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الإعدادات" sheetId="2" state="visible" r:id="rId2"/>
    <sheet name="الطلاب" sheetId="3" state="visible" r:id="rId3"/>
    <sheet name="الحضور" sheetId="4" state="visible" r:id="rId4"/>
    <sheet name="ملخص الشهر" sheetId="5" state="visible" r:id="rId5"/>
    <sheet name="لماذا ما زلت على إكسل؟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0F172A"/>
      <sz val="11"/>
    </font>
    <font>
      <name val="Arial"/>
      <b val="1"/>
      <color rgb="00FFFFFF"/>
      <sz val="11"/>
    </font>
    <font>
      <name val="Arial"/>
      <b val="1"/>
      <color rgb="00FFFFFF"/>
      <sz val="8"/>
    </font>
    <font>
      <name val="Arial"/>
      <color rgb="000F172A"/>
      <sz val="8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5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1" fontId="4" fillId="0" borderId="1" applyAlignment="1" pivotButton="0" quotePrefix="0" xfId="0">
      <alignment horizontal="right" vertical="center" wrapText="1" readingOrder="2"/>
    </xf>
    <xf numFmtId="1" fontId="4" fillId="2" borderId="1" applyAlignment="1" pivotButton="0" quotePrefix="0" xfId="0">
      <alignment horizontal="right" vertical="center" wrapText="1" readingOrder="2"/>
    </xf>
    <xf numFmtId="0" fontId="10" fillId="6" borderId="1" applyAlignment="1" pivotButton="0" quotePrefix="0" xfId="0">
      <alignment horizontal="center" vertical="center" wrapText="1" readingOrder="2"/>
    </xf>
    <xf numFmtId="0" fontId="9" fillId="0" borderId="1" applyAlignment="1" pivotButton="0" quotePrefix="0" xfId="0">
      <alignment horizontal="center" vertical="center" wrapText="1" readingOrder="2"/>
    </xf>
    <xf numFmtId="49" fontId="4" fillId="0" borderId="1" applyAlignment="1" pivotButton="0" quotePrefix="0" xfId="0">
      <alignment horizontal="right" vertical="center" wrapText="1" readingOrder="2"/>
    </xf>
    <xf numFmtId="0" fontId="9" fillId="5" borderId="0" applyAlignment="1" pivotButton="0" quotePrefix="0" xfId="0">
      <alignment horizontal="right" vertical="center" wrapText="1" readingOrder="2"/>
    </xf>
    <xf numFmtId="0" fontId="4" fillId="6" borderId="1" applyAlignment="1" pivotButton="0" quotePrefix="0" xfId="0">
      <alignment horizontal="right" vertical="center" wrapText="1" readingOrder="2"/>
    </xf>
    <xf numFmtId="0" fontId="11" fillId="6" borderId="1" applyAlignment="1" pivotButton="0" quotePrefix="0" xfId="0">
      <alignment horizontal="center" vertical="center" textRotation="90" wrapText="1" readingOrder="2"/>
    </xf>
    <xf numFmtId="0" fontId="4" fillId="0" borderId="1" applyAlignment="1" pivotButton="0" quotePrefix="0" xfId="0">
      <alignment horizontal="center" vertical="center" wrapText="1" readingOrder="2"/>
    </xf>
    <xf numFmtId="165" fontId="4" fillId="2" borderId="1" applyAlignment="1" pivotButton="0" quotePrefix="0" xfId="0">
      <alignment horizontal="right" vertical="center" wrapText="1" readingOrder="2"/>
    </xf>
    <xf numFmtId="0" fontId="4" fillId="5" borderId="1" applyAlignment="1" pivotButton="0" quotePrefix="0" xfId="0">
      <alignment horizontal="right" vertical="center" wrapText="1" readingOrder="2"/>
    </xf>
    <xf numFmtId="1" fontId="4" fillId="2" borderId="1" applyAlignment="1" pivotButton="0" quotePrefix="0" xfId="0">
      <alignment horizontal="center" vertical="center" wrapText="1" readingOrder="2"/>
    </xf>
    <xf numFmtId="0" fontId="12" fillId="2" borderId="1" applyAlignment="1" pivotButton="0" quotePrefix="0" xfId="0">
      <alignment horizontal="center" vertical="center" wrapText="1" readingOrder="2"/>
    </xf>
    <xf numFmtId="164" fontId="4" fillId="2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3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6">
    <dxf>
      <fill>
        <patternFill patternType="solid">
          <fgColor rgb="00CBD5E1"/>
        </patternFill>
      </fill>
    </dxf>
    <dxf>
      <font>
        <color rgb="00991B1B"/>
      </font>
      <fill>
        <patternFill patternType="solid">
          <fgColor rgb="00FCA5A5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DBEAFE"/>
        </patternFill>
      </fill>
    </dxf>
    <dxf>
      <font>
        <color rgb="00991B1B"/>
      </font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student-attendance?utm_source=excel&amp;utm_medium=template&amp;utm_campaign=student-attendanc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student-performance.html?utm_source=excel&amp;utm_medium=template&amp;utm_campaign=student-attendance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student-performance.html?utm_source=excel&amp;utm_medium=template&amp;utm_campaign=student-attend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student-performance.html?utm_source=excel&amp;utm_medium=template&amp;utm_campaign=student-attendance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student-performance.html?utm_source=excel&amp;utm_medium=template&amp;utm_campaign=student-attendance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oftwiro.com/systems/ar/student-performance.html?utm_source=excel&amp;utm_medium=template&amp;utm_campaign=student-attendance" TargetMode="External" Id="rId1" /><Relationship Type="http://schemas.openxmlformats.org/officeDocument/2006/relationships/hyperlink" Target="https://softwiro.com/ar/contact?utm_source=excel&amp;utm_medium=template&amp;utm_campaign=student-attendance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5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حضور وغياب الطلاب</t>
        </is>
      </c>
    </row>
    <row r="3" ht="36" customHeight="1">
      <c r="B3" s="2" t="inlineStr">
        <is>
          <t>يسجل حضور فصل كامل يومًا بيوم، ويحسب لكل طالب أيام الحضور والغياب والتأخر ونسبة الحضور، وينبهك عند اقترابه من حد الغياب أو تجاوزه.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«الإعدادات» اكتب اسم المدرسة والفصل، وتاريخ أول يوم في الشهر، وحد الغياب بدون عذر الذي تريد التنبيه عنده.</t>
        </is>
      </c>
    </row>
    <row r="7" ht="30" customHeight="1">
      <c r="B7" s="4" t="inlineStr">
        <is>
          <t>2. في شيت «الطلاب» اكتب رقم كل طالب واسمه ورقم هاتف ولي أمره.</t>
        </is>
      </c>
    </row>
    <row r="8" ht="30" customHeight="1">
      <c r="B8" s="4" t="inlineStr">
        <is>
          <t>3. في شيت «الحضور» اختر لكل طالب في كل يوم دراسي أحد الرموز من القائمة: ح حاضر، غ غائب، ت متأخر، ع غياب بعذر. واترك الخانة فارغة في الجمعة والسبت والإجازات، فلا يُحسب ذلك اليوم.</t>
        </is>
      </c>
    </row>
    <row r="9" ht="30" customHeight="1">
      <c r="B9" s="4" t="inlineStr">
        <is>
          <t>4. يحسب الشيت لكل طالب أعداد الحضور والغياب والتأخر والعذر ونسبة الحضور وحالته، ويلوّن من تجاوز الحد.</t>
        </is>
      </c>
    </row>
    <row r="10" ht="30" customHeight="1">
      <c r="B10" s="4" t="inlineStr">
        <is>
          <t>5. افتح شيت «ملخص الشهر» لترى متوسط الحضور، وأكثر يوم غيابًا، وأكثر خمسة طلاب غيابًا.</t>
        </is>
      </c>
    </row>
    <row r="11" ht="30" customHeight="1">
      <c r="B11" s="4" t="inlineStr">
        <is>
          <t>6. لحفظ شهر جديد انسخ شيت «الحضور» أو احفظ نسخة من الملف كل شهر، ثم غيّر تاريخ الشهر وامسح الرموز.</t>
        </is>
      </c>
    </row>
    <row r="13">
      <c r="B13" s="3" t="inlineStr">
        <is>
          <t>الألوان</t>
        </is>
      </c>
    </row>
    <row r="14">
      <c r="A14" s="5" t="n"/>
      <c r="B14" s="4" t="inlineStr">
        <is>
          <t>الخانة البيضاء: اكتب فيها.</t>
        </is>
      </c>
    </row>
    <row r="15">
      <c r="A15" s="6" t="n"/>
      <c r="B15" s="4" t="inlineStr">
        <is>
          <t>الخانة الرمادية: تُحسب تلقائيًا، فلا تكتب فيها.</t>
        </is>
      </c>
    </row>
    <row r="16">
      <c r="A16" s="7" t="n"/>
      <c r="B16" s="4" t="inlineStr">
        <is>
          <t>الخانة الصفراء أو الحمراء: تنبيه يحتاج إلى مراجعتك.</t>
        </is>
      </c>
    </row>
    <row r="18">
      <c r="B18" s="3" t="inlineStr">
        <is>
          <t>معلومات مهمة</t>
        </is>
      </c>
    </row>
    <row r="19" ht="30" customHeight="1">
      <c r="B19" s="4" t="inlineStr">
        <is>
          <t>• يتسع الشيت لـ 60 طالبًا. الغياب بعذر لا يدخل في حد الغياب، لكنه يُحسب ضمن الأيام المسجلة للطالب.</t>
        </is>
      </c>
    </row>
    <row r="20" ht="30" customHeight="1">
      <c r="B20" s="4" t="inlineStr">
        <is>
          <t>• نسبة الحضور = (الحاضر + المتأخر) ÷ الأيام المسجلة للطالب. المتأخر يُعدّ حاضرًا في هذه النسبة.</t>
        </is>
      </c>
    </row>
    <row r="21" ht="30" customHeight="1">
      <c r="B21" s="4" t="inlineStr">
        <is>
          <t>• يُعدّ اليوم دراسيًا إذا سُجّل فيه رمز واحد على الأقل لأي طالب. الأيام التي بعد نهاية الشهر تظهر رمادية.</t>
        </is>
      </c>
    </row>
    <row r="23">
      <c r="B23" s="8" t="inlineStr">
        <is>
          <t>الأرقام الموجودة في الشيت أمثلة توضيحية. امسحها واكتب أرقامك.</t>
        </is>
      </c>
    </row>
    <row r="24">
      <c r="B24" s="9" t="inlineStr">
        <is>
          <t>شرح الشيت وقوالب أخرى مجانية ← softwiro.com/ar/templates</t>
        </is>
      </c>
    </row>
    <row r="25">
      <c r="B25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4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B15"/>
  <sheetViews>
    <sheetView showGridLines="1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26" customHeight="1">
      <c r="A1" s="10" t="inlineStr">
        <is>
          <t>شيت حضور وغياب الطلاب · قالب مجاني من Softwiro</t>
        </is>
      </c>
    </row>
    <row r="2">
      <c r="A2" s="11" t="inlineStr">
        <is>
          <t>الدرجات والحضور وملاحظات المعلمين وتقارير أولياء الأمور في مكان واحد مع منصة متابعة أداء الطلاب ← اضغط هنا</t>
        </is>
      </c>
    </row>
    <row r="4">
      <c r="A4" s="12" t="inlineStr">
        <is>
          <t>اسم المدرسة</t>
        </is>
      </c>
      <c r="B4" s="5" t="inlineStr">
        <is>
          <t>مدرسة النور الإعدادية</t>
        </is>
      </c>
    </row>
    <row r="5">
      <c r="A5" s="12" t="inlineStr">
        <is>
          <t>الفصل</t>
        </is>
      </c>
      <c r="B5" s="5" t="inlineStr">
        <is>
          <t>الصف الثاني - فصل 2</t>
        </is>
      </c>
    </row>
    <row r="6">
      <c r="A6" s="12" t="inlineStr">
        <is>
          <t>الشهر (تاريخ أول يوم فيه)</t>
        </is>
      </c>
      <c r="B6" s="13" t="n">
        <v>46296</v>
      </c>
    </row>
    <row r="7">
      <c r="A7" s="12" t="inlineStr">
        <is>
          <t>حد الغياب بدون عذر (عدد الأيام)</t>
        </is>
      </c>
      <c r="B7" s="14" t="n">
        <v>3</v>
      </c>
    </row>
    <row r="8">
      <c r="A8" s="12" t="inlineStr">
        <is>
          <t>عدد أيام الشهر</t>
        </is>
      </c>
      <c r="B8" s="15">
        <f>IF(B6="","",DAY(EOMONTH(B6,0)))</f>
        <v/>
      </c>
    </row>
    <row r="10" ht="32" customHeight="1">
      <c r="A10" s="16" t="inlineStr">
        <is>
          <t>الرمز</t>
        </is>
      </c>
      <c r="B10" s="16" t="inlineStr">
        <is>
          <t>المعنى</t>
        </is>
      </c>
    </row>
    <row r="11">
      <c r="A11" s="17" t="inlineStr">
        <is>
          <t>ح</t>
        </is>
      </c>
      <c r="B11" s="5" t="inlineStr">
        <is>
          <t>حاضر</t>
        </is>
      </c>
    </row>
    <row r="12">
      <c r="A12" s="17" t="inlineStr">
        <is>
          <t>غ</t>
        </is>
      </c>
      <c r="B12" s="5" t="inlineStr">
        <is>
          <t>غائب بدون عذر</t>
        </is>
      </c>
    </row>
    <row r="13">
      <c r="A13" s="17" t="inlineStr">
        <is>
          <t>ت</t>
        </is>
      </c>
      <c r="B13" s="5" t="inlineStr">
        <is>
          <t>متأخر</t>
        </is>
      </c>
    </row>
    <row r="14">
      <c r="A14" s="17" t="inlineStr">
        <is>
          <t>ع</t>
        </is>
      </c>
      <c r="B14" s="5" t="inlineStr">
        <is>
          <t>غياب بعذر</t>
        </is>
      </c>
    </row>
    <row r="15">
      <c r="A15" s="17" t="inlineStr">
        <is>
          <t>الخانة الفارغة</t>
        </is>
      </c>
      <c r="B15" s="5" t="inlineStr">
        <is>
          <t>لا دراسة في ذلك اليوم، ولا تُحسب</t>
        </is>
      </c>
    </row>
  </sheetData>
  <mergeCells count="2">
    <mergeCell ref="A2:B2"/>
    <mergeCell ref="A1:B1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65"/>
  <sheetViews>
    <sheetView showGridLines="1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20" customWidth="1" min="3" max="3"/>
  </cols>
  <sheetData>
    <row r="1" ht="26" customHeight="1">
      <c r="A1" s="10" t="inlineStr">
        <is>
          <t>شيت حضور وغياب الطلاب · قالب مجاني من Softwiro</t>
        </is>
      </c>
    </row>
    <row r="2">
      <c r="A2" s="11" t="inlineStr">
        <is>
          <t>الدرجات والحضور وملاحظات المعلمين وتقارير أولياء الأمور في مكان واحد مع منصة متابعة أداء الطلاب ← اضغط هنا</t>
        </is>
      </c>
    </row>
    <row r="5" ht="32" customHeight="1">
      <c r="A5" s="16" t="inlineStr">
        <is>
          <t>رقم الطالب</t>
        </is>
      </c>
      <c r="B5" s="16" t="inlineStr">
        <is>
          <t>اسم الطالب</t>
        </is>
      </c>
      <c r="C5" s="16" t="inlineStr">
        <is>
          <t>هاتف ولي الأمر</t>
        </is>
      </c>
    </row>
    <row r="6">
      <c r="A6" s="5" t="n">
        <v>1</v>
      </c>
      <c r="B6" s="5" t="inlineStr">
        <is>
          <t>أحمد سالم</t>
        </is>
      </c>
      <c r="C6" s="18" t="inlineStr">
        <is>
          <t>01000000001</t>
        </is>
      </c>
    </row>
    <row r="7">
      <c r="A7" s="5" t="n">
        <v>2</v>
      </c>
      <c r="B7" s="5" t="inlineStr">
        <is>
          <t>محمد عادل</t>
        </is>
      </c>
      <c r="C7" s="18" t="inlineStr">
        <is>
          <t>01000000002</t>
        </is>
      </c>
    </row>
    <row r="8">
      <c r="A8" s="5" t="n">
        <v>3</v>
      </c>
      <c r="B8" s="5" t="inlineStr">
        <is>
          <t>سارة حسن</t>
        </is>
      </c>
      <c r="C8" s="18" t="inlineStr">
        <is>
          <t>01000000003</t>
        </is>
      </c>
    </row>
    <row r="9">
      <c r="A9" s="5" t="n">
        <v>4</v>
      </c>
      <c r="B9" s="5" t="inlineStr">
        <is>
          <t>ليلى فؤاد</t>
        </is>
      </c>
      <c r="C9" s="18" t="inlineStr">
        <is>
          <t>01000000004</t>
        </is>
      </c>
    </row>
    <row r="10">
      <c r="A10" s="5" t="n">
        <v>5</v>
      </c>
      <c r="B10" s="5" t="inlineStr">
        <is>
          <t>يوسف كمال</t>
        </is>
      </c>
      <c r="C10" s="18" t="inlineStr">
        <is>
          <t>01000000005</t>
        </is>
      </c>
    </row>
    <row r="11">
      <c r="A11" s="5" t="n">
        <v>6</v>
      </c>
      <c r="B11" s="5" t="inlineStr">
        <is>
          <t>مريم نبيل</t>
        </is>
      </c>
      <c r="C11" s="18" t="inlineStr">
        <is>
          <t>01000000006</t>
        </is>
      </c>
    </row>
    <row r="12">
      <c r="A12" s="5" t="n">
        <v>7</v>
      </c>
      <c r="B12" s="5" t="inlineStr">
        <is>
          <t>عمر ياسر</t>
        </is>
      </c>
      <c r="C12" s="18" t="inlineStr">
        <is>
          <t>01000000007</t>
        </is>
      </c>
    </row>
    <row r="13">
      <c r="A13" s="5" t="n">
        <v>8</v>
      </c>
      <c r="B13" s="5" t="inlineStr">
        <is>
          <t>خالد منصور</t>
        </is>
      </c>
      <c r="C13" s="18" t="inlineStr">
        <is>
          <t>01000000008</t>
        </is>
      </c>
    </row>
    <row r="14">
      <c r="A14" s="5" t="n">
        <v>9</v>
      </c>
      <c r="B14" s="5" t="inlineStr">
        <is>
          <t>نور الدين</t>
        </is>
      </c>
      <c r="C14" s="18" t="inlineStr">
        <is>
          <t>01000000009</t>
        </is>
      </c>
    </row>
    <row r="15">
      <c r="A15" s="5" t="n">
        <v>10</v>
      </c>
      <c r="B15" s="5" t="inlineStr">
        <is>
          <t>كريم رشاد</t>
        </is>
      </c>
      <c r="C15" s="18" t="inlineStr">
        <is>
          <t>01000000010</t>
        </is>
      </c>
    </row>
    <row r="16">
      <c r="A16" s="5" t="n">
        <v>11</v>
      </c>
      <c r="B16" s="5" t="inlineStr">
        <is>
          <t>آية جمال</t>
        </is>
      </c>
      <c r="C16" s="18" t="inlineStr">
        <is>
          <t>01000000011</t>
        </is>
      </c>
    </row>
    <row r="17">
      <c r="A17" s="5" t="n">
        <v>12</v>
      </c>
      <c r="B17" s="5" t="inlineStr">
        <is>
          <t>زياد مراد</t>
        </is>
      </c>
      <c r="C17" s="18" t="inlineStr">
        <is>
          <t>01000000012</t>
        </is>
      </c>
    </row>
    <row r="18">
      <c r="A18" s="5" t="n"/>
      <c r="B18" s="5" t="n"/>
      <c r="C18" s="18" t="n"/>
    </row>
    <row r="19">
      <c r="A19" s="5" t="n"/>
      <c r="B19" s="5" t="n"/>
      <c r="C19" s="18" t="n"/>
    </row>
    <row r="20">
      <c r="A20" s="5" t="n"/>
      <c r="B20" s="5" t="n"/>
      <c r="C20" s="18" t="n"/>
    </row>
    <row r="21">
      <c r="A21" s="5" t="n"/>
      <c r="B21" s="5" t="n"/>
      <c r="C21" s="18" t="n"/>
    </row>
    <row r="22">
      <c r="A22" s="5" t="n"/>
      <c r="B22" s="5" t="n"/>
      <c r="C22" s="18" t="n"/>
    </row>
    <row r="23">
      <c r="A23" s="5" t="n"/>
      <c r="B23" s="5" t="n"/>
      <c r="C23" s="18" t="n"/>
    </row>
    <row r="24">
      <c r="A24" s="5" t="n"/>
      <c r="B24" s="5" t="n"/>
      <c r="C24" s="18" t="n"/>
    </row>
    <row r="25">
      <c r="A25" s="5" t="n"/>
      <c r="B25" s="5" t="n"/>
      <c r="C25" s="18" t="n"/>
    </row>
    <row r="26">
      <c r="A26" s="5" t="n"/>
      <c r="B26" s="5" t="n"/>
      <c r="C26" s="18" t="n"/>
    </row>
    <row r="27">
      <c r="A27" s="5" t="n"/>
      <c r="B27" s="5" t="n"/>
      <c r="C27" s="18" t="n"/>
    </row>
    <row r="28">
      <c r="A28" s="5" t="n"/>
      <c r="B28" s="5" t="n"/>
      <c r="C28" s="18" t="n"/>
    </row>
    <row r="29">
      <c r="A29" s="5" t="n"/>
      <c r="B29" s="5" t="n"/>
      <c r="C29" s="18" t="n"/>
    </row>
    <row r="30">
      <c r="A30" s="5" t="n"/>
      <c r="B30" s="5" t="n"/>
      <c r="C30" s="18" t="n"/>
    </row>
    <row r="31">
      <c r="A31" s="5" t="n"/>
      <c r="B31" s="5" t="n"/>
      <c r="C31" s="18" t="n"/>
    </row>
    <row r="32">
      <c r="A32" s="5" t="n"/>
      <c r="B32" s="5" t="n"/>
      <c r="C32" s="18" t="n"/>
    </row>
    <row r="33">
      <c r="A33" s="5" t="n"/>
      <c r="B33" s="5" t="n"/>
      <c r="C33" s="18" t="n"/>
    </row>
    <row r="34">
      <c r="A34" s="5" t="n"/>
      <c r="B34" s="5" t="n"/>
      <c r="C34" s="18" t="n"/>
    </row>
    <row r="35">
      <c r="A35" s="5" t="n"/>
      <c r="B35" s="5" t="n"/>
      <c r="C35" s="18" t="n"/>
    </row>
    <row r="36">
      <c r="A36" s="5" t="n"/>
      <c r="B36" s="5" t="n"/>
      <c r="C36" s="18" t="n"/>
    </row>
    <row r="37">
      <c r="A37" s="5" t="n"/>
      <c r="B37" s="5" t="n"/>
      <c r="C37" s="18" t="n"/>
    </row>
    <row r="38">
      <c r="A38" s="5" t="n"/>
      <c r="B38" s="5" t="n"/>
      <c r="C38" s="18" t="n"/>
    </row>
    <row r="39">
      <c r="A39" s="5" t="n"/>
      <c r="B39" s="5" t="n"/>
      <c r="C39" s="18" t="n"/>
    </row>
    <row r="40">
      <c r="A40" s="5" t="n"/>
      <c r="B40" s="5" t="n"/>
      <c r="C40" s="18" t="n"/>
    </row>
    <row r="41">
      <c r="A41" s="5" t="n"/>
      <c r="B41" s="5" t="n"/>
      <c r="C41" s="18" t="n"/>
    </row>
    <row r="42">
      <c r="A42" s="5" t="n"/>
      <c r="B42" s="5" t="n"/>
      <c r="C42" s="18" t="n"/>
    </row>
    <row r="43">
      <c r="A43" s="5" t="n"/>
      <c r="B43" s="5" t="n"/>
      <c r="C43" s="18" t="n"/>
    </row>
    <row r="44">
      <c r="A44" s="5" t="n"/>
      <c r="B44" s="5" t="n"/>
      <c r="C44" s="18" t="n"/>
    </row>
    <row r="45">
      <c r="A45" s="5" t="n"/>
      <c r="B45" s="5" t="n"/>
      <c r="C45" s="18" t="n"/>
    </row>
    <row r="46">
      <c r="A46" s="5" t="n"/>
      <c r="B46" s="5" t="n"/>
      <c r="C46" s="18" t="n"/>
    </row>
    <row r="47">
      <c r="A47" s="5" t="n"/>
      <c r="B47" s="5" t="n"/>
      <c r="C47" s="18" t="n"/>
    </row>
    <row r="48">
      <c r="A48" s="5" t="n"/>
      <c r="B48" s="5" t="n"/>
      <c r="C48" s="18" t="n"/>
    </row>
    <row r="49">
      <c r="A49" s="5" t="n"/>
      <c r="B49" s="5" t="n"/>
      <c r="C49" s="18" t="n"/>
    </row>
    <row r="50">
      <c r="A50" s="5" t="n"/>
      <c r="B50" s="5" t="n"/>
      <c r="C50" s="18" t="n"/>
    </row>
    <row r="51">
      <c r="A51" s="5" t="n"/>
      <c r="B51" s="5" t="n"/>
      <c r="C51" s="18" t="n"/>
    </row>
    <row r="52">
      <c r="A52" s="5" t="n"/>
      <c r="B52" s="5" t="n"/>
      <c r="C52" s="18" t="n"/>
    </row>
    <row r="53">
      <c r="A53" s="5" t="n"/>
      <c r="B53" s="5" t="n"/>
      <c r="C53" s="18" t="n"/>
    </row>
    <row r="54">
      <c r="A54" s="5" t="n"/>
      <c r="B54" s="5" t="n"/>
      <c r="C54" s="18" t="n"/>
    </row>
    <row r="55">
      <c r="A55" s="5" t="n"/>
      <c r="B55" s="5" t="n"/>
      <c r="C55" s="18" t="n"/>
    </row>
    <row r="56">
      <c r="A56" s="5" t="n"/>
      <c r="B56" s="5" t="n"/>
      <c r="C56" s="18" t="n"/>
    </row>
    <row r="57">
      <c r="A57" s="5" t="n"/>
      <c r="B57" s="5" t="n"/>
      <c r="C57" s="18" t="n"/>
    </row>
    <row r="58">
      <c r="A58" s="5" t="n"/>
      <c r="B58" s="5" t="n"/>
      <c r="C58" s="18" t="n"/>
    </row>
    <row r="59">
      <c r="A59" s="5" t="n"/>
      <c r="B59" s="5" t="n"/>
      <c r="C59" s="18" t="n"/>
    </row>
    <row r="60">
      <c r="A60" s="5" t="n"/>
      <c r="B60" s="5" t="n"/>
      <c r="C60" s="18" t="n"/>
    </row>
    <row r="61">
      <c r="A61" s="5" t="n"/>
      <c r="B61" s="5" t="n"/>
      <c r="C61" s="18" t="n"/>
    </row>
    <row r="62">
      <c r="A62" s="5" t="n"/>
      <c r="B62" s="5" t="n"/>
      <c r="C62" s="18" t="n"/>
    </row>
    <row r="63">
      <c r="A63" s="5" t="n"/>
      <c r="B63" s="5" t="n"/>
      <c r="C63" s="18" t="n"/>
    </row>
    <row r="64">
      <c r="A64" s="5" t="n"/>
      <c r="B64" s="5" t="n"/>
      <c r="C64" s="18" t="n"/>
    </row>
    <row r="65">
      <c r="A65" s="5" t="n"/>
      <c r="B65" s="5" t="n"/>
      <c r="C65" s="18" t="n"/>
    </row>
  </sheetData>
  <mergeCells count="2">
    <mergeCell ref="A1:C1"/>
    <mergeCell ref="A2:C2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AO67"/>
  <sheetViews>
    <sheetView showGridLines="1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9" customWidth="1" min="34" max="34"/>
    <col width="9" customWidth="1" min="35" max="35"/>
    <col width="9" customWidth="1" min="36" max="36"/>
    <col width="9" customWidth="1" min="37" max="37"/>
    <col width="10" customWidth="1" min="38" max="38"/>
    <col width="11" customWidth="1" min="39" max="39"/>
    <col width="16" customWidth="1" min="40" max="40"/>
    <col width="11" customWidth="1" min="41" max="41"/>
  </cols>
  <sheetData>
    <row r="1" ht="26" customHeight="1">
      <c r="A1" s="10" t="inlineStr">
        <is>
          <t>شيت حضور وغياب الطلاب · قالب مجاني من Softwiro</t>
        </is>
      </c>
    </row>
    <row r="2">
      <c r="A2" s="11" t="inlineStr">
        <is>
          <t>الدرجات والحضور وملاحظات المعلمين وتقارير أولياء الأمور في مكان واحد مع منصة متابعة أداء الطلاب ← اضغط هنا</t>
        </is>
      </c>
    </row>
    <row r="3">
      <c r="A3" s="19">
        <f>'الإعدادات'!B4&amp;" · "&amp;'الإعدادات'!B5&amp;" · حد الغياب بدون عذر: "&amp;'الإعدادات'!B7&amp;" أيام"</f>
        <v/>
      </c>
    </row>
    <row r="4" ht="48" customHeight="1">
      <c r="A4" s="20" t="n"/>
      <c r="B4" s="20" t="n"/>
      <c r="C4" s="21">
        <f>IF(C5="","",CHOOSE(WEEKDAY(DATE(YEAR('الإعدادات'!$B$6),MONTH('الإعدادات'!$B$6),C5)),"الأحد","الاثنين","الثلاثاء","الأربعاء","الخميس","الجمعة","السبت"))</f>
        <v/>
      </c>
      <c r="D4" s="21">
        <f>IF(D5="","",CHOOSE(WEEKDAY(DATE(YEAR('الإعدادات'!$B$6),MONTH('الإعدادات'!$B$6),D5)),"الأحد","الاثنين","الثلاثاء","الأربعاء","الخميس","الجمعة","السبت"))</f>
        <v/>
      </c>
      <c r="E4" s="21">
        <f>IF(E5="","",CHOOSE(WEEKDAY(DATE(YEAR('الإعدادات'!$B$6),MONTH('الإعدادات'!$B$6),E5)),"الأحد","الاثنين","الثلاثاء","الأربعاء","الخميس","الجمعة","السبت"))</f>
        <v/>
      </c>
      <c r="F4" s="21">
        <f>IF(F5="","",CHOOSE(WEEKDAY(DATE(YEAR('الإعدادات'!$B$6),MONTH('الإعدادات'!$B$6),F5)),"الأحد","الاثنين","الثلاثاء","الأربعاء","الخميس","الجمعة","السبت"))</f>
        <v/>
      </c>
      <c r="G4" s="21">
        <f>IF(G5="","",CHOOSE(WEEKDAY(DATE(YEAR('الإعدادات'!$B$6),MONTH('الإعدادات'!$B$6),G5)),"الأحد","الاثنين","الثلاثاء","الأربعاء","الخميس","الجمعة","السبت"))</f>
        <v/>
      </c>
      <c r="H4" s="21">
        <f>IF(H5="","",CHOOSE(WEEKDAY(DATE(YEAR('الإعدادات'!$B$6),MONTH('الإعدادات'!$B$6),H5)),"الأحد","الاثنين","الثلاثاء","الأربعاء","الخميس","الجمعة","السبت"))</f>
        <v/>
      </c>
      <c r="I4" s="21">
        <f>IF(I5="","",CHOOSE(WEEKDAY(DATE(YEAR('الإعدادات'!$B$6),MONTH('الإعدادات'!$B$6),I5)),"الأحد","الاثنين","الثلاثاء","الأربعاء","الخميس","الجمعة","السبت"))</f>
        <v/>
      </c>
      <c r="J4" s="21">
        <f>IF(J5="","",CHOOSE(WEEKDAY(DATE(YEAR('الإعدادات'!$B$6),MONTH('الإعدادات'!$B$6),J5)),"الأحد","الاثنين","الثلاثاء","الأربعاء","الخميس","الجمعة","السبت"))</f>
        <v/>
      </c>
      <c r="K4" s="21">
        <f>IF(K5="","",CHOOSE(WEEKDAY(DATE(YEAR('الإعدادات'!$B$6),MONTH('الإعدادات'!$B$6),K5)),"الأحد","الاثنين","الثلاثاء","الأربعاء","الخميس","الجمعة","السبت"))</f>
        <v/>
      </c>
      <c r="L4" s="21">
        <f>IF(L5="","",CHOOSE(WEEKDAY(DATE(YEAR('الإعدادات'!$B$6),MONTH('الإعدادات'!$B$6),L5)),"الأحد","الاثنين","الثلاثاء","الأربعاء","الخميس","الجمعة","السبت"))</f>
        <v/>
      </c>
      <c r="M4" s="21">
        <f>IF(M5="","",CHOOSE(WEEKDAY(DATE(YEAR('الإعدادات'!$B$6),MONTH('الإعدادات'!$B$6),M5)),"الأحد","الاثنين","الثلاثاء","الأربعاء","الخميس","الجمعة","السبت"))</f>
        <v/>
      </c>
      <c r="N4" s="21">
        <f>IF(N5="","",CHOOSE(WEEKDAY(DATE(YEAR('الإعدادات'!$B$6),MONTH('الإعدادات'!$B$6),N5)),"الأحد","الاثنين","الثلاثاء","الأربعاء","الخميس","الجمعة","السبت"))</f>
        <v/>
      </c>
      <c r="O4" s="21">
        <f>IF(O5="","",CHOOSE(WEEKDAY(DATE(YEAR('الإعدادات'!$B$6),MONTH('الإعدادات'!$B$6),O5)),"الأحد","الاثنين","الثلاثاء","الأربعاء","الخميس","الجمعة","السبت"))</f>
        <v/>
      </c>
      <c r="P4" s="21">
        <f>IF(P5="","",CHOOSE(WEEKDAY(DATE(YEAR('الإعدادات'!$B$6),MONTH('الإعدادات'!$B$6),P5)),"الأحد","الاثنين","الثلاثاء","الأربعاء","الخميس","الجمعة","السبت"))</f>
        <v/>
      </c>
      <c r="Q4" s="21">
        <f>IF(Q5="","",CHOOSE(WEEKDAY(DATE(YEAR('الإعدادات'!$B$6),MONTH('الإعدادات'!$B$6),Q5)),"الأحد","الاثنين","الثلاثاء","الأربعاء","الخميس","الجمعة","السبت"))</f>
        <v/>
      </c>
      <c r="R4" s="21">
        <f>IF(R5="","",CHOOSE(WEEKDAY(DATE(YEAR('الإعدادات'!$B$6),MONTH('الإعدادات'!$B$6),R5)),"الأحد","الاثنين","الثلاثاء","الأربعاء","الخميس","الجمعة","السبت"))</f>
        <v/>
      </c>
      <c r="S4" s="21">
        <f>IF(S5="","",CHOOSE(WEEKDAY(DATE(YEAR('الإعدادات'!$B$6),MONTH('الإعدادات'!$B$6),S5)),"الأحد","الاثنين","الثلاثاء","الأربعاء","الخميس","الجمعة","السبت"))</f>
        <v/>
      </c>
      <c r="T4" s="21">
        <f>IF(T5="","",CHOOSE(WEEKDAY(DATE(YEAR('الإعدادات'!$B$6),MONTH('الإعدادات'!$B$6),T5)),"الأحد","الاثنين","الثلاثاء","الأربعاء","الخميس","الجمعة","السبت"))</f>
        <v/>
      </c>
      <c r="U4" s="21">
        <f>IF(U5="","",CHOOSE(WEEKDAY(DATE(YEAR('الإعدادات'!$B$6),MONTH('الإعدادات'!$B$6),U5)),"الأحد","الاثنين","الثلاثاء","الأربعاء","الخميس","الجمعة","السبت"))</f>
        <v/>
      </c>
      <c r="V4" s="21">
        <f>IF(V5="","",CHOOSE(WEEKDAY(DATE(YEAR('الإعدادات'!$B$6),MONTH('الإعدادات'!$B$6),V5)),"الأحد","الاثنين","الثلاثاء","الأربعاء","الخميس","الجمعة","السبت"))</f>
        <v/>
      </c>
      <c r="W4" s="21">
        <f>IF(W5="","",CHOOSE(WEEKDAY(DATE(YEAR('الإعدادات'!$B$6),MONTH('الإعدادات'!$B$6),W5)),"الأحد","الاثنين","الثلاثاء","الأربعاء","الخميس","الجمعة","السبت"))</f>
        <v/>
      </c>
      <c r="X4" s="21">
        <f>IF(X5="","",CHOOSE(WEEKDAY(DATE(YEAR('الإعدادات'!$B$6),MONTH('الإعدادات'!$B$6),X5)),"الأحد","الاثنين","الثلاثاء","الأربعاء","الخميس","الجمعة","السبت"))</f>
        <v/>
      </c>
      <c r="Y4" s="21">
        <f>IF(Y5="","",CHOOSE(WEEKDAY(DATE(YEAR('الإعدادات'!$B$6),MONTH('الإعدادات'!$B$6),Y5)),"الأحد","الاثنين","الثلاثاء","الأربعاء","الخميس","الجمعة","السبت"))</f>
        <v/>
      </c>
      <c r="Z4" s="21">
        <f>IF(Z5="","",CHOOSE(WEEKDAY(DATE(YEAR('الإعدادات'!$B$6),MONTH('الإعدادات'!$B$6),Z5)),"الأحد","الاثنين","الثلاثاء","الأربعاء","الخميس","الجمعة","السبت"))</f>
        <v/>
      </c>
      <c r="AA4" s="21">
        <f>IF(AA5="","",CHOOSE(WEEKDAY(DATE(YEAR('الإعدادات'!$B$6),MONTH('الإعدادات'!$B$6),AA5)),"الأحد","الاثنين","الثلاثاء","الأربعاء","الخميس","الجمعة","السبت"))</f>
        <v/>
      </c>
      <c r="AB4" s="21">
        <f>IF(AB5="","",CHOOSE(WEEKDAY(DATE(YEAR('الإعدادات'!$B$6),MONTH('الإعدادات'!$B$6),AB5)),"الأحد","الاثنين","الثلاثاء","الأربعاء","الخميس","الجمعة","السبت"))</f>
        <v/>
      </c>
      <c r="AC4" s="21">
        <f>IF(AC5="","",CHOOSE(WEEKDAY(DATE(YEAR('الإعدادات'!$B$6),MONTH('الإعدادات'!$B$6),AC5)),"الأحد","الاثنين","الثلاثاء","الأربعاء","الخميس","الجمعة","السبت"))</f>
        <v/>
      </c>
      <c r="AD4" s="21">
        <f>IF(AD5="","",CHOOSE(WEEKDAY(DATE(YEAR('الإعدادات'!$B$6),MONTH('الإعدادات'!$B$6),AD5)),"الأحد","الاثنين","الثلاثاء","الأربعاء","الخميس","الجمعة","السبت"))</f>
        <v/>
      </c>
      <c r="AE4" s="21">
        <f>IF(AE5="","",CHOOSE(WEEKDAY(DATE(YEAR('الإعدادات'!$B$6),MONTH('الإعدادات'!$B$6),AE5)),"الأحد","الاثنين","الثلاثاء","الأربعاء","الخميس","الجمعة","السبت"))</f>
        <v/>
      </c>
      <c r="AF4" s="21">
        <f>IF(AF5="","",CHOOSE(WEEKDAY(DATE(YEAR('الإعدادات'!$B$6),MONTH('الإعدادات'!$B$6),AF5)),"الأحد","الاثنين","الثلاثاء","الأربعاء","الخميس","الجمعة","السبت"))</f>
        <v/>
      </c>
      <c r="AG4" s="21">
        <f>IF(AG5="","",CHOOSE(WEEKDAY(DATE(YEAR('الإعدادات'!$B$6),MONTH('الإعدادات'!$B$6),AG5)),"الأحد","الاثنين","الثلاثاء","الأربعاء","الخميس","الجمعة","السبت"))</f>
        <v/>
      </c>
      <c r="AH4" s="20" t="n"/>
      <c r="AI4" s="20" t="n"/>
      <c r="AJ4" s="20" t="n"/>
      <c r="AK4" s="20" t="n"/>
      <c r="AL4" s="20" t="n"/>
      <c r="AM4" s="20" t="n"/>
      <c r="AN4" s="20" t="n"/>
      <c r="AO4" s="20" t="n"/>
    </row>
    <row r="5" ht="32" customHeight="1">
      <c r="A5" s="16" t="inlineStr">
        <is>
          <t>م</t>
        </is>
      </c>
      <c r="B5" s="16" t="inlineStr">
        <is>
          <t>الاسم</t>
        </is>
      </c>
      <c r="C5" s="16">
        <f>IF(1&lt;='الإعدادات'!$B$8,1,"")</f>
        <v/>
      </c>
      <c r="D5" s="16">
        <f>IF(2&lt;='الإعدادات'!$B$8,2,"")</f>
        <v/>
      </c>
      <c r="E5" s="16">
        <f>IF(3&lt;='الإعدادات'!$B$8,3,"")</f>
        <v/>
      </c>
      <c r="F5" s="16">
        <f>IF(4&lt;='الإعدادات'!$B$8,4,"")</f>
        <v/>
      </c>
      <c r="G5" s="16">
        <f>IF(5&lt;='الإعدادات'!$B$8,5,"")</f>
        <v/>
      </c>
      <c r="H5" s="16">
        <f>IF(6&lt;='الإعدادات'!$B$8,6,"")</f>
        <v/>
      </c>
      <c r="I5" s="16">
        <f>IF(7&lt;='الإعدادات'!$B$8,7,"")</f>
        <v/>
      </c>
      <c r="J5" s="16">
        <f>IF(8&lt;='الإعدادات'!$B$8,8,"")</f>
        <v/>
      </c>
      <c r="K5" s="16">
        <f>IF(9&lt;='الإعدادات'!$B$8,9,"")</f>
        <v/>
      </c>
      <c r="L5" s="16">
        <f>IF(10&lt;='الإعدادات'!$B$8,10,"")</f>
        <v/>
      </c>
      <c r="M5" s="16">
        <f>IF(11&lt;='الإعدادات'!$B$8,11,"")</f>
        <v/>
      </c>
      <c r="N5" s="16">
        <f>IF(12&lt;='الإعدادات'!$B$8,12,"")</f>
        <v/>
      </c>
      <c r="O5" s="16">
        <f>IF(13&lt;='الإعدادات'!$B$8,13,"")</f>
        <v/>
      </c>
      <c r="P5" s="16">
        <f>IF(14&lt;='الإعدادات'!$B$8,14,"")</f>
        <v/>
      </c>
      <c r="Q5" s="16">
        <f>IF(15&lt;='الإعدادات'!$B$8,15,"")</f>
        <v/>
      </c>
      <c r="R5" s="16">
        <f>IF(16&lt;='الإعدادات'!$B$8,16,"")</f>
        <v/>
      </c>
      <c r="S5" s="16">
        <f>IF(17&lt;='الإعدادات'!$B$8,17,"")</f>
        <v/>
      </c>
      <c r="T5" s="16">
        <f>IF(18&lt;='الإعدادات'!$B$8,18,"")</f>
        <v/>
      </c>
      <c r="U5" s="16">
        <f>IF(19&lt;='الإعدادات'!$B$8,19,"")</f>
        <v/>
      </c>
      <c r="V5" s="16">
        <f>IF(20&lt;='الإعدادات'!$B$8,20,"")</f>
        <v/>
      </c>
      <c r="W5" s="16">
        <f>IF(21&lt;='الإعدادات'!$B$8,21,"")</f>
        <v/>
      </c>
      <c r="X5" s="16">
        <f>IF(22&lt;='الإعدادات'!$B$8,22,"")</f>
        <v/>
      </c>
      <c r="Y5" s="16">
        <f>IF(23&lt;='الإعدادات'!$B$8,23,"")</f>
        <v/>
      </c>
      <c r="Z5" s="16">
        <f>IF(24&lt;='الإعدادات'!$B$8,24,"")</f>
        <v/>
      </c>
      <c r="AA5" s="16">
        <f>IF(25&lt;='الإعدادات'!$B$8,25,"")</f>
        <v/>
      </c>
      <c r="AB5" s="16">
        <f>IF(26&lt;='الإعدادات'!$B$8,26,"")</f>
        <v/>
      </c>
      <c r="AC5" s="16">
        <f>IF(27&lt;='الإعدادات'!$B$8,27,"")</f>
        <v/>
      </c>
      <c r="AD5" s="16">
        <f>IF(28&lt;='الإعدادات'!$B$8,28,"")</f>
        <v/>
      </c>
      <c r="AE5" s="16">
        <f>IF(29&lt;='الإعدادات'!$B$8,29,"")</f>
        <v/>
      </c>
      <c r="AF5" s="16">
        <f>IF(30&lt;='الإعدادات'!$B$8,30,"")</f>
        <v/>
      </c>
      <c r="AG5" s="16">
        <f>IF(31&lt;='الإعدادات'!$B$8,31,"")</f>
        <v/>
      </c>
      <c r="AH5" s="16" t="inlineStr">
        <is>
          <t>حاضر</t>
        </is>
      </c>
      <c r="AI5" s="16" t="inlineStr">
        <is>
          <t>غائب</t>
        </is>
      </c>
      <c r="AJ5" s="16" t="inlineStr">
        <is>
          <t>متأخر</t>
        </is>
      </c>
      <c r="AK5" s="16" t="inlineStr">
        <is>
          <t>بعذر</t>
        </is>
      </c>
      <c r="AL5" s="16" t="inlineStr">
        <is>
          <t>الأيام المسجلة</t>
        </is>
      </c>
      <c r="AM5" s="16" t="inlineStr">
        <is>
          <t>نسبة الحضور</t>
        </is>
      </c>
      <c r="AN5" s="16" t="inlineStr">
        <is>
          <t>الحالة</t>
        </is>
      </c>
      <c r="AO5" s="16" t="inlineStr">
        <is>
          <t>ترتيب الغياب</t>
        </is>
      </c>
    </row>
    <row r="6">
      <c r="A6" s="6">
        <f>IF('الطلاب'!B6&amp;""="","",'الطلاب'!A6)</f>
        <v/>
      </c>
      <c r="B6" s="6">
        <f>IF('الطلاب'!B6&amp;""="","",'الطلاب'!B6)</f>
        <v/>
      </c>
      <c r="C6" s="22" t="inlineStr">
        <is>
          <t>ح</t>
        </is>
      </c>
      <c r="D6" s="22" t="n"/>
      <c r="E6" s="22" t="n"/>
      <c r="F6" s="22" t="inlineStr">
        <is>
          <t>ح</t>
        </is>
      </c>
      <c r="G6" s="22" t="inlineStr">
        <is>
          <t>غ</t>
        </is>
      </c>
      <c r="H6" s="22" t="n"/>
      <c r="I6" s="22" t="inlineStr">
        <is>
          <t>ح</t>
        </is>
      </c>
      <c r="J6" s="22" t="inlineStr">
        <is>
          <t>ح</t>
        </is>
      </c>
      <c r="K6" s="22" t="n"/>
      <c r="L6" s="22" t="n"/>
      <c r="M6" s="22" t="inlineStr">
        <is>
          <t>ح</t>
        </is>
      </c>
      <c r="N6" s="22" t="inlineStr">
        <is>
          <t>غ</t>
        </is>
      </c>
      <c r="O6" s="22" t="inlineStr">
        <is>
          <t>ح</t>
        </is>
      </c>
      <c r="P6" s="22" t="inlineStr">
        <is>
          <t>ت</t>
        </is>
      </c>
      <c r="Q6" s="22" t="inlineStr">
        <is>
          <t>ح</t>
        </is>
      </c>
      <c r="R6" s="22" t="n"/>
      <c r="S6" s="22" t="n"/>
      <c r="T6" s="22" t="inlineStr">
        <is>
          <t>ح</t>
        </is>
      </c>
      <c r="U6" s="22" t="inlineStr">
        <is>
          <t>ح</t>
        </is>
      </c>
      <c r="V6" s="22" t="inlineStr">
        <is>
          <t>غ</t>
        </is>
      </c>
      <c r="W6" s="22" t="inlineStr">
        <is>
          <t>ح</t>
        </is>
      </c>
      <c r="X6" s="22" t="inlineStr">
        <is>
          <t>ح</t>
        </is>
      </c>
      <c r="Y6" s="22" t="n"/>
      <c r="Z6" s="22" t="n"/>
      <c r="AA6" s="22" t="inlineStr">
        <is>
          <t>ح</t>
        </is>
      </c>
      <c r="AB6" s="22" t="inlineStr">
        <is>
          <t>ح</t>
        </is>
      </c>
      <c r="AC6" s="22" t="inlineStr">
        <is>
          <t>ح</t>
        </is>
      </c>
      <c r="AD6" s="22" t="inlineStr">
        <is>
          <t>ح</t>
        </is>
      </c>
      <c r="AE6" s="22" t="inlineStr">
        <is>
          <t>ح</t>
        </is>
      </c>
      <c r="AF6" s="22" t="n"/>
      <c r="AG6" s="22" t="n"/>
      <c r="AH6" s="15">
        <f>IF($B6="","",COUNTIF($C6:$AG6,"ح"))</f>
        <v/>
      </c>
      <c r="AI6" s="15">
        <f>IF($B6="","",COUNTIF($C6:$AG6,"غ"))</f>
        <v/>
      </c>
      <c r="AJ6" s="15">
        <f>IF($B6="","",COUNTIF($C6:$AG6,"ت"))</f>
        <v/>
      </c>
      <c r="AK6" s="15">
        <f>IF($B6="","",COUNTIF($C6:$AG6,"ع"))</f>
        <v/>
      </c>
      <c r="AL6" s="15">
        <f>IF($B6="","",AH6+AI6+AJ6+AK6)</f>
        <v/>
      </c>
      <c r="AM6" s="23">
        <f>IF($B6="","",IF(AL6=0,"",(AH6+AJ6)/AL6))</f>
        <v/>
      </c>
      <c r="AN6" s="6">
        <f>IF($B6="","",IF(AI6&gt;='الإعدادات'!$B$7,"تجاوز حد الغياب",IF(AND('الإعدادات'!$B$7&gt;1,AI6&gt;='الإعدادات'!$B$7-1),"قريب من الحد","منتظم")))</f>
        <v/>
      </c>
      <c r="AO6" s="15">
        <f>IF($B6="","",COUNTIF($AI$6:$AI$65,"&gt;"&amp;AI6)+COUNTIF($AI$6:AI6,AI6))</f>
        <v/>
      </c>
    </row>
    <row r="7">
      <c r="A7" s="6">
        <f>IF('الطلاب'!B7&amp;""="","",'الطلاب'!A7)</f>
        <v/>
      </c>
      <c r="B7" s="6">
        <f>IF('الطلاب'!B7&amp;""="","",'الطلاب'!B7)</f>
        <v/>
      </c>
      <c r="C7" s="22" t="inlineStr">
        <is>
          <t>ح</t>
        </is>
      </c>
      <c r="D7" s="22" t="n"/>
      <c r="E7" s="22" t="n"/>
      <c r="F7" s="22" t="inlineStr">
        <is>
          <t>ح</t>
        </is>
      </c>
      <c r="G7" s="22" t="inlineStr">
        <is>
          <t>غ</t>
        </is>
      </c>
      <c r="H7" s="22" t="n"/>
      <c r="I7" s="22" t="inlineStr">
        <is>
          <t>ح</t>
        </is>
      </c>
      <c r="J7" s="22" t="inlineStr">
        <is>
          <t>ح</t>
        </is>
      </c>
      <c r="K7" s="22" t="n"/>
      <c r="L7" s="22" t="n"/>
      <c r="M7" s="22" t="inlineStr">
        <is>
          <t>ح</t>
        </is>
      </c>
      <c r="N7" s="22" t="inlineStr">
        <is>
          <t>ح</t>
        </is>
      </c>
      <c r="O7" s="22" t="inlineStr">
        <is>
          <t>ح</t>
        </is>
      </c>
      <c r="P7" s="22" t="inlineStr">
        <is>
          <t>ح</t>
        </is>
      </c>
      <c r="Q7" s="22" t="inlineStr">
        <is>
          <t>ح</t>
        </is>
      </c>
      <c r="R7" s="22" t="n"/>
      <c r="S7" s="22" t="n"/>
      <c r="T7" s="22" t="inlineStr">
        <is>
          <t>ح</t>
        </is>
      </c>
      <c r="U7" s="22" t="inlineStr">
        <is>
          <t>غ</t>
        </is>
      </c>
      <c r="V7" s="22" t="inlineStr">
        <is>
          <t>ح</t>
        </is>
      </c>
      <c r="W7" s="22" t="inlineStr">
        <is>
          <t>ح</t>
        </is>
      </c>
      <c r="X7" s="22" t="inlineStr">
        <is>
          <t>ح</t>
        </is>
      </c>
      <c r="Y7" s="22" t="n"/>
      <c r="Z7" s="22" t="n"/>
      <c r="AA7" s="22" t="inlineStr">
        <is>
          <t>ح</t>
        </is>
      </c>
      <c r="AB7" s="22" t="inlineStr">
        <is>
          <t>ح</t>
        </is>
      </c>
      <c r="AC7" s="22" t="inlineStr">
        <is>
          <t>ح</t>
        </is>
      </c>
      <c r="AD7" s="22" t="inlineStr">
        <is>
          <t>ح</t>
        </is>
      </c>
      <c r="AE7" s="22" t="inlineStr">
        <is>
          <t>ح</t>
        </is>
      </c>
      <c r="AF7" s="22" t="n"/>
      <c r="AG7" s="22" t="n"/>
      <c r="AH7" s="15">
        <f>IF($B7="","",COUNTIF($C7:$AG7,"ح"))</f>
        <v/>
      </c>
      <c r="AI7" s="15">
        <f>IF($B7="","",COUNTIF($C7:$AG7,"غ"))</f>
        <v/>
      </c>
      <c r="AJ7" s="15">
        <f>IF($B7="","",COUNTIF($C7:$AG7,"ت"))</f>
        <v/>
      </c>
      <c r="AK7" s="15">
        <f>IF($B7="","",COUNTIF($C7:$AG7,"ع"))</f>
        <v/>
      </c>
      <c r="AL7" s="15">
        <f>IF($B7="","",AH7+AI7+AJ7+AK7)</f>
        <v/>
      </c>
      <c r="AM7" s="23">
        <f>IF($B7="","",IF(AL7=0,"",(AH7+AJ7)/AL7))</f>
        <v/>
      </c>
      <c r="AN7" s="6">
        <f>IF($B7="","",IF(AI7&gt;='الإعدادات'!$B$7,"تجاوز حد الغياب",IF(AND('الإعدادات'!$B$7&gt;1,AI7&gt;='الإعدادات'!$B$7-1),"قريب من الحد","منتظم")))</f>
        <v/>
      </c>
      <c r="AO7" s="15">
        <f>IF($B7="","",COUNTIF($AI$6:$AI$65,"&gt;"&amp;AI7)+COUNTIF($AI$6:AI7,AI7))</f>
        <v/>
      </c>
    </row>
    <row r="8">
      <c r="A8" s="6">
        <f>IF('الطلاب'!B8&amp;""="","",'الطلاب'!A8)</f>
        <v/>
      </c>
      <c r="B8" s="6">
        <f>IF('الطلاب'!B8&amp;""="","",'الطلاب'!B8)</f>
        <v/>
      </c>
      <c r="C8" s="22" t="inlineStr">
        <is>
          <t>ح</t>
        </is>
      </c>
      <c r="D8" s="22" t="n"/>
      <c r="E8" s="22" t="n"/>
      <c r="F8" s="22" t="inlineStr">
        <is>
          <t>ح</t>
        </is>
      </c>
      <c r="G8" s="22" t="inlineStr">
        <is>
          <t>ح</t>
        </is>
      </c>
      <c r="H8" s="22" t="n"/>
      <c r="I8" s="22" t="inlineStr">
        <is>
          <t>ع</t>
        </is>
      </c>
      <c r="J8" s="22" t="inlineStr">
        <is>
          <t>ح</t>
        </is>
      </c>
      <c r="K8" s="22" t="n"/>
      <c r="L8" s="22" t="n"/>
      <c r="M8" s="22" t="inlineStr">
        <is>
          <t>ح</t>
        </is>
      </c>
      <c r="N8" s="22" t="inlineStr">
        <is>
          <t>ح</t>
        </is>
      </c>
      <c r="O8" s="22" t="inlineStr">
        <is>
          <t>ع</t>
        </is>
      </c>
      <c r="P8" s="22" t="inlineStr">
        <is>
          <t>ح</t>
        </is>
      </c>
      <c r="Q8" s="22" t="inlineStr">
        <is>
          <t>ح</t>
        </is>
      </c>
      <c r="R8" s="22" t="n"/>
      <c r="S8" s="22" t="n"/>
      <c r="T8" s="22" t="inlineStr">
        <is>
          <t>ح</t>
        </is>
      </c>
      <c r="U8" s="22" t="inlineStr">
        <is>
          <t>ح</t>
        </is>
      </c>
      <c r="V8" s="22" t="inlineStr">
        <is>
          <t>ح</t>
        </is>
      </c>
      <c r="W8" s="22" t="inlineStr">
        <is>
          <t>ع</t>
        </is>
      </c>
      <c r="X8" s="22" t="inlineStr">
        <is>
          <t>ح</t>
        </is>
      </c>
      <c r="Y8" s="22" t="n"/>
      <c r="Z8" s="22" t="n"/>
      <c r="AA8" s="22" t="inlineStr">
        <is>
          <t>ح</t>
        </is>
      </c>
      <c r="AB8" s="22" t="inlineStr">
        <is>
          <t>ح</t>
        </is>
      </c>
      <c r="AC8" s="22" t="inlineStr">
        <is>
          <t>ح</t>
        </is>
      </c>
      <c r="AD8" s="22" t="inlineStr">
        <is>
          <t>ح</t>
        </is>
      </c>
      <c r="AE8" s="22" t="inlineStr">
        <is>
          <t>ح</t>
        </is>
      </c>
      <c r="AF8" s="22" t="n"/>
      <c r="AG8" s="22" t="n"/>
      <c r="AH8" s="15">
        <f>IF($B8="","",COUNTIF($C8:$AG8,"ح"))</f>
        <v/>
      </c>
      <c r="AI8" s="15">
        <f>IF($B8="","",COUNTIF($C8:$AG8,"غ"))</f>
        <v/>
      </c>
      <c r="AJ8" s="15">
        <f>IF($B8="","",COUNTIF($C8:$AG8,"ت"))</f>
        <v/>
      </c>
      <c r="AK8" s="15">
        <f>IF($B8="","",COUNTIF($C8:$AG8,"ع"))</f>
        <v/>
      </c>
      <c r="AL8" s="15">
        <f>IF($B8="","",AH8+AI8+AJ8+AK8)</f>
        <v/>
      </c>
      <c r="AM8" s="23">
        <f>IF($B8="","",IF(AL8=0,"",(AH8+AJ8)/AL8))</f>
        <v/>
      </c>
      <c r="AN8" s="6">
        <f>IF($B8="","",IF(AI8&gt;='الإعدادات'!$B$7,"تجاوز حد الغياب",IF(AND('الإعدادات'!$B$7&gt;1,AI8&gt;='الإعدادات'!$B$7-1),"قريب من الحد","منتظم")))</f>
        <v/>
      </c>
      <c r="AO8" s="15">
        <f>IF($B8="","",COUNTIF($AI$6:$AI$65,"&gt;"&amp;AI8)+COUNTIF($AI$6:AI8,AI8))</f>
        <v/>
      </c>
    </row>
    <row r="9">
      <c r="A9" s="6">
        <f>IF('الطلاب'!B9&amp;""="","",'الطلاب'!A9)</f>
        <v/>
      </c>
      <c r="B9" s="6">
        <f>IF('الطلاب'!B9&amp;""="","",'الطلاب'!B9)</f>
        <v/>
      </c>
      <c r="C9" s="22" t="inlineStr">
        <is>
          <t>ت</t>
        </is>
      </c>
      <c r="D9" s="22" t="n"/>
      <c r="E9" s="22" t="n"/>
      <c r="F9" s="22" t="inlineStr">
        <is>
          <t>ح</t>
        </is>
      </c>
      <c r="G9" s="22" t="inlineStr">
        <is>
          <t>ح</t>
        </is>
      </c>
      <c r="H9" s="22" t="n"/>
      <c r="I9" s="22" t="inlineStr">
        <is>
          <t>ح</t>
        </is>
      </c>
      <c r="J9" s="22" t="inlineStr">
        <is>
          <t>ت</t>
        </is>
      </c>
      <c r="K9" s="22" t="n"/>
      <c r="L9" s="22" t="n"/>
      <c r="M9" s="22" t="inlineStr">
        <is>
          <t>ح</t>
        </is>
      </c>
      <c r="N9" s="22" t="inlineStr">
        <is>
          <t>ح</t>
        </is>
      </c>
      <c r="O9" s="22" t="inlineStr">
        <is>
          <t>ح</t>
        </is>
      </c>
      <c r="P9" s="22" t="inlineStr">
        <is>
          <t>ح</t>
        </is>
      </c>
      <c r="Q9" s="22" t="inlineStr">
        <is>
          <t>ت</t>
        </is>
      </c>
      <c r="R9" s="22" t="n"/>
      <c r="S9" s="22" t="n"/>
      <c r="T9" s="22" t="inlineStr">
        <is>
          <t>ح</t>
        </is>
      </c>
      <c r="U9" s="22" t="inlineStr">
        <is>
          <t>ح</t>
        </is>
      </c>
      <c r="V9" s="22" t="inlineStr">
        <is>
          <t>ح</t>
        </is>
      </c>
      <c r="W9" s="22" t="inlineStr">
        <is>
          <t>ح</t>
        </is>
      </c>
      <c r="X9" s="22" t="inlineStr">
        <is>
          <t>ت</t>
        </is>
      </c>
      <c r="Y9" s="22" t="n"/>
      <c r="Z9" s="22" t="n"/>
      <c r="AA9" s="22" t="inlineStr">
        <is>
          <t>ح</t>
        </is>
      </c>
      <c r="AB9" s="22" t="inlineStr">
        <is>
          <t>ح</t>
        </is>
      </c>
      <c r="AC9" s="22" t="inlineStr">
        <is>
          <t>ح</t>
        </is>
      </c>
      <c r="AD9" s="22" t="inlineStr">
        <is>
          <t>ح</t>
        </is>
      </c>
      <c r="AE9" s="22" t="inlineStr">
        <is>
          <t>ح</t>
        </is>
      </c>
      <c r="AF9" s="22" t="n"/>
      <c r="AG9" s="22" t="n"/>
      <c r="AH9" s="15">
        <f>IF($B9="","",COUNTIF($C9:$AG9,"ح"))</f>
        <v/>
      </c>
      <c r="AI9" s="15">
        <f>IF($B9="","",COUNTIF($C9:$AG9,"غ"))</f>
        <v/>
      </c>
      <c r="AJ9" s="15">
        <f>IF($B9="","",COUNTIF($C9:$AG9,"ت"))</f>
        <v/>
      </c>
      <c r="AK9" s="15">
        <f>IF($B9="","",COUNTIF($C9:$AG9,"ع"))</f>
        <v/>
      </c>
      <c r="AL9" s="15">
        <f>IF($B9="","",AH9+AI9+AJ9+AK9)</f>
        <v/>
      </c>
      <c r="AM9" s="23">
        <f>IF($B9="","",IF(AL9=0,"",(AH9+AJ9)/AL9))</f>
        <v/>
      </c>
      <c r="AN9" s="6">
        <f>IF($B9="","",IF(AI9&gt;='الإعدادات'!$B$7,"تجاوز حد الغياب",IF(AND('الإعدادات'!$B$7&gt;1,AI9&gt;='الإعدادات'!$B$7-1),"قريب من الحد","منتظم")))</f>
        <v/>
      </c>
      <c r="AO9" s="15">
        <f>IF($B9="","",COUNTIF($AI$6:$AI$65,"&gt;"&amp;AI9)+COUNTIF($AI$6:AI9,AI9))</f>
        <v/>
      </c>
    </row>
    <row r="10">
      <c r="A10" s="6">
        <f>IF('الطلاب'!B10&amp;""="","",'الطلاب'!A10)</f>
        <v/>
      </c>
      <c r="B10" s="6">
        <f>IF('الطلاب'!B10&amp;""="","",'الطلاب'!B10)</f>
        <v/>
      </c>
      <c r="C10" s="22" t="inlineStr">
        <is>
          <t>ح</t>
        </is>
      </c>
      <c r="D10" s="22" t="n"/>
      <c r="E10" s="22" t="n"/>
      <c r="F10" s="22" t="inlineStr">
        <is>
          <t>ح</t>
        </is>
      </c>
      <c r="G10" s="22" t="inlineStr">
        <is>
          <t>ح</t>
        </is>
      </c>
      <c r="H10" s="22" t="n"/>
      <c r="I10" s="22" t="inlineStr">
        <is>
          <t>ح</t>
        </is>
      </c>
      <c r="J10" s="22" t="inlineStr">
        <is>
          <t>ح</t>
        </is>
      </c>
      <c r="K10" s="22" t="n"/>
      <c r="L10" s="22" t="n"/>
      <c r="M10" s="22" t="inlineStr">
        <is>
          <t>غ</t>
        </is>
      </c>
      <c r="N10" s="22" t="inlineStr">
        <is>
          <t>ح</t>
        </is>
      </c>
      <c r="O10" s="22" t="inlineStr">
        <is>
          <t>ح</t>
        </is>
      </c>
      <c r="P10" s="22" t="inlineStr">
        <is>
          <t>ح</t>
        </is>
      </c>
      <c r="Q10" s="22" t="inlineStr">
        <is>
          <t>ح</t>
        </is>
      </c>
      <c r="R10" s="22" t="n"/>
      <c r="S10" s="22" t="n"/>
      <c r="T10" s="22" t="inlineStr">
        <is>
          <t>ح</t>
        </is>
      </c>
      <c r="U10" s="22" t="inlineStr">
        <is>
          <t>ح</t>
        </is>
      </c>
      <c r="V10" s="22" t="inlineStr">
        <is>
          <t>ح</t>
        </is>
      </c>
      <c r="W10" s="22" t="inlineStr">
        <is>
          <t>ح</t>
        </is>
      </c>
      <c r="X10" s="22" t="inlineStr">
        <is>
          <t>ح</t>
        </is>
      </c>
      <c r="Y10" s="22" t="n"/>
      <c r="Z10" s="22" t="n"/>
      <c r="AA10" s="22" t="inlineStr">
        <is>
          <t>ت</t>
        </is>
      </c>
      <c r="AB10" s="22" t="inlineStr">
        <is>
          <t>ح</t>
        </is>
      </c>
      <c r="AC10" s="22" t="inlineStr">
        <is>
          <t>ح</t>
        </is>
      </c>
      <c r="AD10" s="22" t="inlineStr">
        <is>
          <t>ح</t>
        </is>
      </c>
      <c r="AE10" s="22" t="inlineStr">
        <is>
          <t>ح</t>
        </is>
      </c>
      <c r="AF10" s="22" t="n"/>
      <c r="AG10" s="22" t="n"/>
      <c r="AH10" s="15">
        <f>IF($B10="","",COUNTIF($C10:$AG10,"ح"))</f>
        <v/>
      </c>
      <c r="AI10" s="15">
        <f>IF($B10="","",COUNTIF($C10:$AG10,"غ"))</f>
        <v/>
      </c>
      <c r="AJ10" s="15">
        <f>IF($B10="","",COUNTIF($C10:$AG10,"ت"))</f>
        <v/>
      </c>
      <c r="AK10" s="15">
        <f>IF($B10="","",COUNTIF($C10:$AG10,"ع"))</f>
        <v/>
      </c>
      <c r="AL10" s="15">
        <f>IF($B10="","",AH10+AI10+AJ10+AK10)</f>
        <v/>
      </c>
      <c r="AM10" s="23">
        <f>IF($B10="","",IF(AL10=0,"",(AH10+AJ10)/AL10))</f>
        <v/>
      </c>
      <c r="AN10" s="6">
        <f>IF($B10="","",IF(AI10&gt;='الإعدادات'!$B$7,"تجاوز حد الغياب",IF(AND('الإعدادات'!$B$7&gt;1,AI10&gt;='الإعدادات'!$B$7-1),"قريب من الحد","منتظم")))</f>
        <v/>
      </c>
      <c r="AO10" s="15">
        <f>IF($B10="","",COUNTIF($AI$6:$AI$65,"&gt;"&amp;AI10)+COUNTIF($AI$6:AI10,AI10))</f>
        <v/>
      </c>
    </row>
    <row r="11">
      <c r="A11" s="6">
        <f>IF('الطلاب'!B11&amp;""="","",'الطلاب'!A11)</f>
        <v/>
      </c>
      <c r="B11" s="6">
        <f>IF('الطلاب'!B11&amp;""="","",'الطلاب'!B11)</f>
        <v/>
      </c>
      <c r="C11" s="22" t="inlineStr">
        <is>
          <t>ح</t>
        </is>
      </c>
      <c r="D11" s="22" t="n"/>
      <c r="E11" s="22" t="n"/>
      <c r="F11" s="22" t="inlineStr">
        <is>
          <t>ح</t>
        </is>
      </c>
      <c r="G11" s="22" t="inlineStr">
        <is>
          <t>ح</t>
        </is>
      </c>
      <c r="H11" s="22" t="n"/>
      <c r="I11" s="22" t="inlineStr">
        <is>
          <t>ح</t>
        </is>
      </c>
      <c r="J11" s="22" t="inlineStr">
        <is>
          <t>ح</t>
        </is>
      </c>
      <c r="K11" s="22" t="n"/>
      <c r="L11" s="22" t="n"/>
      <c r="M11" s="22" t="inlineStr">
        <is>
          <t>ح</t>
        </is>
      </c>
      <c r="N11" s="22" t="inlineStr">
        <is>
          <t>ح</t>
        </is>
      </c>
      <c r="O11" s="22" t="inlineStr">
        <is>
          <t>ح</t>
        </is>
      </c>
      <c r="P11" s="22" t="inlineStr">
        <is>
          <t>ح</t>
        </is>
      </c>
      <c r="Q11" s="22" t="inlineStr">
        <is>
          <t>ح</t>
        </is>
      </c>
      <c r="R11" s="22" t="n"/>
      <c r="S11" s="22" t="n"/>
      <c r="T11" s="22" t="inlineStr">
        <is>
          <t>ح</t>
        </is>
      </c>
      <c r="U11" s="22" t="inlineStr">
        <is>
          <t>ح</t>
        </is>
      </c>
      <c r="V11" s="22" t="inlineStr">
        <is>
          <t>ح</t>
        </is>
      </c>
      <c r="W11" s="22" t="inlineStr">
        <is>
          <t>ح</t>
        </is>
      </c>
      <c r="X11" s="22" t="inlineStr">
        <is>
          <t>ح</t>
        </is>
      </c>
      <c r="Y11" s="22" t="n"/>
      <c r="Z11" s="22" t="n"/>
      <c r="AA11" s="22" t="inlineStr">
        <is>
          <t>ح</t>
        </is>
      </c>
      <c r="AB11" s="22" t="inlineStr">
        <is>
          <t>ح</t>
        </is>
      </c>
      <c r="AC11" s="22" t="inlineStr">
        <is>
          <t>ح</t>
        </is>
      </c>
      <c r="AD11" s="22" t="inlineStr">
        <is>
          <t>ح</t>
        </is>
      </c>
      <c r="AE11" s="22" t="inlineStr">
        <is>
          <t>ح</t>
        </is>
      </c>
      <c r="AF11" s="22" t="n"/>
      <c r="AG11" s="22" t="n"/>
      <c r="AH11" s="15">
        <f>IF($B11="","",COUNTIF($C11:$AG11,"ح"))</f>
        <v/>
      </c>
      <c r="AI11" s="15">
        <f>IF($B11="","",COUNTIF($C11:$AG11,"غ"))</f>
        <v/>
      </c>
      <c r="AJ11" s="15">
        <f>IF($B11="","",COUNTIF($C11:$AG11,"ت"))</f>
        <v/>
      </c>
      <c r="AK11" s="15">
        <f>IF($B11="","",COUNTIF($C11:$AG11,"ع"))</f>
        <v/>
      </c>
      <c r="AL11" s="15">
        <f>IF($B11="","",AH11+AI11+AJ11+AK11)</f>
        <v/>
      </c>
      <c r="AM11" s="23">
        <f>IF($B11="","",IF(AL11=0,"",(AH11+AJ11)/AL11))</f>
        <v/>
      </c>
      <c r="AN11" s="6">
        <f>IF($B11="","",IF(AI11&gt;='الإعدادات'!$B$7,"تجاوز حد الغياب",IF(AND('الإعدادات'!$B$7&gt;1,AI11&gt;='الإعدادات'!$B$7-1),"قريب من الحد","منتظم")))</f>
        <v/>
      </c>
      <c r="AO11" s="15">
        <f>IF($B11="","",COUNTIF($AI$6:$AI$65,"&gt;"&amp;AI11)+COUNTIF($AI$6:AI11,AI11))</f>
        <v/>
      </c>
    </row>
    <row r="12">
      <c r="A12" s="6">
        <f>IF('الطلاب'!B12&amp;""="","",'الطلاب'!A12)</f>
        <v/>
      </c>
      <c r="B12" s="6">
        <f>IF('الطلاب'!B12&amp;""="","",'الطلاب'!B12)</f>
        <v/>
      </c>
      <c r="C12" s="22" t="inlineStr">
        <is>
          <t>ح</t>
        </is>
      </c>
      <c r="D12" s="22" t="n"/>
      <c r="E12" s="22" t="n"/>
      <c r="F12" s="22" t="inlineStr">
        <is>
          <t>ح</t>
        </is>
      </c>
      <c r="G12" s="22" t="inlineStr">
        <is>
          <t>ع</t>
        </is>
      </c>
      <c r="H12" s="22" t="n"/>
      <c r="I12" s="22" t="inlineStr">
        <is>
          <t>ح</t>
        </is>
      </c>
      <c r="J12" s="22" t="inlineStr">
        <is>
          <t>ح</t>
        </is>
      </c>
      <c r="K12" s="22" t="n"/>
      <c r="L12" s="22" t="n"/>
      <c r="M12" s="22" t="inlineStr">
        <is>
          <t>ح</t>
        </is>
      </c>
      <c r="N12" s="22" t="inlineStr">
        <is>
          <t>ح</t>
        </is>
      </c>
      <c r="O12" s="22" t="inlineStr">
        <is>
          <t>ح</t>
        </is>
      </c>
      <c r="P12" s="22" t="inlineStr">
        <is>
          <t>ح</t>
        </is>
      </c>
      <c r="Q12" s="22" t="inlineStr">
        <is>
          <t>ح</t>
        </is>
      </c>
      <c r="R12" s="22" t="n"/>
      <c r="S12" s="22" t="n"/>
      <c r="T12" s="22" t="inlineStr">
        <is>
          <t>غ</t>
        </is>
      </c>
      <c r="U12" s="22" t="inlineStr">
        <is>
          <t>ح</t>
        </is>
      </c>
      <c r="V12" s="22" t="inlineStr">
        <is>
          <t>ح</t>
        </is>
      </c>
      <c r="W12" s="22" t="inlineStr">
        <is>
          <t>ح</t>
        </is>
      </c>
      <c r="X12" s="22" t="inlineStr">
        <is>
          <t>ح</t>
        </is>
      </c>
      <c r="Y12" s="22" t="n"/>
      <c r="Z12" s="22" t="n"/>
      <c r="AA12" s="22" t="inlineStr">
        <is>
          <t>ح</t>
        </is>
      </c>
      <c r="AB12" s="22" t="inlineStr">
        <is>
          <t>ح</t>
        </is>
      </c>
      <c r="AC12" s="22" t="inlineStr">
        <is>
          <t>ت</t>
        </is>
      </c>
      <c r="AD12" s="22" t="inlineStr">
        <is>
          <t>ح</t>
        </is>
      </c>
      <c r="AE12" s="22" t="inlineStr">
        <is>
          <t>ح</t>
        </is>
      </c>
      <c r="AF12" s="22" t="n"/>
      <c r="AG12" s="22" t="n"/>
      <c r="AH12" s="15">
        <f>IF($B12="","",COUNTIF($C12:$AG12,"ح"))</f>
        <v/>
      </c>
      <c r="AI12" s="15">
        <f>IF($B12="","",COUNTIF($C12:$AG12,"غ"))</f>
        <v/>
      </c>
      <c r="AJ12" s="15">
        <f>IF($B12="","",COUNTIF($C12:$AG12,"ت"))</f>
        <v/>
      </c>
      <c r="AK12" s="15">
        <f>IF($B12="","",COUNTIF($C12:$AG12,"ع"))</f>
        <v/>
      </c>
      <c r="AL12" s="15">
        <f>IF($B12="","",AH12+AI12+AJ12+AK12)</f>
        <v/>
      </c>
      <c r="AM12" s="23">
        <f>IF($B12="","",IF(AL12=0,"",(AH12+AJ12)/AL12))</f>
        <v/>
      </c>
      <c r="AN12" s="6">
        <f>IF($B12="","",IF(AI12&gt;='الإعدادات'!$B$7,"تجاوز حد الغياب",IF(AND('الإعدادات'!$B$7&gt;1,AI12&gt;='الإعدادات'!$B$7-1),"قريب من الحد","منتظم")))</f>
        <v/>
      </c>
      <c r="AO12" s="15">
        <f>IF($B12="","",COUNTIF($AI$6:$AI$65,"&gt;"&amp;AI12)+COUNTIF($AI$6:AI12,AI12))</f>
        <v/>
      </c>
    </row>
    <row r="13">
      <c r="A13" s="6">
        <f>IF('الطلاب'!B13&amp;""="","",'الطلاب'!A13)</f>
        <v/>
      </c>
      <c r="B13" s="6">
        <f>IF('الطلاب'!B13&amp;""="","",'الطلاب'!B13)</f>
        <v/>
      </c>
      <c r="C13" s="22" t="inlineStr">
        <is>
          <t>ح</t>
        </is>
      </c>
      <c r="D13" s="22" t="n"/>
      <c r="E13" s="22" t="n"/>
      <c r="F13" s="22" t="inlineStr">
        <is>
          <t>ح</t>
        </is>
      </c>
      <c r="G13" s="22" t="inlineStr">
        <is>
          <t>ح</t>
        </is>
      </c>
      <c r="H13" s="22" t="n"/>
      <c r="I13" s="22" t="inlineStr">
        <is>
          <t>ح</t>
        </is>
      </c>
      <c r="J13" s="22" t="inlineStr">
        <is>
          <t>ح</t>
        </is>
      </c>
      <c r="K13" s="22" t="n"/>
      <c r="L13" s="22" t="n"/>
      <c r="M13" s="22" t="inlineStr">
        <is>
          <t>ح</t>
        </is>
      </c>
      <c r="N13" s="22" t="inlineStr">
        <is>
          <t>ح</t>
        </is>
      </c>
      <c r="O13" s="22" t="inlineStr">
        <is>
          <t>غ</t>
        </is>
      </c>
      <c r="P13" s="22" t="inlineStr">
        <is>
          <t>ح</t>
        </is>
      </c>
      <c r="Q13" s="22" t="inlineStr">
        <is>
          <t>ح</t>
        </is>
      </c>
      <c r="R13" s="22" t="n"/>
      <c r="S13" s="22" t="n"/>
      <c r="T13" s="22" t="inlineStr">
        <is>
          <t>ح</t>
        </is>
      </c>
      <c r="U13" s="22" t="inlineStr">
        <is>
          <t>ح</t>
        </is>
      </c>
      <c r="V13" s="22" t="inlineStr">
        <is>
          <t>ح</t>
        </is>
      </c>
      <c r="W13" s="22" t="inlineStr">
        <is>
          <t>ح</t>
        </is>
      </c>
      <c r="X13" s="22" t="inlineStr">
        <is>
          <t>ح</t>
        </is>
      </c>
      <c r="Y13" s="22" t="n"/>
      <c r="Z13" s="22" t="n"/>
      <c r="AA13" s="22" t="inlineStr">
        <is>
          <t>ح</t>
        </is>
      </c>
      <c r="AB13" s="22" t="inlineStr">
        <is>
          <t>ح</t>
        </is>
      </c>
      <c r="AC13" s="22" t="inlineStr">
        <is>
          <t>ح</t>
        </is>
      </c>
      <c r="AD13" s="22" t="inlineStr">
        <is>
          <t>ح</t>
        </is>
      </c>
      <c r="AE13" s="22" t="inlineStr">
        <is>
          <t>ح</t>
        </is>
      </c>
      <c r="AF13" s="22" t="n"/>
      <c r="AG13" s="22" t="n"/>
      <c r="AH13" s="15">
        <f>IF($B13="","",COUNTIF($C13:$AG13,"ح"))</f>
        <v/>
      </c>
      <c r="AI13" s="15">
        <f>IF($B13="","",COUNTIF($C13:$AG13,"غ"))</f>
        <v/>
      </c>
      <c r="AJ13" s="15">
        <f>IF($B13="","",COUNTIF($C13:$AG13,"ت"))</f>
        <v/>
      </c>
      <c r="AK13" s="15">
        <f>IF($B13="","",COUNTIF($C13:$AG13,"ع"))</f>
        <v/>
      </c>
      <c r="AL13" s="15">
        <f>IF($B13="","",AH13+AI13+AJ13+AK13)</f>
        <v/>
      </c>
      <c r="AM13" s="23">
        <f>IF($B13="","",IF(AL13=0,"",(AH13+AJ13)/AL13))</f>
        <v/>
      </c>
      <c r="AN13" s="6">
        <f>IF($B13="","",IF(AI13&gt;='الإعدادات'!$B$7,"تجاوز حد الغياب",IF(AND('الإعدادات'!$B$7&gt;1,AI13&gt;='الإعدادات'!$B$7-1),"قريب من الحد","منتظم")))</f>
        <v/>
      </c>
      <c r="AO13" s="15">
        <f>IF($B13="","",COUNTIF($AI$6:$AI$65,"&gt;"&amp;AI13)+COUNTIF($AI$6:AI13,AI13))</f>
        <v/>
      </c>
    </row>
    <row r="14">
      <c r="A14" s="6">
        <f>IF('الطلاب'!B14&amp;""="","",'الطلاب'!A14)</f>
        <v/>
      </c>
      <c r="B14" s="6">
        <f>IF('الطلاب'!B14&amp;""="","",'الطلاب'!B14)</f>
        <v/>
      </c>
      <c r="C14" s="22" t="inlineStr">
        <is>
          <t>ح</t>
        </is>
      </c>
      <c r="D14" s="22" t="n"/>
      <c r="E14" s="22" t="n"/>
      <c r="F14" s="22" t="inlineStr">
        <is>
          <t>ح</t>
        </is>
      </c>
      <c r="G14" s="22" t="inlineStr">
        <is>
          <t>ح</t>
        </is>
      </c>
      <c r="H14" s="22" t="n"/>
      <c r="I14" s="22" t="inlineStr">
        <is>
          <t>ح</t>
        </is>
      </c>
      <c r="J14" s="22" t="inlineStr">
        <is>
          <t>ح</t>
        </is>
      </c>
      <c r="K14" s="22" t="n"/>
      <c r="L14" s="22" t="n"/>
      <c r="M14" s="22" t="inlineStr">
        <is>
          <t>ت</t>
        </is>
      </c>
      <c r="N14" s="22" t="inlineStr">
        <is>
          <t>ح</t>
        </is>
      </c>
      <c r="O14" s="22" t="inlineStr">
        <is>
          <t>ح</t>
        </is>
      </c>
      <c r="P14" s="22" t="inlineStr">
        <is>
          <t>ح</t>
        </is>
      </c>
      <c r="Q14" s="22" t="inlineStr">
        <is>
          <t>ح</t>
        </is>
      </c>
      <c r="R14" s="22" t="n"/>
      <c r="S14" s="22" t="n"/>
      <c r="T14" s="22" t="inlineStr">
        <is>
          <t>ح</t>
        </is>
      </c>
      <c r="U14" s="22" t="inlineStr">
        <is>
          <t>ح</t>
        </is>
      </c>
      <c r="V14" s="22" t="inlineStr">
        <is>
          <t>ح</t>
        </is>
      </c>
      <c r="W14" s="22" t="inlineStr">
        <is>
          <t>ح</t>
        </is>
      </c>
      <c r="X14" s="22" t="inlineStr">
        <is>
          <t>ح</t>
        </is>
      </c>
      <c r="Y14" s="22" t="n"/>
      <c r="Z14" s="22" t="n"/>
      <c r="AA14" s="22" t="inlineStr">
        <is>
          <t>ح</t>
        </is>
      </c>
      <c r="AB14" s="22" t="inlineStr">
        <is>
          <t>ح</t>
        </is>
      </c>
      <c r="AC14" s="22" t="inlineStr">
        <is>
          <t>ح</t>
        </is>
      </c>
      <c r="AD14" s="22" t="inlineStr">
        <is>
          <t>ح</t>
        </is>
      </c>
      <c r="AE14" s="22" t="inlineStr">
        <is>
          <t>ح</t>
        </is>
      </c>
      <c r="AF14" s="22" t="n"/>
      <c r="AG14" s="22" t="n"/>
      <c r="AH14" s="15">
        <f>IF($B14="","",COUNTIF($C14:$AG14,"ح"))</f>
        <v/>
      </c>
      <c r="AI14" s="15">
        <f>IF($B14="","",COUNTIF($C14:$AG14,"غ"))</f>
        <v/>
      </c>
      <c r="AJ14" s="15">
        <f>IF($B14="","",COUNTIF($C14:$AG14,"ت"))</f>
        <v/>
      </c>
      <c r="AK14" s="15">
        <f>IF($B14="","",COUNTIF($C14:$AG14,"ع"))</f>
        <v/>
      </c>
      <c r="AL14" s="15">
        <f>IF($B14="","",AH14+AI14+AJ14+AK14)</f>
        <v/>
      </c>
      <c r="AM14" s="23">
        <f>IF($B14="","",IF(AL14=0,"",(AH14+AJ14)/AL14))</f>
        <v/>
      </c>
      <c r="AN14" s="6">
        <f>IF($B14="","",IF(AI14&gt;='الإعدادات'!$B$7,"تجاوز حد الغياب",IF(AND('الإعدادات'!$B$7&gt;1,AI14&gt;='الإعدادات'!$B$7-1),"قريب من الحد","منتظم")))</f>
        <v/>
      </c>
      <c r="AO14" s="15">
        <f>IF($B14="","",COUNTIF($AI$6:$AI$65,"&gt;"&amp;AI14)+COUNTIF($AI$6:AI14,AI14))</f>
        <v/>
      </c>
    </row>
    <row r="15">
      <c r="A15" s="6">
        <f>IF('الطلاب'!B15&amp;""="","",'الطلاب'!A15)</f>
        <v/>
      </c>
      <c r="B15" s="6">
        <f>IF('الطلاب'!B15&amp;""="","",'الطلاب'!B15)</f>
        <v/>
      </c>
      <c r="C15" s="22" t="inlineStr">
        <is>
          <t>ح</t>
        </is>
      </c>
      <c r="D15" s="22" t="n"/>
      <c r="E15" s="22" t="n"/>
      <c r="F15" s="22" t="inlineStr">
        <is>
          <t>ح</t>
        </is>
      </c>
      <c r="G15" s="22" t="inlineStr">
        <is>
          <t>ح</t>
        </is>
      </c>
      <c r="H15" s="22" t="n"/>
      <c r="I15" s="22" t="inlineStr">
        <is>
          <t>ح</t>
        </is>
      </c>
      <c r="J15" s="22" t="inlineStr">
        <is>
          <t>ح</t>
        </is>
      </c>
      <c r="K15" s="22" t="n"/>
      <c r="L15" s="22" t="n"/>
      <c r="M15" s="22" t="inlineStr">
        <is>
          <t>ح</t>
        </is>
      </c>
      <c r="N15" s="22" t="inlineStr">
        <is>
          <t>ح</t>
        </is>
      </c>
      <c r="O15" s="22" t="inlineStr">
        <is>
          <t>ح</t>
        </is>
      </c>
      <c r="P15" s="22" t="inlineStr">
        <is>
          <t>ح</t>
        </is>
      </c>
      <c r="Q15" s="22" t="inlineStr">
        <is>
          <t>ح</t>
        </is>
      </c>
      <c r="R15" s="22" t="n"/>
      <c r="S15" s="22" t="n"/>
      <c r="T15" s="22" t="inlineStr">
        <is>
          <t>ح</t>
        </is>
      </c>
      <c r="U15" s="22" t="inlineStr">
        <is>
          <t>ح</t>
        </is>
      </c>
      <c r="V15" s="22" t="inlineStr">
        <is>
          <t>ح</t>
        </is>
      </c>
      <c r="W15" s="22" t="inlineStr">
        <is>
          <t>ح</t>
        </is>
      </c>
      <c r="X15" s="22" t="inlineStr">
        <is>
          <t>ح</t>
        </is>
      </c>
      <c r="Y15" s="22" t="n"/>
      <c r="Z15" s="22" t="n"/>
      <c r="AA15" s="22" t="inlineStr">
        <is>
          <t>ح</t>
        </is>
      </c>
      <c r="AB15" s="22" t="inlineStr">
        <is>
          <t>ح</t>
        </is>
      </c>
      <c r="AC15" s="22" t="inlineStr">
        <is>
          <t>ح</t>
        </is>
      </c>
      <c r="AD15" s="22" t="inlineStr">
        <is>
          <t>ح</t>
        </is>
      </c>
      <c r="AE15" s="22" t="inlineStr">
        <is>
          <t>ح</t>
        </is>
      </c>
      <c r="AF15" s="22" t="n"/>
      <c r="AG15" s="22" t="n"/>
      <c r="AH15" s="15">
        <f>IF($B15="","",COUNTIF($C15:$AG15,"ح"))</f>
        <v/>
      </c>
      <c r="AI15" s="15">
        <f>IF($B15="","",COUNTIF($C15:$AG15,"غ"))</f>
        <v/>
      </c>
      <c r="AJ15" s="15">
        <f>IF($B15="","",COUNTIF($C15:$AG15,"ت"))</f>
        <v/>
      </c>
      <c r="AK15" s="15">
        <f>IF($B15="","",COUNTIF($C15:$AG15,"ع"))</f>
        <v/>
      </c>
      <c r="AL15" s="15">
        <f>IF($B15="","",AH15+AI15+AJ15+AK15)</f>
        <v/>
      </c>
      <c r="AM15" s="23">
        <f>IF($B15="","",IF(AL15=0,"",(AH15+AJ15)/AL15))</f>
        <v/>
      </c>
      <c r="AN15" s="6">
        <f>IF($B15="","",IF(AI15&gt;='الإعدادات'!$B$7,"تجاوز حد الغياب",IF(AND('الإعدادات'!$B$7&gt;1,AI15&gt;='الإعدادات'!$B$7-1),"قريب من الحد","منتظم")))</f>
        <v/>
      </c>
      <c r="AO15" s="15">
        <f>IF($B15="","",COUNTIF($AI$6:$AI$65,"&gt;"&amp;AI15)+COUNTIF($AI$6:AI15,AI15))</f>
        <v/>
      </c>
    </row>
    <row r="16">
      <c r="A16" s="6">
        <f>IF('الطلاب'!B16&amp;""="","",'الطلاب'!A16)</f>
        <v/>
      </c>
      <c r="B16" s="6">
        <f>IF('الطلاب'!B16&amp;""="","",'الطلاب'!B16)</f>
        <v/>
      </c>
      <c r="C16" s="22" t="inlineStr">
        <is>
          <t>ح</t>
        </is>
      </c>
      <c r="D16" s="22" t="n"/>
      <c r="E16" s="22" t="n"/>
      <c r="F16" s="22" t="inlineStr">
        <is>
          <t>ح</t>
        </is>
      </c>
      <c r="G16" s="22" t="inlineStr">
        <is>
          <t>ح</t>
        </is>
      </c>
      <c r="H16" s="22" t="n"/>
      <c r="I16" s="22" t="inlineStr">
        <is>
          <t>ح</t>
        </is>
      </c>
      <c r="J16" s="22" t="inlineStr">
        <is>
          <t>ح</t>
        </is>
      </c>
      <c r="K16" s="22" t="n"/>
      <c r="L16" s="22" t="n"/>
      <c r="M16" s="22" t="inlineStr">
        <is>
          <t>ح</t>
        </is>
      </c>
      <c r="N16" s="22" t="inlineStr">
        <is>
          <t>ح</t>
        </is>
      </c>
      <c r="O16" s="22" t="inlineStr">
        <is>
          <t>ح</t>
        </is>
      </c>
      <c r="P16" s="22" t="inlineStr">
        <is>
          <t>ع</t>
        </is>
      </c>
      <c r="Q16" s="22" t="inlineStr">
        <is>
          <t>ح</t>
        </is>
      </c>
      <c r="R16" s="22" t="n"/>
      <c r="S16" s="22" t="n"/>
      <c r="T16" s="22" t="inlineStr">
        <is>
          <t>ح</t>
        </is>
      </c>
      <c r="U16" s="22" t="inlineStr">
        <is>
          <t>ح</t>
        </is>
      </c>
      <c r="V16" s="22" t="inlineStr">
        <is>
          <t>ت</t>
        </is>
      </c>
      <c r="W16" s="22" t="inlineStr">
        <is>
          <t>ح</t>
        </is>
      </c>
      <c r="X16" s="22" t="inlineStr">
        <is>
          <t>ح</t>
        </is>
      </c>
      <c r="Y16" s="22" t="n"/>
      <c r="Z16" s="22" t="n"/>
      <c r="AA16" s="22" t="inlineStr">
        <is>
          <t>ح</t>
        </is>
      </c>
      <c r="AB16" s="22" t="inlineStr">
        <is>
          <t>ح</t>
        </is>
      </c>
      <c r="AC16" s="22" t="inlineStr">
        <is>
          <t>ح</t>
        </is>
      </c>
      <c r="AD16" s="22" t="inlineStr">
        <is>
          <t>ح</t>
        </is>
      </c>
      <c r="AE16" s="22" t="inlineStr">
        <is>
          <t>ح</t>
        </is>
      </c>
      <c r="AF16" s="22" t="n"/>
      <c r="AG16" s="22" t="n"/>
      <c r="AH16" s="15">
        <f>IF($B16="","",COUNTIF($C16:$AG16,"ح"))</f>
        <v/>
      </c>
      <c r="AI16" s="15">
        <f>IF($B16="","",COUNTIF($C16:$AG16,"غ"))</f>
        <v/>
      </c>
      <c r="AJ16" s="15">
        <f>IF($B16="","",COUNTIF($C16:$AG16,"ت"))</f>
        <v/>
      </c>
      <c r="AK16" s="15">
        <f>IF($B16="","",COUNTIF($C16:$AG16,"ع"))</f>
        <v/>
      </c>
      <c r="AL16" s="15">
        <f>IF($B16="","",AH16+AI16+AJ16+AK16)</f>
        <v/>
      </c>
      <c r="AM16" s="23">
        <f>IF($B16="","",IF(AL16=0,"",(AH16+AJ16)/AL16))</f>
        <v/>
      </c>
      <c r="AN16" s="6">
        <f>IF($B16="","",IF(AI16&gt;='الإعدادات'!$B$7,"تجاوز حد الغياب",IF(AND('الإعدادات'!$B$7&gt;1,AI16&gt;='الإعدادات'!$B$7-1),"قريب من الحد","منتظم")))</f>
        <v/>
      </c>
      <c r="AO16" s="15">
        <f>IF($B16="","",COUNTIF($AI$6:$AI$65,"&gt;"&amp;AI16)+COUNTIF($AI$6:AI16,AI16))</f>
        <v/>
      </c>
    </row>
    <row r="17">
      <c r="A17" s="6">
        <f>IF('الطلاب'!B17&amp;""="","",'الطلاب'!A17)</f>
        <v/>
      </c>
      <c r="B17" s="6">
        <f>IF('الطلاب'!B17&amp;""="","",'الطلاب'!B17)</f>
        <v/>
      </c>
      <c r="C17" s="22" t="inlineStr">
        <is>
          <t>ح</t>
        </is>
      </c>
      <c r="D17" s="22" t="n"/>
      <c r="E17" s="22" t="n"/>
      <c r="F17" s="22" t="inlineStr">
        <is>
          <t>ح</t>
        </is>
      </c>
      <c r="G17" s="22" t="inlineStr">
        <is>
          <t>ح</t>
        </is>
      </c>
      <c r="H17" s="22" t="n"/>
      <c r="I17" s="22" t="inlineStr">
        <is>
          <t>ح</t>
        </is>
      </c>
      <c r="J17" s="22" t="inlineStr">
        <is>
          <t>ح</t>
        </is>
      </c>
      <c r="K17" s="22" t="n"/>
      <c r="L17" s="22" t="n"/>
      <c r="M17" s="22" t="inlineStr">
        <is>
          <t>ح</t>
        </is>
      </c>
      <c r="N17" s="22" t="inlineStr">
        <is>
          <t>ح</t>
        </is>
      </c>
      <c r="O17" s="22" t="inlineStr">
        <is>
          <t>ح</t>
        </is>
      </c>
      <c r="P17" s="22" t="inlineStr">
        <is>
          <t>ح</t>
        </is>
      </c>
      <c r="Q17" s="22" t="inlineStr">
        <is>
          <t>ح</t>
        </is>
      </c>
      <c r="R17" s="22" t="n"/>
      <c r="S17" s="22" t="n"/>
      <c r="T17" s="22" t="inlineStr">
        <is>
          <t>ح</t>
        </is>
      </c>
      <c r="U17" s="22" t="inlineStr">
        <is>
          <t>ح</t>
        </is>
      </c>
      <c r="V17" s="22" t="inlineStr">
        <is>
          <t>ح</t>
        </is>
      </c>
      <c r="W17" s="22" t="inlineStr">
        <is>
          <t>ح</t>
        </is>
      </c>
      <c r="X17" s="22" t="inlineStr">
        <is>
          <t>ح</t>
        </is>
      </c>
      <c r="Y17" s="22" t="n"/>
      <c r="Z17" s="22" t="n"/>
      <c r="AA17" s="22" t="inlineStr">
        <is>
          <t>ح</t>
        </is>
      </c>
      <c r="AB17" s="22" t="inlineStr">
        <is>
          <t>ح</t>
        </is>
      </c>
      <c r="AC17" s="22" t="inlineStr">
        <is>
          <t>ح</t>
        </is>
      </c>
      <c r="AD17" s="22" t="inlineStr">
        <is>
          <t>ح</t>
        </is>
      </c>
      <c r="AE17" s="22" t="inlineStr">
        <is>
          <t>ح</t>
        </is>
      </c>
      <c r="AF17" s="22" t="n"/>
      <c r="AG17" s="22" t="n"/>
      <c r="AH17" s="15">
        <f>IF($B17="","",COUNTIF($C17:$AG17,"ح"))</f>
        <v/>
      </c>
      <c r="AI17" s="15">
        <f>IF($B17="","",COUNTIF($C17:$AG17,"غ"))</f>
        <v/>
      </c>
      <c r="AJ17" s="15">
        <f>IF($B17="","",COUNTIF($C17:$AG17,"ت"))</f>
        <v/>
      </c>
      <c r="AK17" s="15">
        <f>IF($B17="","",COUNTIF($C17:$AG17,"ع"))</f>
        <v/>
      </c>
      <c r="AL17" s="15">
        <f>IF($B17="","",AH17+AI17+AJ17+AK17)</f>
        <v/>
      </c>
      <c r="AM17" s="23">
        <f>IF($B17="","",IF(AL17=0,"",(AH17+AJ17)/AL17))</f>
        <v/>
      </c>
      <c r="AN17" s="6">
        <f>IF($B17="","",IF(AI17&gt;='الإعدادات'!$B$7,"تجاوز حد الغياب",IF(AND('الإعدادات'!$B$7&gt;1,AI17&gt;='الإعدادات'!$B$7-1),"قريب من الحد","منتظم")))</f>
        <v/>
      </c>
      <c r="AO17" s="15">
        <f>IF($B17="","",COUNTIF($AI$6:$AI$65,"&gt;"&amp;AI17)+COUNTIF($AI$6:AI17,AI17))</f>
        <v/>
      </c>
    </row>
    <row r="18">
      <c r="A18" s="6">
        <f>IF('الطلاب'!B18&amp;""="","",'الطلاب'!A18)</f>
        <v/>
      </c>
      <c r="B18" s="6">
        <f>IF('الطلاب'!B18&amp;""="","",'الطلاب'!B18)</f>
        <v/>
      </c>
      <c r="C18" s="22" t="n"/>
      <c r="D18" s="22" t="n"/>
      <c r="E18" s="22" t="n"/>
      <c r="F18" s="22" t="n"/>
      <c r="G18" s="22" t="n"/>
      <c r="H18" s="22" t="n"/>
      <c r="I18" s="22" t="n"/>
      <c r="J18" s="22" t="n"/>
      <c r="K18" s="22" t="n"/>
      <c r="L18" s="22" t="n"/>
      <c r="M18" s="22" t="n"/>
      <c r="N18" s="22" t="n"/>
      <c r="O18" s="22" t="n"/>
      <c r="P18" s="22" t="n"/>
      <c r="Q18" s="22" t="n"/>
      <c r="R18" s="22" t="n"/>
      <c r="S18" s="22" t="n"/>
      <c r="T18" s="22" t="n"/>
      <c r="U18" s="22" t="n"/>
      <c r="V18" s="22" t="n"/>
      <c r="W18" s="22" t="n"/>
      <c r="X18" s="22" t="n"/>
      <c r="Y18" s="22" t="n"/>
      <c r="Z18" s="22" t="n"/>
      <c r="AA18" s="22" t="n"/>
      <c r="AB18" s="22" t="n"/>
      <c r="AC18" s="22" t="n"/>
      <c r="AD18" s="22" t="n"/>
      <c r="AE18" s="22" t="n"/>
      <c r="AF18" s="22" t="n"/>
      <c r="AG18" s="22" t="n"/>
      <c r="AH18" s="15">
        <f>IF($B18="","",COUNTIF($C18:$AG18,"ح"))</f>
        <v/>
      </c>
      <c r="AI18" s="15">
        <f>IF($B18="","",COUNTIF($C18:$AG18,"غ"))</f>
        <v/>
      </c>
      <c r="AJ18" s="15">
        <f>IF($B18="","",COUNTIF($C18:$AG18,"ت"))</f>
        <v/>
      </c>
      <c r="AK18" s="15">
        <f>IF($B18="","",COUNTIF($C18:$AG18,"ع"))</f>
        <v/>
      </c>
      <c r="AL18" s="15">
        <f>IF($B18="","",AH18+AI18+AJ18+AK18)</f>
        <v/>
      </c>
      <c r="AM18" s="23">
        <f>IF($B18="","",IF(AL18=0,"",(AH18+AJ18)/AL18))</f>
        <v/>
      </c>
      <c r="AN18" s="6">
        <f>IF($B18="","",IF(AI18&gt;='الإعدادات'!$B$7,"تجاوز حد الغياب",IF(AND('الإعدادات'!$B$7&gt;1,AI18&gt;='الإعدادات'!$B$7-1),"قريب من الحد","منتظم")))</f>
        <v/>
      </c>
      <c r="AO18" s="15">
        <f>IF($B18="","",COUNTIF($AI$6:$AI$65,"&gt;"&amp;AI18)+COUNTIF($AI$6:AI18,AI18))</f>
        <v/>
      </c>
    </row>
    <row r="19">
      <c r="A19" s="6">
        <f>IF('الطلاب'!B19&amp;""="","",'الطلاب'!A19)</f>
        <v/>
      </c>
      <c r="B19" s="6">
        <f>IF('الطلاب'!B19&amp;""="","",'الطلاب'!B19)</f>
        <v/>
      </c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2" t="n"/>
      <c r="O19" s="22" t="n"/>
      <c r="P19" s="22" t="n"/>
      <c r="Q19" s="22" t="n"/>
      <c r="R19" s="22" t="n"/>
      <c r="S19" s="22" t="n"/>
      <c r="T19" s="22" t="n"/>
      <c r="U19" s="22" t="n"/>
      <c r="V19" s="22" t="n"/>
      <c r="W19" s="22" t="n"/>
      <c r="X19" s="22" t="n"/>
      <c r="Y19" s="22" t="n"/>
      <c r="Z19" s="22" t="n"/>
      <c r="AA19" s="22" t="n"/>
      <c r="AB19" s="22" t="n"/>
      <c r="AC19" s="22" t="n"/>
      <c r="AD19" s="22" t="n"/>
      <c r="AE19" s="22" t="n"/>
      <c r="AF19" s="22" t="n"/>
      <c r="AG19" s="22" t="n"/>
      <c r="AH19" s="15">
        <f>IF($B19="","",COUNTIF($C19:$AG19,"ح"))</f>
        <v/>
      </c>
      <c r="AI19" s="15">
        <f>IF($B19="","",COUNTIF($C19:$AG19,"غ"))</f>
        <v/>
      </c>
      <c r="AJ19" s="15">
        <f>IF($B19="","",COUNTIF($C19:$AG19,"ت"))</f>
        <v/>
      </c>
      <c r="AK19" s="15">
        <f>IF($B19="","",COUNTIF($C19:$AG19,"ع"))</f>
        <v/>
      </c>
      <c r="AL19" s="15">
        <f>IF($B19="","",AH19+AI19+AJ19+AK19)</f>
        <v/>
      </c>
      <c r="AM19" s="23">
        <f>IF($B19="","",IF(AL19=0,"",(AH19+AJ19)/AL19))</f>
        <v/>
      </c>
      <c r="AN19" s="6">
        <f>IF($B19="","",IF(AI19&gt;='الإعدادات'!$B$7,"تجاوز حد الغياب",IF(AND('الإعدادات'!$B$7&gt;1,AI19&gt;='الإعدادات'!$B$7-1),"قريب من الحد","منتظم")))</f>
        <v/>
      </c>
      <c r="AO19" s="15">
        <f>IF($B19="","",COUNTIF($AI$6:$AI$65,"&gt;"&amp;AI19)+COUNTIF($AI$6:AI19,AI19))</f>
        <v/>
      </c>
    </row>
    <row r="20">
      <c r="A20" s="6">
        <f>IF('الطلاب'!B20&amp;""="","",'الطلاب'!A20)</f>
        <v/>
      </c>
      <c r="B20" s="6">
        <f>IF('الطلاب'!B20&amp;""="","",'الطلاب'!B20)</f>
        <v/>
      </c>
      <c r="C20" s="22" t="n"/>
      <c r="D20" s="22" t="n"/>
      <c r="E20" s="22" t="n"/>
      <c r="F20" s="22" t="n"/>
      <c r="G20" s="22" t="n"/>
      <c r="H20" s="22" t="n"/>
      <c r="I20" s="22" t="n"/>
      <c r="J20" s="22" t="n"/>
      <c r="K20" s="22" t="n"/>
      <c r="L20" s="22" t="n"/>
      <c r="M20" s="22" t="n"/>
      <c r="N20" s="22" t="n"/>
      <c r="O20" s="22" t="n"/>
      <c r="P20" s="22" t="n"/>
      <c r="Q20" s="22" t="n"/>
      <c r="R20" s="22" t="n"/>
      <c r="S20" s="22" t="n"/>
      <c r="T20" s="22" t="n"/>
      <c r="U20" s="22" t="n"/>
      <c r="V20" s="22" t="n"/>
      <c r="W20" s="22" t="n"/>
      <c r="X20" s="22" t="n"/>
      <c r="Y20" s="22" t="n"/>
      <c r="Z20" s="22" t="n"/>
      <c r="AA20" s="22" t="n"/>
      <c r="AB20" s="22" t="n"/>
      <c r="AC20" s="22" t="n"/>
      <c r="AD20" s="22" t="n"/>
      <c r="AE20" s="22" t="n"/>
      <c r="AF20" s="22" t="n"/>
      <c r="AG20" s="22" t="n"/>
      <c r="AH20" s="15">
        <f>IF($B20="","",COUNTIF($C20:$AG20,"ح"))</f>
        <v/>
      </c>
      <c r="AI20" s="15">
        <f>IF($B20="","",COUNTIF($C20:$AG20,"غ"))</f>
        <v/>
      </c>
      <c r="AJ20" s="15">
        <f>IF($B20="","",COUNTIF($C20:$AG20,"ت"))</f>
        <v/>
      </c>
      <c r="AK20" s="15">
        <f>IF($B20="","",COUNTIF($C20:$AG20,"ع"))</f>
        <v/>
      </c>
      <c r="AL20" s="15">
        <f>IF($B20="","",AH20+AI20+AJ20+AK20)</f>
        <v/>
      </c>
      <c r="AM20" s="23">
        <f>IF($B20="","",IF(AL20=0,"",(AH20+AJ20)/AL20))</f>
        <v/>
      </c>
      <c r="AN20" s="6">
        <f>IF($B20="","",IF(AI20&gt;='الإعدادات'!$B$7,"تجاوز حد الغياب",IF(AND('الإعدادات'!$B$7&gt;1,AI20&gt;='الإعدادات'!$B$7-1),"قريب من الحد","منتظم")))</f>
        <v/>
      </c>
      <c r="AO20" s="15">
        <f>IF($B20="","",COUNTIF($AI$6:$AI$65,"&gt;"&amp;AI20)+COUNTIF($AI$6:AI20,AI20))</f>
        <v/>
      </c>
    </row>
    <row r="21">
      <c r="A21" s="6">
        <f>IF('الطلاب'!B21&amp;""="","",'الطلاب'!A21)</f>
        <v/>
      </c>
      <c r="B21" s="6">
        <f>IF('الطلاب'!B21&amp;""="","",'الطلاب'!B21)</f>
        <v/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22" t="n"/>
      <c r="R21" s="22" t="n"/>
      <c r="S21" s="22" t="n"/>
      <c r="T21" s="22" t="n"/>
      <c r="U21" s="22" t="n"/>
      <c r="V21" s="22" t="n"/>
      <c r="W21" s="22" t="n"/>
      <c r="X21" s="22" t="n"/>
      <c r="Y21" s="22" t="n"/>
      <c r="Z21" s="22" t="n"/>
      <c r="AA21" s="22" t="n"/>
      <c r="AB21" s="22" t="n"/>
      <c r="AC21" s="22" t="n"/>
      <c r="AD21" s="22" t="n"/>
      <c r="AE21" s="22" t="n"/>
      <c r="AF21" s="22" t="n"/>
      <c r="AG21" s="22" t="n"/>
      <c r="AH21" s="15">
        <f>IF($B21="","",COUNTIF($C21:$AG21,"ح"))</f>
        <v/>
      </c>
      <c r="AI21" s="15">
        <f>IF($B21="","",COUNTIF($C21:$AG21,"غ"))</f>
        <v/>
      </c>
      <c r="AJ21" s="15">
        <f>IF($B21="","",COUNTIF($C21:$AG21,"ت"))</f>
        <v/>
      </c>
      <c r="AK21" s="15">
        <f>IF($B21="","",COUNTIF($C21:$AG21,"ع"))</f>
        <v/>
      </c>
      <c r="AL21" s="15">
        <f>IF($B21="","",AH21+AI21+AJ21+AK21)</f>
        <v/>
      </c>
      <c r="AM21" s="23">
        <f>IF($B21="","",IF(AL21=0,"",(AH21+AJ21)/AL21))</f>
        <v/>
      </c>
      <c r="AN21" s="6">
        <f>IF($B21="","",IF(AI21&gt;='الإعدادات'!$B$7,"تجاوز حد الغياب",IF(AND('الإعدادات'!$B$7&gt;1,AI21&gt;='الإعدادات'!$B$7-1),"قريب من الحد","منتظم")))</f>
        <v/>
      </c>
      <c r="AO21" s="15">
        <f>IF($B21="","",COUNTIF($AI$6:$AI$65,"&gt;"&amp;AI21)+COUNTIF($AI$6:AI21,AI21))</f>
        <v/>
      </c>
    </row>
    <row r="22">
      <c r="A22" s="6">
        <f>IF('الطلاب'!B22&amp;""="","",'الطلاب'!A22)</f>
        <v/>
      </c>
      <c r="B22" s="6">
        <f>IF('الطلاب'!B22&amp;""="","",'الطلاب'!B22)</f>
        <v/>
      </c>
      <c r="C22" s="22" t="n"/>
      <c r="D22" s="22" t="n"/>
      <c r="E22" s="22" t="n"/>
      <c r="F22" s="22" t="n"/>
      <c r="G22" s="22" t="n"/>
      <c r="H22" s="22" t="n"/>
      <c r="I22" s="22" t="n"/>
      <c r="J22" s="22" t="n"/>
      <c r="K22" s="22" t="n"/>
      <c r="L22" s="22" t="n"/>
      <c r="M22" s="22" t="n"/>
      <c r="N22" s="22" t="n"/>
      <c r="O22" s="22" t="n"/>
      <c r="P22" s="22" t="n"/>
      <c r="Q22" s="22" t="n"/>
      <c r="R22" s="22" t="n"/>
      <c r="S22" s="22" t="n"/>
      <c r="T22" s="22" t="n"/>
      <c r="U22" s="22" t="n"/>
      <c r="V22" s="22" t="n"/>
      <c r="W22" s="22" t="n"/>
      <c r="X22" s="22" t="n"/>
      <c r="Y22" s="22" t="n"/>
      <c r="Z22" s="22" t="n"/>
      <c r="AA22" s="22" t="n"/>
      <c r="AB22" s="22" t="n"/>
      <c r="AC22" s="22" t="n"/>
      <c r="AD22" s="22" t="n"/>
      <c r="AE22" s="22" t="n"/>
      <c r="AF22" s="22" t="n"/>
      <c r="AG22" s="22" t="n"/>
      <c r="AH22" s="15">
        <f>IF($B22="","",COUNTIF($C22:$AG22,"ح"))</f>
        <v/>
      </c>
      <c r="AI22" s="15">
        <f>IF($B22="","",COUNTIF($C22:$AG22,"غ"))</f>
        <v/>
      </c>
      <c r="AJ22" s="15">
        <f>IF($B22="","",COUNTIF($C22:$AG22,"ت"))</f>
        <v/>
      </c>
      <c r="AK22" s="15">
        <f>IF($B22="","",COUNTIF($C22:$AG22,"ع"))</f>
        <v/>
      </c>
      <c r="AL22" s="15">
        <f>IF($B22="","",AH22+AI22+AJ22+AK22)</f>
        <v/>
      </c>
      <c r="AM22" s="23">
        <f>IF($B22="","",IF(AL22=0,"",(AH22+AJ22)/AL22))</f>
        <v/>
      </c>
      <c r="AN22" s="6">
        <f>IF($B22="","",IF(AI22&gt;='الإعدادات'!$B$7,"تجاوز حد الغياب",IF(AND('الإعدادات'!$B$7&gt;1,AI22&gt;='الإعدادات'!$B$7-1),"قريب من الحد","منتظم")))</f>
        <v/>
      </c>
      <c r="AO22" s="15">
        <f>IF($B22="","",COUNTIF($AI$6:$AI$65,"&gt;"&amp;AI22)+COUNTIF($AI$6:AI22,AI22))</f>
        <v/>
      </c>
    </row>
    <row r="23">
      <c r="A23" s="6">
        <f>IF('الطلاب'!B23&amp;""="","",'الطلاب'!A23)</f>
        <v/>
      </c>
      <c r="B23" s="6">
        <f>IF('الطلاب'!B23&amp;""="","",'الطلاب'!B23)</f>
        <v/>
      </c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22" t="n"/>
      <c r="P23" s="22" t="n"/>
      <c r="Q23" s="22" t="n"/>
      <c r="R23" s="22" t="n"/>
      <c r="S23" s="22" t="n"/>
      <c r="T23" s="22" t="n"/>
      <c r="U23" s="22" t="n"/>
      <c r="V23" s="22" t="n"/>
      <c r="W23" s="22" t="n"/>
      <c r="X23" s="22" t="n"/>
      <c r="Y23" s="22" t="n"/>
      <c r="Z23" s="22" t="n"/>
      <c r="AA23" s="22" t="n"/>
      <c r="AB23" s="22" t="n"/>
      <c r="AC23" s="22" t="n"/>
      <c r="AD23" s="22" t="n"/>
      <c r="AE23" s="22" t="n"/>
      <c r="AF23" s="22" t="n"/>
      <c r="AG23" s="22" t="n"/>
      <c r="AH23" s="15">
        <f>IF($B23="","",COUNTIF($C23:$AG23,"ح"))</f>
        <v/>
      </c>
      <c r="AI23" s="15">
        <f>IF($B23="","",COUNTIF($C23:$AG23,"غ"))</f>
        <v/>
      </c>
      <c r="AJ23" s="15">
        <f>IF($B23="","",COUNTIF($C23:$AG23,"ت"))</f>
        <v/>
      </c>
      <c r="AK23" s="15">
        <f>IF($B23="","",COUNTIF($C23:$AG23,"ع"))</f>
        <v/>
      </c>
      <c r="AL23" s="15">
        <f>IF($B23="","",AH23+AI23+AJ23+AK23)</f>
        <v/>
      </c>
      <c r="AM23" s="23">
        <f>IF($B23="","",IF(AL23=0,"",(AH23+AJ23)/AL23))</f>
        <v/>
      </c>
      <c r="AN23" s="6">
        <f>IF($B23="","",IF(AI23&gt;='الإعدادات'!$B$7,"تجاوز حد الغياب",IF(AND('الإعدادات'!$B$7&gt;1,AI23&gt;='الإعدادات'!$B$7-1),"قريب من الحد","منتظم")))</f>
        <v/>
      </c>
      <c r="AO23" s="15">
        <f>IF($B23="","",COUNTIF($AI$6:$AI$65,"&gt;"&amp;AI23)+COUNTIF($AI$6:AI23,AI23))</f>
        <v/>
      </c>
    </row>
    <row r="24">
      <c r="A24" s="6">
        <f>IF('الطلاب'!B24&amp;""="","",'الطلاب'!A24)</f>
        <v/>
      </c>
      <c r="B24" s="6">
        <f>IF('الطلاب'!B24&amp;""="","",'الطلاب'!B24)</f>
        <v/>
      </c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2" t="n"/>
      <c r="N24" s="22" t="n"/>
      <c r="O24" s="22" t="n"/>
      <c r="P24" s="22" t="n"/>
      <c r="Q24" s="22" t="n"/>
      <c r="R24" s="22" t="n"/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2" t="n"/>
      <c r="AB24" s="22" t="n"/>
      <c r="AC24" s="22" t="n"/>
      <c r="AD24" s="22" t="n"/>
      <c r="AE24" s="22" t="n"/>
      <c r="AF24" s="22" t="n"/>
      <c r="AG24" s="22" t="n"/>
      <c r="AH24" s="15">
        <f>IF($B24="","",COUNTIF($C24:$AG24,"ح"))</f>
        <v/>
      </c>
      <c r="AI24" s="15">
        <f>IF($B24="","",COUNTIF($C24:$AG24,"غ"))</f>
        <v/>
      </c>
      <c r="AJ24" s="15">
        <f>IF($B24="","",COUNTIF($C24:$AG24,"ت"))</f>
        <v/>
      </c>
      <c r="AK24" s="15">
        <f>IF($B24="","",COUNTIF($C24:$AG24,"ع"))</f>
        <v/>
      </c>
      <c r="AL24" s="15">
        <f>IF($B24="","",AH24+AI24+AJ24+AK24)</f>
        <v/>
      </c>
      <c r="AM24" s="23">
        <f>IF($B24="","",IF(AL24=0,"",(AH24+AJ24)/AL24))</f>
        <v/>
      </c>
      <c r="AN24" s="6">
        <f>IF($B24="","",IF(AI24&gt;='الإعدادات'!$B$7,"تجاوز حد الغياب",IF(AND('الإعدادات'!$B$7&gt;1,AI24&gt;='الإعدادات'!$B$7-1),"قريب من الحد","منتظم")))</f>
        <v/>
      </c>
      <c r="AO24" s="15">
        <f>IF($B24="","",COUNTIF($AI$6:$AI$65,"&gt;"&amp;AI24)+COUNTIF($AI$6:AI24,AI24))</f>
        <v/>
      </c>
    </row>
    <row r="25">
      <c r="A25" s="6">
        <f>IF('الطلاب'!B25&amp;""="","",'الطلاب'!A25)</f>
        <v/>
      </c>
      <c r="B25" s="6">
        <f>IF('الطلاب'!B25&amp;""="","",'الطلاب'!B25)</f>
        <v/>
      </c>
      <c r="C25" s="22" t="n"/>
      <c r="D25" s="22" t="n"/>
      <c r="E25" s="22" t="n"/>
      <c r="F25" s="22" t="n"/>
      <c r="G25" s="22" t="n"/>
      <c r="H25" s="22" t="n"/>
      <c r="I25" s="22" t="n"/>
      <c r="J25" s="22" t="n"/>
      <c r="K25" s="22" t="n"/>
      <c r="L25" s="22" t="n"/>
      <c r="M25" s="22" t="n"/>
      <c r="N25" s="22" t="n"/>
      <c r="O25" s="22" t="n"/>
      <c r="P25" s="22" t="n"/>
      <c r="Q25" s="22" t="n"/>
      <c r="R25" s="22" t="n"/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2" t="n"/>
      <c r="AB25" s="22" t="n"/>
      <c r="AC25" s="22" t="n"/>
      <c r="AD25" s="22" t="n"/>
      <c r="AE25" s="22" t="n"/>
      <c r="AF25" s="22" t="n"/>
      <c r="AG25" s="22" t="n"/>
      <c r="AH25" s="15">
        <f>IF($B25="","",COUNTIF($C25:$AG25,"ح"))</f>
        <v/>
      </c>
      <c r="AI25" s="15">
        <f>IF($B25="","",COUNTIF($C25:$AG25,"غ"))</f>
        <v/>
      </c>
      <c r="AJ25" s="15">
        <f>IF($B25="","",COUNTIF($C25:$AG25,"ت"))</f>
        <v/>
      </c>
      <c r="AK25" s="15">
        <f>IF($B25="","",COUNTIF($C25:$AG25,"ع"))</f>
        <v/>
      </c>
      <c r="AL25" s="15">
        <f>IF($B25="","",AH25+AI25+AJ25+AK25)</f>
        <v/>
      </c>
      <c r="AM25" s="23">
        <f>IF($B25="","",IF(AL25=0,"",(AH25+AJ25)/AL25))</f>
        <v/>
      </c>
      <c r="AN25" s="6">
        <f>IF($B25="","",IF(AI25&gt;='الإعدادات'!$B$7,"تجاوز حد الغياب",IF(AND('الإعدادات'!$B$7&gt;1,AI25&gt;='الإعدادات'!$B$7-1),"قريب من الحد","منتظم")))</f>
        <v/>
      </c>
      <c r="AO25" s="15">
        <f>IF($B25="","",COUNTIF($AI$6:$AI$65,"&gt;"&amp;AI25)+COUNTIF($AI$6:AI25,AI25))</f>
        <v/>
      </c>
    </row>
    <row r="26">
      <c r="A26" s="6">
        <f>IF('الطلاب'!B26&amp;""="","",'الطلاب'!A26)</f>
        <v/>
      </c>
      <c r="B26" s="6">
        <f>IF('الطلاب'!B26&amp;""="","",'الطلاب'!B26)</f>
        <v/>
      </c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  <c r="O26" s="22" t="n"/>
      <c r="P26" s="22" t="n"/>
      <c r="Q26" s="22" t="n"/>
      <c r="R26" s="22" t="n"/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2" t="n"/>
      <c r="AB26" s="22" t="n"/>
      <c r="AC26" s="22" t="n"/>
      <c r="AD26" s="22" t="n"/>
      <c r="AE26" s="22" t="n"/>
      <c r="AF26" s="22" t="n"/>
      <c r="AG26" s="22" t="n"/>
      <c r="AH26" s="15">
        <f>IF($B26="","",COUNTIF($C26:$AG26,"ح"))</f>
        <v/>
      </c>
      <c r="AI26" s="15">
        <f>IF($B26="","",COUNTIF($C26:$AG26,"غ"))</f>
        <v/>
      </c>
      <c r="AJ26" s="15">
        <f>IF($B26="","",COUNTIF($C26:$AG26,"ت"))</f>
        <v/>
      </c>
      <c r="AK26" s="15">
        <f>IF($B26="","",COUNTIF($C26:$AG26,"ع"))</f>
        <v/>
      </c>
      <c r="AL26" s="15">
        <f>IF($B26="","",AH26+AI26+AJ26+AK26)</f>
        <v/>
      </c>
      <c r="AM26" s="23">
        <f>IF($B26="","",IF(AL26=0,"",(AH26+AJ26)/AL26))</f>
        <v/>
      </c>
      <c r="AN26" s="6">
        <f>IF($B26="","",IF(AI26&gt;='الإعدادات'!$B$7,"تجاوز حد الغياب",IF(AND('الإعدادات'!$B$7&gt;1,AI26&gt;='الإعدادات'!$B$7-1),"قريب من الحد","منتظم")))</f>
        <v/>
      </c>
      <c r="AO26" s="15">
        <f>IF($B26="","",COUNTIF($AI$6:$AI$65,"&gt;"&amp;AI26)+COUNTIF($AI$6:AI26,AI26))</f>
        <v/>
      </c>
    </row>
    <row r="27">
      <c r="A27" s="6">
        <f>IF('الطلاب'!B27&amp;""="","",'الطلاب'!A27)</f>
        <v/>
      </c>
      <c r="B27" s="6">
        <f>IF('الطلاب'!B27&amp;""="","",'الطلاب'!B27)</f>
        <v/>
      </c>
      <c r="C27" s="22" t="n"/>
      <c r="D27" s="22" t="n"/>
      <c r="E27" s="22" t="n"/>
      <c r="F27" s="22" t="n"/>
      <c r="G27" s="22" t="n"/>
      <c r="H27" s="22" t="n"/>
      <c r="I27" s="22" t="n"/>
      <c r="J27" s="22" t="n"/>
      <c r="K27" s="22" t="n"/>
      <c r="L27" s="22" t="n"/>
      <c r="M27" s="22" t="n"/>
      <c r="N27" s="22" t="n"/>
      <c r="O27" s="22" t="n"/>
      <c r="P27" s="22" t="n"/>
      <c r="Q27" s="22" t="n"/>
      <c r="R27" s="22" t="n"/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2" t="n"/>
      <c r="AB27" s="22" t="n"/>
      <c r="AC27" s="22" t="n"/>
      <c r="AD27" s="22" t="n"/>
      <c r="AE27" s="22" t="n"/>
      <c r="AF27" s="22" t="n"/>
      <c r="AG27" s="22" t="n"/>
      <c r="AH27" s="15">
        <f>IF($B27="","",COUNTIF($C27:$AG27,"ح"))</f>
        <v/>
      </c>
      <c r="AI27" s="15">
        <f>IF($B27="","",COUNTIF($C27:$AG27,"غ"))</f>
        <v/>
      </c>
      <c r="AJ27" s="15">
        <f>IF($B27="","",COUNTIF($C27:$AG27,"ت"))</f>
        <v/>
      </c>
      <c r="AK27" s="15">
        <f>IF($B27="","",COUNTIF($C27:$AG27,"ع"))</f>
        <v/>
      </c>
      <c r="AL27" s="15">
        <f>IF($B27="","",AH27+AI27+AJ27+AK27)</f>
        <v/>
      </c>
      <c r="AM27" s="23">
        <f>IF($B27="","",IF(AL27=0,"",(AH27+AJ27)/AL27))</f>
        <v/>
      </c>
      <c r="AN27" s="6">
        <f>IF($B27="","",IF(AI27&gt;='الإعدادات'!$B$7,"تجاوز حد الغياب",IF(AND('الإعدادات'!$B$7&gt;1,AI27&gt;='الإعدادات'!$B$7-1),"قريب من الحد","منتظم")))</f>
        <v/>
      </c>
      <c r="AO27" s="15">
        <f>IF($B27="","",COUNTIF($AI$6:$AI$65,"&gt;"&amp;AI27)+COUNTIF($AI$6:AI27,AI27))</f>
        <v/>
      </c>
    </row>
    <row r="28">
      <c r="A28" s="6">
        <f>IF('الطلاب'!B28&amp;""="","",'الطلاب'!A28)</f>
        <v/>
      </c>
      <c r="B28" s="6">
        <f>IF('الطلاب'!B28&amp;""="","",'الطلاب'!B28)</f>
        <v/>
      </c>
      <c r="C28" s="22" t="n"/>
      <c r="D28" s="22" t="n"/>
      <c r="E28" s="22" t="n"/>
      <c r="F28" s="22" t="n"/>
      <c r="G28" s="22" t="n"/>
      <c r="H28" s="22" t="n"/>
      <c r="I28" s="22" t="n"/>
      <c r="J28" s="22" t="n"/>
      <c r="K28" s="22" t="n"/>
      <c r="L28" s="22" t="n"/>
      <c r="M28" s="22" t="n"/>
      <c r="N28" s="22" t="n"/>
      <c r="O28" s="22" t="n"/>
      <c r="P28" s="22" t="n"/>
      <c r="Q28" s="22" t="n"/>
      <c r="R28" s="22" t="n"/>
      <c r="S28" s="22" t="n"/>
      <c r="T28" s="22" t="n"/>
      <c r="U28" s="22" t="n"/>
      <c r="V28" s="22" t="n"/>
      <c r="W28" s="22" t="n"/>
      <c r="X28" s="22" t="n"/>
      <c r="Y28" s="22" t="n"/>
      <c r="Z28" s="22" t="n"/>
      <c r="AA28" s="22" t="n"/>
      <c r="AB28" s="22" t="n"/>
      <c r="AC28" s="22" t="n"/>
      <c r="AD28" s="22" t="n"/>
      <c r="AE28" s="22" t="n"/>
      <c r="AF28" s="22" t="n"/>
      <c r="AG28" s="22" t="n"/>
      <c r="AH28" s="15">
        <f>IF($B28="","",COUNTIF($C28:$AG28,"ح"))</f>
        <v/>
      </c>
      <c r="AI28" s="15">
        <f>IF($B28="","",COUNTIF($C28:$AG28,"غ"))</f>
        <v/>
      </c>
      <c r="AJ28" s="15">
        <f>IF($B28="","",COUNTIF($C28:$AG28,"ت"))</f>
        <v/>
      </c>
      <c r="AK28" s="15">
        <f>IF($B28="","",COUNTIF($C28:$AG28,"ع"))</f>
        <v/>
      </c>
      <c r="AL28" s="15">
        <f>IF($B28="","",AH28+AI28+AJ28+AK28)</f>
        <v/>
      </c>
      <c r="AM28" s="23">
        <f>IF($B28="","",IF(AL28=0,"",(AH28+AJ28)/AL28))</f>
        <v/>
      </c>
      <c r="AN28" s="6">
        <f>IF($B28="","",IF(AI28&gt;='الإعدادات'!$B$7,"تجاوز حد الغياب",IF(AND('الإعدادات'!$B$7&gt;1,AI28&gt;='الإعدادات'!$B$7-1),"قريب من الحد","منتظم")))</f>
        <v/>
      </c>
      <c r="AO28" s="15">
        <f>IF($B28="","",COUNTIF($AI$6:$AI$65,"&gt;"&amp;AI28)+COUNTIF($AI$6:AI28,AI28))</f>
        <v/>
      </c>
    </row>
    <row r="29">
      <c r="A29" s="6">
        <f>IF('الطلاب'!B29&amp;""="","",'الطلاب'!A29)</f>
        <v/>
      </c>
      <c r="B29" s="6">
        <f>IF('الطلاب'!B29&amp;""="","",'الطلاب'!B29)</f>
        <v/>
      </c>
      <c r="C29" s="22" t="n"/>
      <c r="D29" s="22" t="n"/>
      <c r="E29" s="22" t="n"/>
      <c r="F29" s="22" t="n"/>
      <c r="G29" s="22" t="n"/>
      <c r="H29" s="22" t="n"/>
      <c r="I29" s="22" t="n"/>
      <c r="J29" s="22" t="n"/>
      <c r="K29" s="22" t="n"/>
      <c r="L29" s="22" t="n"/>
      <c r="M29" s="22" t="n"/>
      <c r="N29" s="22" t="n"/>
      <c r="O29" s="22" t="n"/>
      <c r="P29" s="22" t="n"/>
      <c r="Q29" s="22" t="n"/>
      <c r="R29" s="22" t="n"/>
      <c r="S29" s="22" t="n"/>
      <c r="T29" s="22" t="n"/>
      <c r="U29" s="22" t="n"/>
      <c r="V29" s="22" t="n"/>
      <c r="W29" s="22" t="n"/>
      <c r="X29" s="22" t="n"/>
      <c r="Y29" s="22" t="n"/>
      <c r="Z29" s="22" t="n"/>
      <c r="AA29" s="22" t="n"/>
      <c r="AB29" s="22" t="n"/>
      <c r="AC29" s="22" t="n"/>
      <c r="AD29" s="22" t="n"/>
      <c r="AE29" s="22" t="n"/>
      <c r="AF29" s="22" t="n"/>
      <c r="AG29" s="22" t="n"/>
      <c r="AH29" s="15">
        <f>IF($B29="","",COUNTIF($C29:$AG29,"ح"))</f>
        <v/>
      </c>
      <c r="AI29" s="15">
        <f>IF($B29="","",COUNTIF($C29:$AG29,"غ"))</f>
        <v/>
      </c>
      <c r="AJ29" s="15">
        <f>IF($B29="","",COUNTIF($C29:$AG29,"ت"))</f>
        <v/>
      </c>
      <c r="AK29" s="15">
        <f>IF($B29="","",COUNTIF($C29:$AG29,"ع"))</f>
        <v/>
      </c>
      <c r="AL29" s="15">
        <f>IF($B29="","",AH29+AI29+AJ29+AK29)</f>
        <v/>
      </c>
      <c r="AM29" s="23">
        <f>IF($B29="","",IF(AL29=0,"",(AH29+AJ29)/AL29))</f>
        <v/>
      </c>
      <c r="AN29" s="6">
        <f>IF($B29="","",IF(AI29&gt;='الإعدادات'!$B$7,"تجاوز حد الغياب",IF(AND('الإعدادات'!$B$7&gt;1,AI29&gt;='الإعدادات'!$B$7-1),"قريب من الحد","منتظم")))</f>
        <v/>
      </c>
      <c r="AO29" s="15">
        <f>IF($B29="","",COUNTIF($AI$6:$AI$65,"&gt;"&amp;AI29)+COUNTIF($AI$6:AI29,AI29))</f>
        <v/>
      </c>
    </row>
    <row r="30">
      <c r="A30" s="6">
        <f>IF('الطلاب'!B30&amp;""="","",'الطلاب'!A30)</f>
        <v/>
      </c>
      <c r="B30" s="6">
        <f>IF('الطلاب'!B30&amp;""="","",'الطلاب'!B30)</f>
        <v/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22" t="n"/>
      <c r="S30" s="22" t="n"/>
      <c r="T30" s="22" t="n"/>
      <c r="U30" s="22" t="n"/>
      <c r="V30" s="22" t="n"/>
      <c r="W30" s="22" t="n"/>
      <c r="X30" s="22" t="n"/>
      <c r="Y30" s="22" t="n"/>
      <c r="Z30" s="22" t="n"/>
      <c r="AA30" s="22" t="n"/>
      <c r="AB30" s="22" t="n"/>
      <c r="AC30" s="22" t="n"/>
      <c r="AD30" s="22" t="n"/>
      <c r="AE30" s="22" t="n"/>
      <c r="AF30" s="22" t="n"/>
      <c r="AG30" s="22" t="n"/>
      <c r="AH30" s="15">
        <f>IF($B30="","",COUNTIF($C30:$AG30,"ح"))</f>
        <v/>
      </c>
      <c r="AI30" s="15">
        <f>IF($B30="","",COUNTIF($C30:$AG30,"غ"))</f>
        <v/>
      </c>
      <c r="AJ30" s="15">
        <f>IF($B30="","",COUNTIF($C30:$AG30,"ت"))</f>
        <v/>
      </c>
      <c r="AK30" s="15">
        <f>IF($B30="","",COUNTIF($C30:$AG30,"ع"))</f>
        <v/>
      </c>
      <c r="AL30" s="15">
        <f>IF($B30="","",AH30+AI30+AJ30+AK30)</f>
        <v/>
      </c>
      <c r="AM30" s="23">
        <f>IF($B30="","",IF(AL30=0,"",(AH30+AJ30)/AL30))</f>
        <v/>
      </c>
      <c r="AN30" s="6">
        <f>IF($B30="","",IF(AI30&gt;='الإعدادات'!$B$7,"تجاوز حد الغياب",IF(AND('الإعدادات'!$B$7&gt;1,AI30&gt;='الإعدادات'!$B$7-1),"قريب من الحد","منتظم")))</f>
        <v/>
      </c>
      <c r="AO30" s="15">
        <f>IF($B30="","",COUNTIF($AI$6:$AI$65,"&gt;"&amp;AI30)+COUNTIF($AI$6:AI30,AI30))</f>
        <v/>
      </c>
    </row>
    <row r="31">
      <c r="A31" s="6">
        <f>IF('الطلاب'!B31&amp;""="","",'الطلاب'!A31)</f>
        <v/>
      </c>
      <c r="B31" s="6">
        <f>IF('الطلاب'!B31&amp;""="","",'الطلاب'!B31)</f>
        <v/>
      </c>
      <c r="C31" s="22" t="n"/>
      <c r="D31" s="22" t="n"/>
      <c r="E31" s="22" t="n"/>
      <c r="F31" s="22" t="n"/>
      <c r="G31" s="22" t="n"/>
      <c r="H31" s="22" t="n"/>
      <c r="I31" s="22" t="n"/>
      <c r="J31" s="22" t="n"/>
      <c r="K31" s="22" t="n"/>
      <c r="L31" s="22" t="n"/>
      <c r="M31" s="22" t="n"/>
      <c r="N31" s="22" t="n"/>
      <c r="O31" s="22" t="n"/>
      <c r="P31" s="22" t="n"/>
      <c r="Q31" s="22" t="n"/>
      <c r="R31" s="22" t="n"/>
      <c r="S31" s="22" t="n"/>
      <c r="T31" s="22" t="n"/>
      <c r="U31" s="22" t="n"/>
      <c r="V31" s="22" t="n"/>
      <c r="W31" s="22" t="n"/>
      <c r="X31" s="22" t="n"/>
      <c r="Y31" s="22" t="n"/>
      <c r="Z31" s="22" t="n"/>
      <c r="AA31" s="22" t="n"/>
      <c r="AB31" s="22" t="n"/>
      <c r="AC31" s="22" t="n"/>
      <c r="AD31" s="22" t="n"/>
      <c r="AE31" s="22" t="n"/>
      <c r="AF31" s="22" t="n"/>
      <c r="AG31" s="22" t="n"/>
      <c r="AH31" s="15">
        <f>IF($B31="","",COUNTIF($C31:$AG31,"ح"))</f>
        <v/>
      </c>
      <c r="AI31" s="15">
        <f>IF($B31="","",COUNTIF($C31:$AG31,"غ"))</f>
        <v/>
      </c>
      <c r="AJ31" s="15">
        <f>IF($B31="","",COUNTIF($C31:$AG31,"ت"))</f>
        <v/>
      </c>
      <c r="AK31" s="15">
        <f>IF($B31="","",COUNTIF($C31:$AG31,"ع"))</f>
        <v/>
      </c>
      <c r="AL31" s="15">
        <f>IF($B31="","",AH31+AI31+AJ31+AK31)</f>
        <v/>
      </c>
      <c r="AM31" s="23">
        <f>IF($B31="","",IF(AL31=0,"",(AH31+AJ31)/AL31))</f>
        <v/>
      </c>
      <c r="AN31" s="6">
        <f>IF($B31="","",IF(AI31&gt;='الإعدادات'!$B$7,"تجاوز حد الغياب",IF(AND('الإعدادات'!$B$7&gt;1,AI31&gt;='الإعدادات'!$B$7-1),"قريب من الحد","منتظم")))</f>
        <v/>
      </c>
      <c r="AO31" s="15">
        <f>IF($B31="","",COUNTIF($AI$6:$AI$65,"&gt;"&amp;AI31)+COUNTIF($AI$6:AI31,AI31))</f>
        <v/>
      </c>
    </row>
    <row r="32">
      <c r="A32" s="6">
        <f>IF('الطلاب'!B32&amp;""="","",'الطلاب'!A32)</f>
        <v/>
      </c>
      <c r="B32" s="6">
        <f>IF('الطلاب'!B32&amp;""="","",'الطلاب'!B32)</f>
        <v/>
      </c>
      <c r="C32" s="22" t="n"/>
      <c r="D32" s="22" t="n"/>
      <c r="E32" s="22" t="n"/>
      <c r="F32" s="22" t="n"/>
      <c r="G32" s="22" t="n"/>
      <c r="H32" s="22" t="n"/>
      <c r="I32" s="22" t="n"/>
      <c r="J32" s="22" t="n"/>
      <c r="K32" s="22" t="n"/>
      <c r="L32" s="22" t="n"/>
      <c r="M32" s="22" t="n"/>
      <c r="N32" s="22" t="n"/>
      <c r="O32" s="22" t="n"/>
      <c r="P32" s="22" t="n"/>
      <c r="Q32" s="22" t="n"/>
      <c r="R32" s="22" t="n"/>
      <c r="S32" s="22" t="n"/>
      <c r="T32" s="22" t="n"/>
      <c r="U32" s="22" t="n"/>
      <c r="V32" s="22" t="n"/>
      <c r="W32" s="22" t="n"/>
      <c r="X32" s="22" t="n"/>
      <c r="Y32" s="22" t="n"/>
      <c r="Z32" s="22" t="n"/>
      <c r="AA32" s="22" t="n"/>
      <c r="AB32" s="22" t="n"/>
      <c r="AC32" s="22" t="n"/>
      <c r="AD32" s="22" t="n"/>
      <c r="AE32" s="22" t="n"/>
      <c r="AF32" s="22" t="n"/>
      <c r="AG32" s="22" t="n"/>
      <c r="AH32" s="15">
        <f>IF($B32="","",COUNTIF($C32:$AG32,"ح"))</f>
        <v/>
      </c>
      <c r="AI32" s="15">
        <f>IF($B32="","",COUNTIF($C32:$AG32,"غ"))</f>
        <v/>
      </c>
      <c r="AJ32" s="15">
        <f>IF($B32="","",COUNTIF($C32:$AG32,"ت"))</f>
        <v/>
      </c>
      <c r="AK32" s="15">
        <f>IF($B32="","",COUNTIF($C32:$AG32,"ع"))</f>
        <v/>
      </c>
      <c r="AL32" s="15">
        <f>IF($B32="","",AH32+AI32+AJ32+AK32)</f>
        <v/>
      </c>
      <c r="AM32" s="23">
        <f>IF($B32="","",IF(AL32=0,"",(AH32+AJ32)/AL32))</f>
        <v/>
      </c>
      <c r="AN32" s="6">
        <f>IF($B32="","",IF(AI32&gt;='الإعدادات'!$B$7,"تجاوز حد الغياب",IF(AND('الإعدادات'!$B$7&gt;1,AI32&gt;='الإعدادات'!$B$7-1),"قريب من الحد","منتظم")))</f>
        <v/>
      </c>
      <c r="AO32" s="15">
        <f>IF($B32="","",COUNTIF($AI$6:$AI$65,"&gt;"&amp;AI32)+COUNTIF($AI$6:AI32,AI32))</f>
        <v/>
      </c>
    </row>
    <row r="33">
      <c r="A33" s="6">
        <f>IF('الطلاب'!B33&amp;""="","",'الطلاب'!A33)</f>
        <v/>
      </c>
      <c r="B33" s="6">
        <f>IF('الطلاب'!B33&amp;""="","",'الطلاب'!B33)</f>
        <v/>
      </c>
      <c r="C33" s="22" t="n"/>
      <c r="D33" s="22" t="n"/>
      <c r="E33" s="22" t="n"/>
      <c r="F33" s="22" t="n"/>
      <c r="G33" s="22" t="n"/>
      <c r="H33" s="22" t="n"/>
      <c r="I33" s="22" t="n"/>
      <c r="J33" s="22" t="n"/>
      <c r="K33" s="22" t="n"/>
      <c r="L33" s="22" t="n"/>
      <c r="M33" s="22" t="n"/>
      <c r="N33" s="22" t="n"/>
      <c r="O33" s="22" t="n"/>
      <c r="P33" s="22" t="n"/>
      <c r="Q33" s="22" t="n"/>
      <c r="R33" s="22" t="n"/>
      <c r="S33" s="22" t="n"/>
      <c r="T33" s="22" t="n"/>
      <c r="U33" s="22" t="n"/>
      <c r="V33" s="22" t="n"/>
      <c r="W33" s="22" t="n"/>
      <c r="X33" s="22" t="n"/>
      <c r="Y33" s="22" t="n"/>
      <c r="Z33" s="22" t="n"/>
      <c r="AA33" s="22" t="n"/>
      <c r="AB33" s="22" t="n"/>
      <c r="AC33" s="22" t="n"/>
      <c r="AD33" s="22" t="n"/>
      <c r="AE33" s="22" t="n"/>
      <c r="AF33" s="22" t="n"/>
      <c r="AG33" s="22" t="n"/>
      <c r="AH33" s="15">
        <f>IF($B33="","",COUNTIF($C33:$AG33,"ح"))</f>
        <v/>
      </c>
      <c r="AI33" s="15">
        <f>IF($B33="","",COUNTIF($C33:$AG33,"غ"))</f>
        <v/>
      </c>
      <c r="AJ33" s="15">
        <f>IF($B33="","",COUNTIF($C33:$AG33,"ت"))</f>
        <v/>
      </c>
      <c r="AK33" s="15">
        <f>IF($B33="","",COUNTIF($C33:$AG33,"ع"))</f>
        <v/>
      </c>
      <c r="AL33" s="15">
        <f>IF($B33="","",AH33+AI33+AJ33+AK33)</f>
        <v/>
      </c>
      <c r="AM33" s="23">
        <f>IF($B33="","",IF(AL33=0,"",(AH33+AJ33)/AL33))</f>
        <v/>
      </c>
      <c r="AN33" s="6">
        <f>IF($B33="","",IF(AI33&gt;='الإعدادات'!$B$7,"تجاوز حد الغياب",IF(AND('الإعدادات'!$B$7&gt;1,AI33&gt;='الإعدادات'!$B$7-1),"قريب من الحد","منتظم")))</f>
        <v/>
      </c>
      <c r="AO33" s="15">
        <f>IF($B33="","",COUNTIF($AI$6:$AI$65,"&gt;"&amp;AI33)+COUNTIF($AI$6:AI33,AI33))</f>
        <v/>
      </c>
    </row>
    <row r="34">
      <c r="A34" s="6">
        <f>IF('الطلاب'!B34&amp;""="","",'الطلاب'!A34)</f>
        <v/>
      </c>
      <c r="B34" s="6">
        <f>IF('الطلاب'!B34&amp;""="","",'الطلاب'!B34)</f>
        <v/>
      </c>
      <c r="C34" s="22" t="n"/>
      <c r="D34" s="22" t="n"/>
      <c r="E34" s="22" t="n"/>
      <c r="F34" s="22" t="n"/>
      <c r="G34" s="22" t="n"/>
      <c r="H34" s="22" t="n"/>
      <c r="I34" s="22" t="n"/>
      <c r="J34" s="22" t="n"/>
      <c r="K34" s="22" t="n"/>
      <c r="L34" s="22" t="n"/>
      <c r="M34" s="22" t="n"/>
      <c r="N34" s="22" t="n"/>
      <c r="O34" s="22" t="n"/>
      <c r="P34" s="22" t="n"/>
      <c r="Q34" s="22" t="n"/>
      <c r="R34" s="22" t="n"/>
      <c r="S34" s="22" t="n"/>
      <c r="T34" s="22" t="n"/>
      <c r="U34" s="22" t="n"/>
      <c r="V34" s="22" t="n"/>
      <c r="W34" s="22" t="n"/>
      <c r="X34" s="22" t="n"/>
      <c r="Y34" s="22" t="n"/>
      <c r="Z34" s="22" t="n"/>
      <c r="AA34" s="22" t="n"/>
      <c r="AB34" s="22" t="n"/>
      <c r="AC34" s="22" t="n"/>
      <c r="AD34" s="22" t="n"/>
      <c r="AE34" s="22" t="n"/>
      <c r="AF34" s="22" t="n"/>
      <c r="AG34" s="22" t="n"/>
      <c r="AH34" s="15">
        <f>IF($B34="","",COUNTIF($C34:$AG34,"ح"))</f>
        <v/>
      </c>
      <c r="AI34" s="15">
        <f>IF($B34="","",COUNTIF($C34:$AG34,"غ"))</f>
        <v/>
      </c>
      <c r="AJ34" s="15">
        <f>IF($B34="","",COUNTIF($C34:$AG34,"ت"))</f>
        <v/>
      </c>
      <c r="AK34" s="15">
        <f>IF($B34="","",COUNTIF($C34:$AG34,"ع"))</f>
        <v/>
      </c>
      <c r="AL34" s="15">
        <f>IF($B34="","",AH34+AI34+AJ34+AK34)</f>
        <v/>
      </c>
      <c r="AM34" s="23">
        <f>IF($B34="","",IF(AL34=0,"",(AH34+AJ34)/AL34))</f>
        <v/>
      </c>
      <c r="AN34" s="6">
        <f>IF($B34="","",IF(AI34&gt;='الإعدادات'!$B$7,"تجاوز حد الغياب",IF(AND('الإعدادات'!$B$7&gt;1,AI34&gt;='الإعدادات'!$B$7-1),"قريب من الحد","منتظم")))</f>
        <v/>
      </c>
      <c r="AO34" s="15">
        <f>IF($B34="","",COUNTIF($AI$6:$AI$65,"&gt;"&amp;AI34)+COUNTIF($AI$6:AI34,AI34))</f>
        <v/>
      </c>
    </row>
    <row r="35">
      <c r="A35" s="6">
        <f>IF('الطلاب'!B35&amp;""="","",'الطلاب'!A35)</f>
        <v/>
      </c>
      <c r="B35" s="6">
        <f>IF('الطلاب'!B35&amp;""="","",'الطلاب'!B35)</f>
        <v/>
      </c>
      <c r="C35" s="22" t="n"/>
      <c r="D35" s="22" t="n"/>
      <c r="E35" s="22" t="n"/>
      <c r="F35" s="22" t="n"/>
      <c r="G35" s="22" t="n"/>
      <c r="H35" s="22" t="n"/>
      <c r="I35" s="22" t="n"/>
      <c r="J35" s="22" t="n"/>
      <c r="K35" s="22" t="n"/>
      <c r="L35" s="22" t="n"/>
      <c r="M35" s="22" t="n"/>
      <c r="N35" s="22" t="n"/>
      <c r="O35" s="22" t="n"/>
      <c r="P35" s="22" t="n"/>
      <c r="Q35" s="22" t="n"/>
      <c r="R35" s="22" t="n"/>
      <c r="S35" s="22" t="n"/>
      <c r="T35" s="22" t="n"/>
      <c r="U35" s="22" t="n"/>
      <c r="V35" s="22" t="n"/>
      <c r="W35" s="22" t="n"/>
      <c r="X35" s="22" t="n"/>
      <c r="Y35" s="22" t="n"/>
      <c r="Z35" s="22" t="n"/>
      <c r="AA35" s="22" t="n"/>
      <c r="AB35" s="22" t="n"/>
      <c r="AC35" s="22" t="n"/>
      <c r="AD35" s="22" t="n"/>
      <c r="AE35" s="22" t="n"/>
      <c r="AF35" s="22" t="n"/>
      <c r="AG35" s="22" t="n"/>
      <c r="AH35" s="15">
        <f>IF($B35="","",COUNTIF($C35:$AG35,"ح"))</f>
        <v/>
      </c>
      <c r="AI35" s="15">
        <f>IF($B35="","",COUNTIF($C35:$AG35,"غ"))</f>
        <v/>
      </c>
      <c r="AJ35" s="15">
        <f>IF($B35="","",COUNTIF($C35:$AG35,"ت"))</f>
        <v/>
      </c>
      <c r="AK35" s="15">
        <f>IF($B35="","",COUNTIF($C35:$AG35,"ع"))</f>
        <v/>
      </c>
      <c r="AL35" s="15">
        <f>IF($B35="","",AH35+AI35+AJ35+AK35)</f>
        <v/>
      </c>
      <c r="AM35" s="23">
        <f>IF($B35="","",IF(AL35=0,"",(AH35+AJ35)/AL35))</f>
        <v/>
      </c>
      <c r="AN35" s="6">
        <f>IF($B35="","",IF(AI35&gt;='الإعدادات'!$B$7,"تجاوز حد الغياب",IF(AND('الإعدادات'!$B$7&gt;1,AI35&gt;='الإعدادات'!$B$7-1),"قريب من الحد","منتظم")))</f>
        <v/>
      </c>
      <c r="AO35" s="15">
        <f>IF($B35="","",COUNTIF($AI$6:$AI$65,"&gt;"&amp;AI35)+COUNTIF($AI$6:AI35,AI35))</f>
        <v/>
      </c>
    </row>
    <row r="36">
      <c r="A36" s="6">
        <f>IF('الطلاب'!B36&amp;""="","",'الطلاب'!A36)</f>
        <v/>
      </c>
      <c r="B36" s="6">
        <f>IF('الطلاب'!B36&amp;""="","",'الطلاب'!B36)</f>
        <v/>
      </c>
      <c r="C36" s="22" t="n"/>
      <c r="D36" s="22" t="n"/>
      <c r="E36" s="22" t="n"/>
      <c r="F36" s="22" t="n"/>
      <c r="G36" s="22" t="n"/>
      <c r="H36" s="22" t="n"/>
      <c r="I36" s="22" t="n"/>
      <c r="J36" s="22" t="n"/>
      <c r="K36" s="22" t="n"/>
      <c r="L36" s="22" t="n"/>
      <c r="M36" s="22" t="n"/>
      <c r="N36" s="22" t="n"/>
      <c r="O36" s="22" t="n"/>
      <c r="P36" s="22" t="n"/>
      <c r="Q36" s="22" t="n"/>
      <c r="R36" s="22" t="n"/>
      <c r="S36" s="22" t="n"/>
      <c r="T36" s="22" t="n"/>
      <c r="U36" s="22" t="n"/>
      <c r="V36" s="22" t="n"/>
      <c r="W36" s="22" t="n"/>
      <c r="X36" s="22" t="n"/>
      <c r="Y36" s="22" t="n"/>
      <c r="Z36" s="22" t="n"/>
      <c r="AA36" s="22" t="n"/>
      <c r="AB36" s="22" t="n"/>
      <c r="AC36" s="22" t="n"/>
      <c r="AD36" s="22" t="n"/>
      <c r="AE36" s="22" t="n"/>
      <c r="AF36" s="22" t="n"/>
      <c r="AG36" s="22" t="n"/>
      <c r="AH36" s="15">
        <f>IF($B36="","",COUNTIF($C36:$AG36,"ح"))</f>
        <v/>
      </c>
      <c r="AI36" s="15">
        <f>IF($B36="","",COUNTIF($C36:$AG36,"غ"))</f>
        <v/>
      </c>
      <c r="AJ36" s="15">
        <f>IF($B36="","",COUNTIF($C36:$AG36,"ت"))</f>
        <v/>
      </c>
      <c r="AK36" s="15">
        <f>IF($B36="","",COUNTIF($C36:$AG36,"ع"))</f>
        <v/>
      </c>
      <c r="AL36" s="15">
        <f>IF($B36="","",AH36+AI36+AJ36+AK36)</f>
        <v/>
      </c>
      <c r="AM36" s="23">
        <f>IF($B36="","",IF(AL36=0,"",(AH36+AJ36)/AL36))</f>
        <v/>
      </c>
      <c r="AN36" s="6">
        <f>IF($B36="","",IF(AI36&gt;='الإعدادات'!$B$7,"تجاوز حد الغياب",IF(AND('الإعدادات'!$B$7&gt;1,AI36&gt;='الإعدادات'!$B$7-1),"قريب من الحد","منتظم")))</f>
        <v/>
      </c>
      <c r="AO36" s="15">
        <f>IF($B36="","",COUNTIF($AI$6:$AI$65,"&gt;"&amp;AI36)+COUNTIF($AI$6:AI36,AI36))</f>
        <v/>
      </c>
    </row>
    <row r="37">
      <c r="A37" s="6">
        <f>IF('الطلاب'!B37&amp;""="","",'الطلاب'!A37)</f>
        <v/>
      </c>
      <c r="B37" s="6">
        <f>IF('الطلاب'!B37&amp;""="","",'الطلاب'!B37)</f>
        <v/>
      </c>
      <c r="C37" s="22" t="n"/>
      <c r="D37" s="22" t="n"/>
      <c r="E37" s="22" t="n"/>
      <c r="F37" s="22" t="n"/>
      <c r="G37" s="22" t="n"/>
      <c r="H37" s="22" t="n"/>
      <c r="I37" s="22" t="n"/>
      <c r="J37" s="22" t="n"/>
      <c r="K37" s="22" t="n"/>
      <c r="L37" s="22" t="n"/>
      <c r="M37" s="22" t="n"/>
      <c r="N37" s="22" t="n"/>
      <c r="O37" s="22" t="n"/>
      <c r="P37" s="22" t="n"/>
      <c r="Q37" s="22" t="n"/>
      <c r="R37" s="22" t="n"/>
      <c r="S37" s="22" t="n"/>
      <c r="T37" s="22" t="n"/>
      <c r="U37" s="22" t="n"/>
      <c r="V37" s="22" t="n"/>
      <c r="W37" s="22" t="n"/>
      <c r="X37" s="22" t="n"/>
      <c r="Y37" s="22" t="n"/>
      <c r="Z37" s="22" t="n"/>
      <c r="AA37" s="22" t="n"/>
      <c r="AB37" s="22" t="n"/>
      <c r="AC37" s="22" t="n"/>
      <c r="AD37" s="22" t="n"/>
      <c r="AE37" s="22" t="n"/>
      <c r="AF37" s="22" t="n"/>
      <c r="AG37" s="22" t="n"/>
      <c r="AH37" s="15">
        <f>IF($B37="","",COUNTIF($C37:$AG37,"ح"))</f>
        <v/>
      </c>
      <c r="AI37" s="15">
        <f>IF($B37="","",COUNTIF($C37:$AG37,"غ"))</f>
        <v/>
      </c>
      <c r="AJ37" s="15">
        <f>IF($B37="","",COUNTIF($C37:$AG37,"ت"))</f>
        <v/>
      </c>
      <c r="AK37" s="15">
        <f>IF($B37="","",COUNTIF($C37:$AG37,"ع"))</f>
        <v/>
      </c>
      <c r="AL37" s="15">
        <f>IF($B37="","",AH37+AI37+AJ37+AK37)</f>
        <v/>
      </c>
      <c r="AM37" s="23">
        <f>IF($B37="","",IF(AL37=0,"",(AH37+AJ37)/AL37))</f>
        <v/>
      </c>
      <c r="AN37" s="6">
        <f>IF($B37="","",IF(AI37&gt;='الإعدادات'!$B$7,"تجاوز حد الغياب",IF(AND('الإعدادات'!$B$7&gt;1,AI37&gt;='الإعدادات'!$B$7-1),"قريب من الحد","منتظم")))</f>
        <v/>
      </c>
      <c r="AO37" s="15">
        <f>IF($B37="","",COUNTIF($AI$6:$AI$65,"&gt;"&amp;AI37)+COUNTIF($AI$6:AI37,AI37))</f>
        <v/>
      </c>
    </row>
    <row r="38">
      <c r="A38" s="6">
        <f>IF('الطلاب'!B38&amp;""="","",'الطلاب'!A38)</f>
        <v/>
      </c>
      <c r="B38" s="6">
        <f>IF('الطلاب'!B38&amp;""="","",'الطلاب'!B38)</f>
        <v/>
      </c>
      <c r="C38" s="22" t="n"/>
      <c r="D38" s="22" t="n"/>
      <c r="E38" s="22" t="n"/>
      <c r="F38" s="22" t="n"/>
      <c r="G38" s="22" t="n"/>
      <c r="H38" s="22" t="n"/>
      <c r="I38" s="22" t="n"/>
      <c r="J38" s="22" t="n"/>
      <c r="K38" s="22" t="n"/>
      <c r="L38" s="22" t="n"/>
      <c r="M38" s="22" t="n"/>
      <c r="N38" s="22" t="n"/>
      <c r="O38" s="22" t="n"/>
      <c r="P38" s="22" t="n"/>
      <c r="Q38" s="22" t="n"/>
      <c r="R38" s="22" t="n"/>
      <c r="S38" s="22" t="n"/>
      <c r="T38" s="22" t="n"/>
      <c r="U38" s="22" t="n"/>
      <c r="V38" s="22" t="n"/>
      <c r="W38" s="22" t="n"/>
      <c r="X38" s="22" t="n"/>
      <c r="Y38" s="22" t="n"/>
      <c r="Z38" s="22" t="n"/>
      <c r="AA38" s="22" t="n"/>
      <c r="AB38" s="22" t="n"/>
      <c r="AC38" s="22" t="n"/>
      <c r="AD38" s="22" t="n"/>
      <c r="AE38" s="22" t="n"/>
      <c r="AF38" s="22" t="n"/>
      <c r="AG38" s="22" t="n"/>
      <c r="AH38" s="15">
        <f>IF($B38="","",COUNTIF($C38:$AG38,"ح"))</f>
        <v/>
      </c>
      <c r="AI38" s="15">
        <f>IF($B38="","",COUNTIF($C38:$AG38,"غ"))</f>
        <v/>
      </c>
      <c r="AJ38" s="15">
        <f>IF($B38="","",COUNTIF($C38:$AG38,"ت"))</f>
        <v/>
      </c>
      <c r="AK38" s="15">
        <f>IF($B38="","",COUNTIF($C38:$AG38,"ع"))</f>
        <v/>
      </c>
      <c r="AL38" s="15">
        <f>IF($B38="","",AH38+AI38+AJ38+AK38)</f>
        <v/>
      </c>
      <c r="AM38" s="23">
        <f>IF($B38="","",IF(AL38=0,"",(AH38+AJ38)/AL38))</f>
        <v/>
      </c>
      <c r="AN38" s="6">
        <f>IF($B38="","",IF(AI38&gt;='الإعدادات'!$B$7,"تجاوز حد الغياب",IF(AND('الإعدادات'!$B$7&gt;1,AI38&gt;='الإعدادات'!$B$7-1),"قريب من الحد","منتظم")))</f>
        <v/>
      </c>
      <c r="AO38" s="15">
        <f>IF($B38="","",COUNTIF($AI$6:$AI$65,"&gt;"&amp;AI38)+COUNTIF($AI$6:AI38,AI38))</f>
        <v/>
      </c>
    </row>
    <row r="39">
      <c r="A39" s="6">
        <f>IF('الطلاب'!B39&amp;""="","",'الطلاب'!A39)</f>
        <v/>
      </c>
      <c r="B39" s="6">
        <f>IF('الطلاب'!B39&amp;""="","",'الطلاب'!B39)</f>
        <v/>
      </c>
      <c r="C39" s="22" t="n"/>
      <c r="D39" s="22" t="n"/>
      <c r="E39" s="22" t="n"/>
      <c r="F39" s="22" t="n"/>
      <c r="G39" s="22" t="n"/>
      <c r="H39" s="22" t="n"/>
      <c r="I39" s="22" t="n"/>
      <c r="J39" s="22" t="n"/>
      <c r="K39" s="22" t="n"/>
      <c r="L39" s="22" t="n"/>
      <c r="M39" s="22" t="n"/>
      <c r="N39" s="22" t="n"/>
      <c r="O39" s="22" t="n"/>
      <c r="P39" s="22" t="n"/>
      <c r="Q39" s="22" t="n"/>
      <c r="R39" s="22" t="n"/>
      <c r="S39" s="22" t="n"/>
      <c r="T39" s="22" t="n"/>
      <c r="U39" s="22" t="n"/>
      <c r="V39" s="22" t="n"/>
      <c r="W39" s="22" t="n"/>
      <c r="X39" s="22" t="n"/>
      <c r="Y39" s="22" t="n"/>
      <c r="Z39" s="22" t="n"/>
      <c r="AA39" s="22" t="n"/>
      <c r="AB39" s="22" t="n"/>
      <c r="AC39" s="22" t="n"/>
      <c r="AD39" s="22" t="n"/>
      <c r="AE39" s="22" t="n"/>
      <c r="AF39" s="22" t="n"/>
      <c r="AG39" s="22" t="n"/>
      <c r="AH39" s="15">
        <f>IF($B39="","",COUNTIF($C39:$AG39,"ح"))</f>
        <v/>
      </c>
      <c r="AI39" s="15">
        <f>IF($B39="","",COUNTIF($C39:$AG39,"غ"))</f>
        <v/>
      </c>
      <c r="AJ39" s="15">
        <f>IF($B39="","",COUNTIF($C39:$AG39,"ت"))</f>
        <v/>
      </c>
      <c r="AK39" s="15">
        <f>IF($B39="","",COUNTIF($C39:$AG39,"ع"))</f>
        <v/>
      </c>
      <c r="AL39" s="15">
        <f>IF($B39="","",AH39+AI39+AJ39+AK39)</f>
        <v/>
      </c>
      <c r="AM39" s="23">
        <f>IF($B39="","",IF(AL39=0,"",(AH39+AJ39)/AL39))</f>
        <v/>
      </c>
      <c r="AN39" s="6">
        <f>IF($B39="","",IF(AI39&gt;='الإعدادات'!$B$7,"تجاوز حد الغياب",IF(AND('الإعدادات'!$B$7&gt;1,AI39&gt;='الإعدادات'!$B$7-1),"قريب من الحد","منتظم")))</f>
        <v/>
      </c>
      <c r="AO39" s="15">
        <f>IF($B39="","",COUNTIF($AI$6:$AI$65,"&gt;"&amp;AI39)+COUNTIF($AI$6:AI39,AI39))</f>
        <v/>
      </c>
    </row>
    <row r="40">
      <c r="A40" s="6">
        <f>IF('الطلاب'!B40&amp;""="","",'الطلاب'!A40)</f>
        <v/>
      </c>
      <c r="B40" s="6">
        <f>IF('الطلاب'!B40&amp;""="","",'الطلاب'!B40)</f>
        <v/>
      </c>
      <c r="C40" s="22" t="n"/>
      <c r="D40" s="22" t="n"/>
      <c r="E40" s="22" t="n"/>
      <c r="F40" s="22" t="n"/>
      <c r="G40" s="22" t="n"/>
      <c r="H40" s="22" t="n"/>
      <c r="I40" s="22" t="n"/>
      <c r="J40" s="22" t="n"/>
      <c r="K40" s="22" t="n"/>
      <c r="L40" s="22" t="n"/>
      <c r="M40" s="22" t="n"/>
      <c r="N40" s="22" t="n"/>
      <c r="O40" s="22" t="n"/>
      <c r="P40" s="22" t="n"/>
      <c r="Q40" s="22" t="n"/>
      <c r="R40" s="22" t="n"/>
      <c r="S40" s="22" t="n"/>
      <c r="T40" s="22" t="n"/>
      <c r="U40" s="22" t="n"/>
      <c r="V40" s="22" t="n"/>
      <c r="W40" s="22" t="n"/>
      <c r="X40" s="22" t="n"/>
      <c r="Y40" s="22" t="n"/>
      <c r="Z40" s="22" t="n"/>
      <c r="AA40" s="22" t="n"/>
      <c r="AB40" s="22" t="n"/>
      <c r="AC40" s="22" t="n"/>
      <c r="AD40" s="22" t="n"/>
      <c r="AE40" s="22" t="n"/>
      <c r="AF40" s="22" t="n"/>
      <c r="AG40" s="22" t="n"/>
      <c r="AH40" s="15">
        <f>IF($B40="","",COUNTIF($C40:$AG40,"ح"))</f>
        <v/>
      </c>
      <c r="AI40" s="15">
        <f>IF($B40="","",COUNTIF($C40:$AG40,"غ"))</f>
        <v/>
      </c>
      <c r="AJ40" s="15">
        <f>IF($B40="","",COUNTIF($C40:$AG40,"ت"))</f>
        <v/>
      </c>
      <c r="AK40" s="15">
        <f>IF($B40="","",COUNTIF($C40:$AG40,"ع"))</f>
        <v/>
      </c>
      <c r="AL40" s="15">
        <f>IF($B40="","",AH40+AI40+AJ40+AK40)</f>
        <v/>
      </c>
      <c r="AM40" s="23">
        <f>IF($B40="","",IF(AL40=0,"",(AH40+AJ40)/AL40))</f>
        <v/>
      </c>
      <c r="AN40" s="6">
        <f>IF($B40="","",IF(AI40&gt;='الإعدادات'!$B$7,"تجاوز حد الغياب",IF(AND('الإعدادات'!$B$7&gt;1,AI40&gt;='الإعدادات'!$B$7-1),"قريب من الحد","منتظم")))</f>
        <v/>
      </c>
      <c r="AO40" s="15">
        <f>IF($B40="","",COUNTIF($AI$6:$AI$65,"&gt;"&amp;AI40)+COUNTIF($AI$6:AI40,AI40))</f>
        <v/>
      </c>
    </row>
    <row r="41">
      <c r="A41" s="6">
        <f>IF('الطلاب'!B41&amp;""="","",'الطلاب'!A41)</f>
        <v/>
      </c>
      <c r="B41" s="6">
        <f>IF('الطلاب'!B41&amp;""="","",'الطلاب'!B41)</f>
        <v/>
      </c>
      <c r="C41" s="22" t="n"/>
      <c r="D41" s="22" t="n"/>
      <c r="E41" s="22" t="n"/>
      <c r="F41" s="22" t="n"/>
      <c r="G41" s="22" t="n"/>
      <c r="H41" s="22" t="n"/>
      <c r="I41" s="22" t="n"/>
      <c r="J41" s="22" t="n"/>
      <c r="K41" s="22" t="n"/>
      <c r="L41" s="22" t="n"/>
      <c r="M41" s="22" t="n"/>
      <c r="N41" s="22" t="n"/>
      <c r="O41" s="22" t="n"/>
      <c r="P41" s="22" t="n"/>
      <c r="Q41" s="22" t="n"/>
      <c r="R41" s="22" t="n"/>
      <c r="S41" s="22" t="n"/>
      <c r="T41" s="22" t="n"/>
      <c r="U41" s="22" t="n"/>
      <c r="V41" s="22" t="n"/>
      <c r="W41" s="22" t="n"/>
      <c r="X41" s="22" t="n"/>
      <c r="Y41" s="22" t="n"/>
      <c r="Z41" s="22" t="n"/>
      <c r="AA41" s="22" t="n"/>
      <c r="AB41" s="22" t="n"/>
      <c r="AC41" s="22" t="n"/>
      <c r="AD41" s="22" t="n"/>
      <c r="AE41" s="22" t="n"/>
      <c r="AF41" s="22" t="n"/>
      <c r="AG41" s="22" t="n"/>
      <c r="AH41" s="15">
        <f>IF($B41="","",COUNTIF($C41:$AG41,"ح"))</f>
        <v/>
      </c>
      <c r="AI41" s="15">
        <f>IF($B41="","",COUNTIF($C41:$AG41,"غ"))</f>
        <v/>
      </c>
      <c r="AJ41" s="15">
        <f>IF($B41="","",COUNTIF($C41:$AG41,"ت"))</f>
        <v/>
      </c>
      <c r="AK41" s="15">
        <f>IF($B41="","",COUNTIF($C41:$AG41,"ع"))</f>
        <v/>
      </c>
      <c r="AL41" s="15">
        <f>IF($B41="","",AH41+AI41+AJ41+AK41)</f>
        <v/>
      </c>
      <c r="AM41" s="23">
        <f>IF($B41="","",IF(AL41=0,"",(AH41+AJ41)/AL41))</f>
        <v/>
      </c>
      <c r="AN41" s="6">
        <f>IF($B41="","",IF(AI41&gt;='الإعدادات'!$B$7,"تجاوز حد الغياب",IF(AND('الإعدادات'!$B$7&gt;1,AI41&gt;='الإعدادات'!$B$7-1),"قريب من الحد","منتظم")))</f>
        <v/>
      </c>
      <c r="AO41" s="15">
        <f>IF($B41="","",COUNTIF($AI$6:$AI$65,"&gt;"&amp;AI41)+COUNTIF($AI$6:AI41,AI41))</f>
        <v/>
      </c>
    </row>
    <row r="42">
      <c r="A42" s="6">
        <f>IF('الطلاب'!B42&amp;""="","",'الطلاب'!A42)</f>
        <v/>
      </c>
      <c r="B42" s="6">
        <f>IF('الطلاب'!B42&amp;""="","",'الطلاب'!B42)</f>
        <v/>
      </c>
      <c r="C42" s="22" t="n"/>
      <c r="D42" s="22" t="n"/>
      <c r="E42" s="22" t="n"/>
      <c r="F42" s="22" t="n"/>
      <c r="G42" s="22" t="n"/>
      <c r="H42" s="22" t="n"/>
      <c r="I42" s="22" t="n"/>
      <c r="J42" s="22" t="n"/>
      <c r="K42" s="22" t="n"/>
      <c r="L42" s="22" t="n"/>
      <c r="M42" s="22" t="n"/>
      <c r="N42" s="22" t="n"/>
      <c r="O42" s="22" t="n"/>
      <c r="P42" s="22" t="n"/>
      <c r="Q42" s="22" t="n"/>
      <c r="R42" s="22" t="n"/>
      <c r="S42" s="22" t="n"/>
      <c r="T42" s="22" t="n"/>
      <c r="U42" s="22" t="n"/>
      <c r="V42" s="22" t="n"/>
      <c r="W42" s="22" t="n"/>
      <c r="X42" s="22" t="n"/>
      <c r="Y42" s="22" t="n"/>
      <c r="Z42" s="22" t="n"/>
      <c r="AA42" s="22" t="n"/>
      <c r="AB42" s="22" t="n"/>
      <c r="AC42" s="22" t="n"/>
      <c r="AD42" s="22" t="n"/>
      <c r="AE42" s="22" t="n"/>
      <c r="AF42" s="22" t="n"/>
      <c r="AG42" s="22" t="n"/>
      <c r="AH42" s="15">
        <f>IF($B42="","",COUNTIF($C42:$AG42,"ح"))</f>
        <v/>
      </c>
      <c r="AI42" s="15">
        <f>IF($B42="","",COUNTIF($C42:$AG42,"غ"))</f>
        <v/>
      </c>
      <c r="AJ42" s="15">
        <f>IF($B42="","",COUNTIF($C42:$AG42,"ت"))</f>
        <v/>
      </c>
      <c r="AK42" s="15">
        <f>IF($B42="","",COUNTIF($C42:$AG42,"ع"))</f>
        <v/>
      </c>
      <c r="AL42" s="15">
        <f>IF($B42="","",AH42+AI42+AJ42+AK42)</f>
        <v/>
      </c>
      <c r="AM42" s="23">
        <f>IF($B42="","",IF(AL42=0,"",(AH42+AJ42)/AL42))</f>
        <v/>
      </c>
      <c r="AN42" s="6">
        <f>IF($B42="","",IF(AI42&gt;='الإعدادات'!$B$7,"تجاوز حد الغياب",IF(AND('الإعدادات'!$B$7&gt;1,AI42&gt;='الإعدادات'!$B$7-1),"قريب من الحد","منتظم")))</f>
        <v/>
      </c>
      <c r="AO42" s="15">
        <f>IF($B42="","",COUNTIF($AI$6:$AI$65,"&gt;"&amp;AI42)+COUNTIF($AI$6:AI42,AI42))</f>
        <v/>
      </c>
    </row>
    <row r="43">
      <c r="A43" s="6">
        <f>IF('الطلاب'!B43&amp;""="","",'الطلاب'!A43)</f>
        <v/>
      </c>
      <c r="B43" s="6">
        <f>IF('الطلاب'!B43&amp;""="","",'الطلاب'!B43)</f>
        <v/>
      </c>
      <c r="C43" s="22" t="n"/>
      <c r="D43" s="22" t="n"/>
      <c r="E43" s="22" t="n"/>
      <c r="F43" s="22" t="n"/>
      <c r="G43" s="22" t="n"/>
      <c r="H43" s="22" t="n"/>
      <c r="I43" s="22" t="n"/>
      <c r="J43" s="22" t="n"/>
      <c r="K43" s="22" t="n"/>
      <c r="L43" s="22" t="n"/>
      <c r="M43" s="22" t="n"/>
      <c r="N43" s="22" t="n"/>
      <c r="O43" s="22" t="n"/>
      <c r="P43" s="22" t="n"/>
      <c r="Q43" s="22" t="n"/>
      <c r="R43" s="22" t="n"/>
      <c r="S43" s="22" t="n"/>
      <c r="T43" s="22" t="n"/>
      <c r="U43" s="22" t="n"/>
      <c r="V43" s="22" t="n"/>
      <c r="W43" s="22" t="n"/>
      <c r="X43" s="22" t="n"/>
      <c r="Y43" s="22" t="n"/>
      <c r="Z43" s="22" t="n"/>
      <c r="AA43" s="22" t="n"/>
      <c r="AB43" s="22" t="n"/>
      <c r="AC43" s="22" t="n"/>
      <c r="AD43" s="22" t="n"/>
      <c r="AE43" s="22" t="n"/>
      <c r="AF43" s="22" t="n"/>
      <c r="AG43" s="22" t="n"/>
      <c r="AH43" s="15">
        <f>IF($B43="","",COUNTIF($C43:$AG43,"ح"))</f>
        <v/>
      </c>
      <c r="AI43" s="15">
        <f>IF($B43="","",COUNTIF($C43:$AG43,"غ"))</f>
        <v/>
      </c>
      <c r="AJ43" s="15">
        <f>IF($B43="","",COUNTIF($C43:$AG43,"ت"))</f>
        <v/>
      </c>
      <c r="AK43" s="15">
        <f>IF($B43="","",COUNTIF($C43:$AG43,"ع"))</f>
        <v/>
      </c>
      <c r="AL43" s="15">
        <f>IF($B43="","",AH43+AI43+AJ43+AK43)</f>
        <v/>
      </c>
      <c r="AM43" s="23">
        <f>IF($B43="","",IF(AL43=0,"",(AH43+AJ43)/AL43))</f>
        <v/>
      </c>
      <c r="AN43" s="6">
        <f>IF($B43="","",IF(AI43&gt;='الإعدادات'!$B$7,"تجاوز حد الغياب",IF(AND('الإعدادات'!$B$7&gt;1,AI43&gt;='الإعدادات'!$B$7-1),"قريب من الحد","منتظم")))</f>
        <v/>
      </c>
      <c r="AO43" s="15">
        <f>IF($B43="","",COUNTIF($AI$6:$AI$65,"&gt;"&amp;AI43)+COUNTIF($AI$6:AI43,AI43))</f>
        <v/>
      </c>
    </row>
    <row r="44">
      <c r="A44" s="6">
        <f>IF('الطلاب'!B44&amp;""="","",'الطلاب'!A44)</f>
        <v/>
      </c>
      <c r="B44" s="6">
        <f>IF('الطلاب'!B44&amp;""="","",'الطلاب'!B44)</f>
        <v/>
      </c>
      <c r="C44" s="22" t="n"/>
      <c r="D44" s="22" t="n"/>
      <c r="E44" s="22" t="n"/>
      <c r="F44" s="22" t="n"/>
      <c r="G44" s="22" t="n"/>
      <c r="H44" s="22" t="n"/>
      <c r="I44" s="22" t="n"/>
      <c r="J44" s="22" t="n"/>
      <c r="K44" s="22" t="n"/>
      <c r="L44" s="22" t="n"/>
      <c r="M44" s="22" t="n"/>
      <c r="N44" s="22" t="n"/>
      <c r="O44" s="22" t="n"/>
      <c r="P44" s="22" t="n"/>
      <c r="Q44" s="22" t="n"/>
      <c r="R44" s="22" t="n"/>
      <c r="S44" s="22" t="n"/>
      <c r="T44" s="22" t="n"/>
      <c r="U44" s="22" t="n"/>
      <c r="V44" s="22" t="n"/>
      <c r="W44" s="22" t="n"/>
      <c r="X44" s="22" t="n"/>
      <c r="Y44" s="22" t="n"/>
      <c r="Z44" s="22" t="n"/>
      <c r="AA44" s="22" t="n"/>
      <c r="AB44" s="22" t="n"/>
      <c r="AC44" s="22" t="n"/>
      <c r="AD44" s="22" t="n"/>
      <c r="AE44" s="22" t="n"/>
      <c r="AF44" s="22" t="n"/>
      <c r="AG44" s="22" t="n"/>
      <c r="AH44" s="15">
        <f>IF($B44="","",COUNTIF($C44:$AG44,"ح"))</f>
        <v/>
      </c>
      <c r="AI44" s="15">
        <f>IF($B44="","",COUNTIF($C44:$AG44,"غ"))</f>
        <v/>
      </c>
      <c r="AJ44" s="15">
        <f>IF($B44="","",COUNTIF($C44:$AG44,"ت"))</f>
        <v/>
      </c>
      <c r="AK44" s="15">
        <f>IF($B44="","",COUNTIF($C44:$AG44,"ع"))</f>
        <v/>
      </c>
      <c r="AL44" s="15">
        <f>IF($B44="","",AH44+AI44+AJ44+AK44)</f>
        <v/>
      </c>
      <c r="AM44" s="23">
        <f>IF($B44="","",IF(AL44=0,"",(AH44+AJ44)/AL44))</f>
        <v/>
      </c>
      <c r="AN44" s="6">
        <f>IF($B44="","",IF(AI44&gt;='الإعدادات'!$B$7,"تجاوز حد الغياب",IF(AND('الإعدادات'!$B$7&gt;1,AI44&gt;='الإعدادات'!$B$7-1),"قريب من الحد","منتظم")))</f>
        <v/>
      </c>
      <c r="AO44" s="15">
        <f>IF($B44="","",COUNTIF($AI$6:$AI$65,"&gt;"&amp;AI44)+COUNTIF($AI$6:AI44,AI44))</f>
        <v/>
      </c>
    </row>
    <row r="45">
      <c r="A45" s="6">
        <f>IF('الطلاب'!B45&amp;""="","",'الطلاب'!A45)</f>
        <v/>
      </c>
      <c r="B45" s="6">
        <f>IF('الطلاب'!B45&amp;""="","",'الطلاب'!B45)</f>
        <v/>
      </c>
      <c r="C45" s="22" t="n"/>
      <c r="D45" s="22" t="n"/>
      <c r="E45" s="22" t="n"/>
      <c r="F45" s="22" t="n"/>
      <c r="G45" s="22" t="n"/>
      <c r="H45" s="22" t="n"/>
      <c r="I45" s="22" t="n"/>
      <c r="J45" s="22" t="n"/>
      <c r="K45" s="22" t="n"/>
      <c r="L45" s="22" t="n"/>
      <c r="M45" s="22" t="n"/>
      <c r="N45" s="22" t="n"/>
      <c r="O45" s="22" t="n"/>
      <c r="P45" s="22" t="n"/>
      <c r="Q45" s="22" t="n"/>
      <c r="R45" s="22" t="n"/>
      <c r="S45" s="22" t="n"/>
      <c r="T45" s="22" t="n"/>
      <c r="U45" s="22" t="n"/>
      <c r="V45" s="22" t="n"/>
      <c r="W45" s="22" t="n"/>
      <c r="X45" s="22" t="n"/>
      <c r="Y45" s="22" t="n"/>
      <c r="Z45" s="22" t="n"/>
      <c r="AA45" s="22" t="n"/>
      <c r="AB45" s="22" t="n"/>
      <c r="AC45" s="22" t="n"/>
      <c r="AD45" s="22" t="n"/>
      <c r="AE45" s="22" t="n"/>
      <c r="AF45" s="22" t="n"/>
      <c r="AG45" s="22" t="n"/>
      <c r="AH45" s="15">
        <f>IF($B45="","",COUNTIF($C45:$AG45,"ح"))</f>
        <v/>
      </c>
      <c r="AI45" s="15">
        <f>IF($B45="","",COUNTIF($C45:$AG45,"غ"))</f>
        <v/>
      </c>
      <c r="AJ45" s="15">
        <f>IF($B45="","",COUNTIF($C45:$AG45,"ت"))</f>
        <v/>
      </c>
      <c r="AK45" s="15">
        <f>IF($B45="","",COUNTIF($C45:$AG45,"ع"))</f>
        <v/>
      </c>
      <c r="AL45" s="15">
        <f>IF($B45="","",AH45+AI45+AJ45+AK45)</f>
        <v/>
      </c>
      <c r="AM45" s="23">
        <f>IF($B45="","",IF(AL45=0,"",(AH45+AJ45)/AL45))</f>
        <v/>
      </c>
      <c r="AN45" s="6">
        <f>IF($B45="","",IF(AI45&gt;='الإعدادات'!$B$7,"تجاوز حد الغياب",IF(AND('الإعدادات'!$B$7&gt;1,AI45&gt;='الإعدادات'!$B$7-1),"قريب من الحد","منتظم")))</f>
        <v/>
      </c>
      <c r="AO45" s="15">
        <f>IF($B45="","",COUNTIF($AI$6:$AI$65,"&gt;"&amp;AI45)+COUNTIF($AI$6:AI45,AI45))</f>
        <v/>
      </c>
    </row>
    <row r="46">
      <c r="A46" s="6">
        <f>IF('الطلاب'!B46&amp;""="","",'الطلاب'!A46)</f>
        <v/>
      </c>
      <c r="B46" s="6">
        <f>IF('الطلاب'!B46&amp;""="","",'الطلاب'!B46)</f>
        <v/>
      </c>
      <c r="C46" s="22" t="n"/>
      <c r="D46" s="22" t="n"/>
      <c r="E46" s="22" t="n"/>
      <c r="F46" s="22" t="n"/>
      <c r="G46" s="22" t="n"/>
      <c r="H46" s="22" t="n"/>
      <c r="I46" s="22" t="n"/>
      <c r="J46" s="22" t="n"/>
      <c r="K46" s="22" t="n"/>
      <c r="L46" s="22" t="n"/>
      <c r="M46" s="22" t="n"/>
      <c r="N46" s="22" t="n"/>
      <c r="O46" s="22" t="n"/>
      <c r="P46" s="22" t="n"/>
      <c r="Q46" s="22" t="n"/>
      <c r="R46" s="22" t="n"/>
      <c r="S46" s="22" t="n"/>
      <c r="T46" s="22" t="n"/>
      <c r="U46" s="22" t="n"/>
      <c r="V46" s="22" t="n"/>
      <c r="W46" s="22" t="n"/>
      <c r="X46" s="22" t="n"/>
      <c r="Y46" s="22" t="n"/>
      <c r="Z46" s="22" t="n"/>
      <c r="AA46" s="22" t="n"/>
      <c r="AB46" s="22" t="n"/>
      <c r="AC46" s="22" t="n"/>
      <c r="AD46" s="22" t="n"/>
      <c r="AE46" s="22" t="n"/>
      <c r="AF46" s="22" t="n"/>
      <c r="AG46" s="22" t="n"/>
      <c r="AH46" s="15">
        <f>IF($B46="","",COUNTIF($C46:$AG46,"ح"))</f>
        <v/>
      </c>
      <c r="AI46" s="15">
        <f>IF($B46="","",COUNTIF($C46:$AG46,"غ"))</f>
        <v/>
      </c>
      <c r="AJ46" s="15">
        <f>IF($B46="","",COUNTIF($C46:$AG46,"ت"))</f>
        <v/>
      </c>
      <c r="AK46" s="15">
        <f>IF($B46="","",COUNTIF($C46:$AG46,"ع"))</f>
        <v/>
      </c>
      <c r="AL46" s="15">
        <f>IF($B46="","",AH46+AI46+AJ46+AK46)</f>
        <v/>
      </c>
      <c r="AM46" s="23">
        <f>IF($B46="","",IF(AL46=0,"",(AH46+AJ46)/AL46))</f>
        <v/>
      </c>
      <c r="AN46" s="6">
        <f>IF($B46="","",IF(AI46&gt;='الإعدادات'!$B$7,"تجاوز حد الغياب",IF(AND('الإعدادات'!$B$7&gt;1,AI46&gt;='الإعدادات'!$B$7-1),"قريب من الحد","منتظم")))</f>
        <v/>
      </c>
      <c r="AO46" s="15">
        <f>IF($B46="","",COUNTIF($AI$6:$AI$65,"&gt;"&amp;AI46)+COUNTIF($AI$6:AI46,AI46))</f>
        <v/>
      </c>
    </row>
    <row r="47">
      <c r="A47" s="6">
        <f>IF('الطلاب'!B47&amp;""="","",'الطلاب'!A47)</f>
        <v/>
      </c>
      <c r="B47" s="6">
        <f>IF('الطلاب'!B47&amp;""="","",'الطلاب'!B47)</f>
        <v/>
      </c>
      <c r="C47" s="22" t="n"/>
      <c r="D47" s="22" t="n"/>
      <c r="E47" s="22" t="n"/>
      <c r="F47" s="22" t="n"/>
      <c r="G47" s="22" t="n"/>
      <c r="H47" s="22" t="n"/>
      <c r="I47" s="22" t="n"/>
      <c r="J47" s="22" t="n"/>
      <c r="K47" s="22" t="n"/>
      <c r="L47" s="22" t="n"/>
      <c r="M47" s="22" t="n"/>
      <c r="N47" s="22" t="n"/>
      <c r="O47" s="22" t="n"/>
      <c r="P47" s="22" t="n"/>
      <c r="Q47" s="22" t="n"/>
      <c r="R47" s="22" t="n"/>
      <c r="S47" s="22" t="n"/>
      <c r="T47" s="22" t="n"/>
      <c r="U47" s="22" t="n"/>
      <c r="V47" s="22" t="n"/>
      <c r="W47" s="22" t="n"/>
      <c r="X47" s="22" t="n"/>
      <c r="Y47" s="22" t="n"/>
      <c r="Z47" s="22" t="n"/>
      <c r="AA47" s="22" t="n"/>
      <c r="AB47" s="22" t="n"/>
      <c r="AC47" s="22" t="n"/>
      <c r="AD47" s="22" t="n"/>
      <c r="AE47" s="22" t="n"/>
      <c r="AF47" s="22" t="n"/>
      <c r="AG47" s="22" t="n"/>
      <c r="AH47" s="15">
        <f>IF($B47="","",COUNTIF($C47:$AG47,"ح"))</f>
        <v/>
      </c>
      <c r="AI47" s="15">
        <f>IF($B47="","",COUNTIF($C47:$AG47,"غ"))</f>
        <v/>
      </c>
      <c r="AJ47" s="15">
        <f>IF($B47="","",COUNTIF($C47:$AG47,"ت"))</f>
        <v/>
      </c>
      <c r="AK47" s="15">
        <f>IF($B47="","",COUNTIF($C47:$AG47,"ع"))</f>
        <v/>
      </c>
      <c r="AL47" s="15">
        <f>IF($B47="","",AH47+AI47+AJ47+AK47)</f>
        <v/>
      </c>
      <c r="AM47" s="23">
        <f>IF($B47="","",IF(AL47=0,"",(AH47+AJ47)/AL47))</f>
        <v/>
      </c>
      <c r="AN47" s="6">
        <f>IF($B47="","",IF(AI47&gt;='الإعدادات'!$B$7,"تجاوز حد الغياب",IF(AND('الإعدادات'!$B$7&gt;1,AI47&gt;='الإعدادات'!$B$7-1),"قريب من الحد","منتظم")))</f>
        <v/>
      </c>
      <c r="AO47" s="15">
        <f>IF($B47="","",COUNTIF($AI$6:$AI$65,"&gt;"&amp;AI47)+COUNTIF($AI$6:AI47,AI47))</f>
        <v/>
      </c>
    </row>
    <row r="48">
      <c r="A48" s="6">
        <f>IF('الطلاب'!B48&amp;""="","",'الطلاب'!A48)</f>
        <v/>
      </c>
      <c r="B48" s="6">
        <f>IF('الطلاب'!B48&amp;""="","",'الطلاب'!B48)</f>
        <v/>
      </c>
      <c r="C48" s="22" t="n"/>
      <c r="D48" s="22" t="n"/>
      <c r="E48" s="22" t="n"/>
      <c r="F48" s="22" t="n"/>
      <c r="G48" s="22" t="n"/>
      <c r="H48" s="22" t="n"/>
      <c r="I48" s="22" t="n"/>
      <c r="J48" s="22" t="n"/>
      <c r="K48" s="22" t="n"/>
      <c r="L48" s="22" t="n"/>
      <c r="M48" s="22" t="n"/>
      <c r="N48" s="22" t="n"/>
      <c r="O48" s="22" t="n"/>
      <c r="P48" s="22" t="n"/>
      <c r="Q48" s="22" t="n"/>
      <c r="R48" s="22" t="n"/>
      <c r="S48" s="22" t="n"/>
      <c r="T48" s="22" t="n"/>
      <c r="U48" s="22" t="n"/>
      <c r="V48" s="22" t="n"/>
      <c r="W48" s="22" t="n"/>
      <c r="X48" s="22" t="n"/>
      <c r="Y48" s="22" t="n"/>
      <c r="Z48" s="22" t="n"/>
      <c r="AA48" s="22" t="n"/>
      <c r="AB48" s="22" t="n"/>
      <c r="AC48" s="22" t="n"/>
      <c r="AD48" s="22" t="n"/>
      <c r="AE48" s="22" t="n"/>
      <c r="AF48" s="22" t="n"/>
      <c r="AG48" s="22" t="n"/>
      <c r="AH48" s="15">
        <f>IF($B48="","",COUNTIF($C48:$AG48,"ح"))</f>
        <v/>
      </c>
      <c r="AI48" s="15">
        <f>IF($B48="","",COUNTIF($C48:$AG48,"غ"))</f>
        <v/>
      </c>
      <c r="AJ48" s="15">
        <f>IF($B48="","",COUNTIF($C48:$AG48,"ت"))</f>
        <v/>
      </c>
      <c r="AK48" s="15">
        <f>IF($B48="","",COUNTIF($C48:$AG48,"ع"))</f>
        <v/>
      </c>
      <c r="AL48" s="15">
        <f>IF($B48="","",AH48+AI48+AJ48+AK48)</f>
        <v/>
      </c>
      <c r="AM48" s="23">
        <f>IF($B48="","",IF(AL48=0,"",(AH48+AJ48)/AL48))</f>
        <v/>
      </c>
      <c r="AN48" s="6">
        <f>IF($B48="","",IF(AI48&gt;='الإعدادات'!$B$7,"تجاوز حد الغياب",IF(AND('الإعدادات'!$B$7&gt;1,AI48&gt;='الإعدادات'!$B$7-1),"قريب من الحد","منتظم")))</f>
        <v/>
      </c>
      <c r="AO48" s="15">
        <f>IF($B48="","",COUNTIF($AI$6:$AI$65,"&gt;"&amp;AI48)+COUNTIF($AI$6:AI48,AI48))</f>
        <v/>
      </c>
    </row>
    <row r="49">
      <c r="A49" s="6">
        <f>IF('الطلاب'!B49&amp;""="","",'الطلاب'!A49)</f>
        <v/>
      </c>
      <c r="B49" s="6">
        <f>IF('الطلاب'!B49&amp;""="","",'الطلاب'!B49)</f>
        <v/>
      </c>
      <c r="C49" s="22" t="n"/>
      <c r="D49" s="22" t="n"/>
      <c r="E49" s="22" t="n"/>
      <c r="F49" s="22" t="n"/>
      <c r="G49" s="22" t="n"/>
      <c r="H49" s="22" t="n"/>
      <c r="I49" s="22" t="n"/>
      <c r="J49" s="22" t="n"/>
      <c r="K49" s="22" t="n"/>
      <c r="L49" s="22" t="n"/>
      <c r="M49" s="22" t="n"/>
      <c r="N49" s="22" t="n"/>
      <c r="O49" s="22" t="n"/>
      <c r="P49" s="22" t="n"/>
      <c r="Q49" s="22" t="n"/>
      <c r="R49" s="22" t="n"/>
      <c r="S49" s="22" t="n"/>
      <c r="T49" s="22" t="n"/>
      <c r="U49" s="22" t="n"/>
      <c r="V49" s="22" t="n"/>
      <c r="W49" s="22" t="n"/>
      <c r="X49" s="22" t="n"/>
      <c r="Y49" s="22" t="n"/>
      <c r="Z49" s="22" t="n"/>
      <c r="AA49" s="22" t="n"/>
      <c r="AB49" s="22" t="n"/>
      <c r="AC49" s="22" t="n"/>
      <c r="AD49" s="22" t="n"/>
      <c r="AE49" s="22" t="n"/>
      <c r="AF49" s="22" t="n"/>
      <c r="AG49" s="22" t="n"/>
      <c r="AH49" s="15">
        <f>IF($B49="","",COUNTIF($C49:$AG49,"ح"))</f>
        <v/>
      </c>
      <c r="AI49" s="15">
        <f>IF($B49="","",COUNTIF($C49:$AG49,"غ"))</f>
        <v/>
      </c>
      <c r="AJ49" s="15">
        <f>IF($B49="","",COUNTIF($C49:$AG49,"ت"))</f>
        <v/>
      </c>
      <c r="AK49" s="15">
        <f>IF($B49="","",COUNTIF($C49:$AG49,"ع"))</f>
        <v/>
      </c>
      <c r="AL49" s="15">
        <f>IF($B49="","",AH49+AI49+AJ49+AK49)</f>
        <v/>
      </c>
      <c r="AM49" s="23">
        <f>IF($B49="","",IF(AL49=0,"",(AH49+AJ49)/AL49))</f>
        <v/>
      </c>
      <c r="AN49" s="6">
        <f>IF($B49="","",IF(AI49&gt;='الإعدادات'!$B$7,"تجاوز حد الغياب",IF(AND('الإعدادات'!$B$7&gt;1,AI49&gt;='الإعدادات'!$B$7-1),"قريب من الحد","منتظم")))</f>
        <v/>
      </c>
      <c r="AO49" s="15">
        <f>IF($B49="","",COUNTIF($AI$6:$AI$65,"&gt;"&amp;AI49)+COUNTIF($AI$6:AI49,AI49))</f>
        <v/>
      </c>
    </row>
    <row r="50">
      <c r="A50" s="6">
        <f>IF('الطلاب'!B50&amp;""="","",'الطلاب'!A50)</f>
        <v/>
      </c>
      <c r="B50" s="6">
        <f>IF('الطلاب'!B50&amp;""="","",'الطلاب'!B50)</f>
        <v/>
      </c>
      <c r="C50" s="22" t="n"/>
      <c r="D50" s="22" t="n"/>
      <c r="E50" s="22" t="n"/>
      <c r="F50" s="22" t="n"/>
      <c r="G50" s="22" t="n"/>
      <c r="H50" s="22" t="n"/>
      <c r="I50" s="22" t="n"/>
      <c r="J50" s="22" t="n"/>
      <c r="K50" s="22" t="n"/>
      <c r="L50" s="22" t="n"/>
      <c r="M50" s="22" t="n"/>
      <c r="N50" s="22" t="n"/>
      <c r="O50" s="22" t="n"/>
      <c r="P50" s="22" t="n"/>
      <c r="Q50" s="22" t="n"/>
      <c r="R50" s="22" t="n"/>
      <c r="S50" s="22" t="n"/>
      <c r="T50" s="22" t="n"/>
      <c r="U50" s="22" t="n"/>
      <c r="V50" s="22" t="n"/>
      <c r="W50" s="22" t="n"/>
      <c r="X50" s="22" t="n"/>
      <c r="Y50" s="22" t="n"/>
      <c r="Z50" s="22" t="n"/>
      <c r="AA50" s="22" t="n"/>
      <c r="AB50" s="22" t="n"/>
      <c r="AC50" s="22" t="n"/>
      <c r="AD50" s="22" t="n"/>
      <c r="AE50" s="22" t="n"/>
      <c r="AF50" s="22" t="n"/>
      <c r="AG50" s="22" t="n"/>
      <c r="AH50" s="15">
        <f>IF($B50="","",COUNTIF($C50:$AG50,"ح"))</f>
        <v/>
      </c>
      <c r="AI50" s="15">
        <f>IF($B50="","",COUNTIF($C50:$AG50,"غ"))</f>
        <v/>
      </c>
      <c r="AJ50" s="15">
        <f>IF($B50="","",COUNTIF($C50:$AG50,"ت"))</f>
        <v/>
      </c>
      <c r="AK50" s="15">
        <f>IF($B50="","",COUNTIF($C50:$AG50,"ع"))</f>
        <v/>
      </c>
      <c r="AL50" s="15">
        <f>IF($B50="","",AH50+AI50+AJ50+AK50)</f>
        <v/>
      </c>
      <c r="AM50" s="23">
        <f>IF($B50="","",IF(AL50=0,"",(AH50+AJ50)/AL50))</f>
        <v/>
      </c>
      <c r="AN50" s="6">
        <f>IF($B50="","",IF(AI50&gt;='الإعدادات'!$B$7,"تجاوز حد الغياب",IF(AND('الإعدادات'!$B$7&gt;1,AI50&gt;='الإعدادات'!$B$7-1),"قريب من الحد","منتظم")))</f>
        <v/>
      </c>
      <c r="AO50" s="15">
        <f>IF($B50="","",COUNTIF($AI$6:$AI$65,"&gt;"&amp;AI50)+COUNTIF($AI$6:AI50,AI50))</f>
        <v/>
      </c>
    </row>
    <row r="51">
      <c r="A51" s="6">
        <f>IF('الطلاب'!B51&amp;""="","",'الطلاب'!A51)</f>
        <v/>
      </c>
      <c r="B51" s="6">
        <f>IF('الطلاب'!B51&amp;""="","",'الطلاب'!B51)</f>
        <v/>
      </c>
      <c r="C51" s="22" t="n"/>
      <c r="D51" s="22" t="n"/>
      <c r="E51" s="22" t="n"/>
      <c r="F51" s="22" t="n"/>
      <c r="G51" s="22" t="n"/>
      <c r="H51" s="22" t="n"/>
      <c r="I51" s="22" t="n"/>
      <c r="J51" s="22" t="n"/>
      <c r="K51" s="22" t="n"/>
      <c r="L51" s="22" t="n"/>
      <c r="M51" s="22" t="n"/>
      <c r="N51" s="22" t="n"/>
      <c r="O51" s="22" t="n"/>
      <c r="P51" s="22" t="n"/>
      <c r="Q51" s="22" t="n"/>
      <c r="R51" s="22" t="n"/>
      <c r="S51" s="22" t="n"/>
      <c r="T51" s="22" t="n"/>
      <c r="U51" s="22" t="n"/>
      <c r="V51" s="22" t="n"/>
      <c r="W51" s="22" t="n"/>
      <c r="X51" s="22" t="n"/>
      <c r="Y51" s="22" t="n"/>
      <c r="Z51" s="22" t="n"/>
      <c r="AA51" s="22" t="n"/>
      <c r="AB51" s="22" t="n"/>
      <c r="AC51" s="22" t="n"/>
      <c r="AD51" s="22" t="n"/>
      <c r="AE51" s="22" t="n"/>
      <c r="AF51" s="22" t="n"/>
      <c r="AG51" s="22" t="n"/>
      <c r="AH51" s="15">
        <f>IF($B51="","",COUNTIF($C51:$AG51,"ح"))</f>
        <v/>
      </c>
      <c r="AI51" s="15">
        <f>IF($B51="","",COUNTIF($C51:$AG51,"غ"))</f>
        <v/>
      </c>
      <c r="AJ51" s="15">
        <f>IF($B51="","",COUNTIF($C51:$AG51,"ت"))</f>
        <v/>
      </c>
      <c r="AK51" s="15">
        <f>IF($B51="","",COUNTIF($C51:$AG51,"ع"))</f>
        <v/>
      </c>
      <c r="AL51" s="15">
        <f>IF($B51="","",AH51+AI51+AJ51+AK51)</f>
        <v/>
      </c>
      <c r="AM51" s="23">
        <f>IF($B51="","",IF(AL51=0,"",(AH51+AJ51)/AL51))</f>
        <v/>
      </c>
      <c r="AN51" s="6">
        <f>IF($B51="","",IF(AI51&gt;='الإعدادات'!$B$7,"تجاوز حد الغياب",IF(AND('الإعدادات'!$B$7&gt;1,AI51&gt;='الإعدادات'!$B$7-1),"قريب من الحد","منتظم")))</f>
        <v/>
      </c>
      <c r="AO51" s="15">
        <f>IF($B51="","",COUNTIF($AI$6:$AI$65,"&gt;"&amp;AI51)+COUNTIF($AI$6:AI51,AI51))</f>
        <v/>
      </c>
    </row>
    <row r="52">
      <c r="A52" s="6">
        <f>IF('الطلاب'!B52&amp;""="","",'الطلاب'!A52)</f>
        <v/>
      </c>
      <c r="B52" s="6">
        <f>IF('الطلاب'!B52&amp;""="","",'الطلاب'!B52)</f>
        <v/>
      </c>
      <c r="C52" s="22" t="n"/>
      <c r="D52" s="22" t="n"/>
      <c r="E52" s="22" t="n"/>
      <c r="F52" s="22" t="n"/>
      <c r="G52" s="22" t="n"/>
      <c r="H52" s="22" t="n"/>
      <c r="I52" s="22" t="n"/>
      <c r="J52" s="22" t="n"/>
      <c r="K52" s="22" t="n"/>
      <c r="L52" s="22" t="n"/>
      <c r="M52" s="22" t="n"/>
      <c r="N52" s="22" t="n"/>
      <c r="O52" s="22" t="n"/>
      <c r="P52" s="22" t="n"/>
      <c r="Q52" s="22" t="n"/>
      <c r="R52" s="22" t="n"/>
      <c r="S52" s="22" t="n"/>
      <c r="T52" s="22" t="n"/>
      <c r="U52" s="22" t="n"/>
      <c r="V52" s="22" t="n"/>
      <c r="W52" s="22" t="n"/>
      <c r="X52" s="22" t="n"/>
      <c r="Y52" s="22" t="n"/>
      <c r="Z52" s="22" t="n"/>
      <c r="AA52" s="22" t="n"/>
      <c r="AB52" s="22" t="n"/>
      <c r="AC52" s="22" t="n"/>
      <c r="AD52" s="22" t="n"/>
      <c r="AE52" s="22" t="n"/>
      <c r="AF52" s="22" t="n"/>
      <c r="AG52" s="22" t="n"/>
      <c r="AH52" s="15">
        <f>IF($B52="","",COUNTIF($C52:$AG52,"ح"))</f>
        <v/>
      </c>
      <c r="AI52" s="15">
        <f>IF($B52="","",COUNTIF($C52:$AG52,"غ"))</f>
        <v/>
      </c>
      <c r="AJ52" s="15">
        <f>IF($B52="","",COUNTIF($C52:$AG52,"ت"))</f>
        <v/>
      </c>
      <c r="AK52" s="15">
        <f>IF($B52="","",COUNTIF($C52:$AG52,"ع"))</f>
        <v/>
      </c>
      <c r="AL52" s="15">
        <f>IF($B52="","",AH52+AI52+AJ52+AK52)</f>
        <v/>
      </c>
      <c r="AM52" s="23">
        <f>IF($B52="","",IF(AL52=0,"",(AH52+AJ52)/AL52))</f>
        <v/>
      </c>
      <c r="AN52" s="6">
        <f>IF($B52="","",IF(AI52&gt;='الإعدادات'!$B$7,"تجاوز حد الغياب",IF(AND('الإعدادات'!$B$7&gt;1,AI52&gt;='الإعدادات'!$B$7-1),"قريب من الحد","منتظم")))</f>
        <v/>
      </c>
      <c r="AO52" s="15">
        <f>IF($B52="","",COUNTIF($AI$6:$AI$65,"&gt;"&amp;AI52)+COUNTIF($AI$6:AI52,AI52))</f>
        <v/>
      </c>
    </row>
    <row r="53">
      <c r="A53" s="6">
        <f>IF('الطلاب'!B53&amp;""="","",'الطلاب'!A53)</f>
        <v/>
      </c>
      <c r="B53" s="6">
        <f>IF('الطلاب'!B53&amp;""="","",'الطلاب'!B53)</f>
        <v/>
      </c>
      <c r="C53" s="22" t="n"/>
      <c r="D53" s="22" t="n"/>
      <c r="E53" s="22" t="n"/>
      <c r="F53" s="22" t="n"/>
      <c r="G53" s="22" t="n"/>
      <c r="H53" s="22" t="n"/>
      <c r="I53" s="22" t="n"/>
      <c r="J53" s="22" t="n"/>
      <c r="K53" s="22" t="n"/>
      <c r="L53" s="22" t="n"/>
      <c r="M53" s="22" t="n"/>
      <c r="N53" s="22" t="n"/>
      <c r="O53" s="22" t="n"/>
      <c r="P53" s="22" t="n"/>
      <c r="Q53" s="22" t="n"/>
      <c r="R53" s="22" t="n"/>
      <c r="S53" s="22" t="n"/>
      <c r="T53" s="22" t="n"/>
      <c r="U53" s="22" t="n"/>
      <c r="V53" s="22" t="n"/>
      <c r="W53" s="22" t="n"/>
      <c r="X53" s="22" t="n"/>
      <c r="Y53" s="22" t="n"/>
      <c r="Z53" s="22" t="n"/>
      <c r="AA53" s="22" t="n"/>
      <c r="AB53" s="22" t="n"/>
      <c r="AC53" s="22" t="n"/>
      <c r="AD53" s="22" t="n"/>
      <c r="AE53" s="22" t="n"/>
      <c r="AF53" s="22" t="n"/>
      <c r="AG53" s="22" t="n"/>
      <c r="AH53" s="15">
        <f>IF($B53="","",COUNTIF($C53:$AG53,"ح"))</f>
        <v/>
      </c>
      <c r="AI53" s="15">
        <f>IF($B53="","",COUNTIF($C53:$AG53,"غ"))</f>
        <v/>
      </c>
      <c r="AJ53" s="15">
        <f>IF($B53="","",COUNTIF($C53:$AG53,"ت"))</f>
        <v/>
      </c>
      <c r="AK53" s="15">
        <f>IF($B53="","",COUNTIF($C53:$AG53,"ع"))</f>
        <v/>
      </c>
      <c r="AL53" s="15">
        <f>IF($B53="","",AH53+AI53+AJ53+AK53)</f>
        <v/>
      </c>
      <c r="AM53" s="23">
        <f>IF($B53="","",IF(AL53=0,"",(AH53+AJ53)/AL53))</f>
        <v/>
      </c>
      <c r="AN53" s="6">
        <f>IF($B53="","",IF(AI53&gt;='الإعدادات'!$B$7,"تجاوز حد الغياب",IF(AND('الإعدادات'!$B$7&gt;1,AI53&gt;='الإعدادات'!$B$7-1),"قريب من الحد","منتظم")))</f>
        <v/>
      </c>
      <c r="AO53" s="15">
        <f>IF($B53="","",COUNTIF($AI$6:$AI$65,"&gt;"&amp;AI53)+COUNTIF($AI$6:AI53,AI53))</f>
        <v/>
      </c>
    </row>
    <row r="54">
      <c r="A54" s="6">
        <f>IF('الطلاب'!B54&amp;""="","",'الطلاب'!A54)</f>
        <v/>
      </c>
      <c r="B54" s="6">
        <f>IF('الطلاب'!B54&amp;""="","",'الطلاب'!B54)</f>
        <v/>
      </c>
      <c r="C54" s="22" t="n"/>
      <c r="D54" s="22" t="n"/>
      <c r="E54" s="22" t="n"/>
      <c r="F54" s="22" t="n"/>
      <c r="G54" s="22" t="n"/>
      <c r="H54" s="22" t="n"/>
      <c r="I54" s="22" t="n"/>
      <c r="J54" s="22" t="n"/>
      <c r="K54" s="22" t="n"/>
      <c r="L54" s="22" t="n"/>
      <c r="M54" s="22" t="n"/>
      <c r="N54" s="22" t="n"/>
      <c r="O54" s="22" t="n"/>
      <c r="P54" s="22" t="n"/>
      <c r="Q54" s="22" t="n"/>
      <c r="R54" s="22" t="n"/>
      <c r="S54" s="22" t="n"/>
      <c r="T54" s="22" t="n"/>
      <c r="U54" s="22" t="n"/>
      <c r="V54" s="22" t="n"/>
      <c r="W54" s="22" t="n"/>
      <c r="X54" s="22" t="n"/>
      <c r="Y54" s="22" t="n"/>
      <c r="Z54" s="22" t="n"/>
      <c r="AA54" s="22" t="n"/>
      <c r="AB54" s="22" t="n"/>
      <c r="AC54" s="22" t="n"/>
      <c r="AD54" s="22" t="n"/>
      <c r="AE54" s="22" t="n"/>
      <c r="AF54" s="22" t="n"/>
      <c r="AG54" s="22" t="n"/>
      <c r="AH54" s="15">
        <f>IF($B54="","",COUNTIF($C54:$AG54,"ح"))</f>
        <v/>
      </c>
      <c r="AI54" s="15">
        <f>IF($B54="","",COUNTIF($C54:$AG54,"غ"))</f>
        <v/>
      </c>
      <c r="AJ54" s="15">
        <f>IF($B54="","",COUNTIF($C54:$AG54,"ت"))</f>
        <v/>
      </c>
      <c r="AK54" s="15">
        <f>IF($B54="","",COUNTIF($C54:$AG54,"ع"))</f>
        <v/>
      </c>
      <c r="AL54" s="15">
        <f>IF($B54="","",AH54+AI54+AJ54+AK54)</f>
        <v/>
      </c>
      <c r="AM54" s="23">
        <f>IF($B54="","",IF(AL54=0,"",(AH54+AJ54)/AL54))</f>
        <v/>
      </c>
      <c r="AN54" s="6">
        <f>IF($B54="","",IF(AI54&gt;='الإعدادات'!$B$7,"تجاوز حد الغياب",IF(AND('الإعدادات'!$B$7&gt;1,AI54&gt;='الإعدادات'!$B$7-1),"قريب من الحد","منتظم")))</f>
        <v/>
      </c>
      <c r="AO54" s="15">
        <f>IF($B54="","",COUNTIF($AI$6:$AI$65,"&gt;"&amp;AI54)+COUNTIF($AI$6:AI54,AI54))</f>
        <v/>
      </c>
    </row>
    <row r="55">
      <c r="A55" s="6">
        <f>IF('الطلاب'!B55&amp;""="","",'الطلاب'!A55)</f>
        <v/>
      </c>
      <c r="B55" s="6">
        <f>IF('الطلاب'!B55&amp;""="","",'الطلاب'!B55)</f>
        <v/>
      </c>
      <c r="C55" s="22" t="n"/>
      <c r="D55" s="22" t="n"/>
      <c r="E55" s="22" t="n"/>
      <c r="F55" s="22" t="n"/>
      <c r="G55" s="22" t="n"/>
      <c r="H55" s="22" t="n"/>
      <c r="I55" s="22" t="n"/>
      <c r="J55" s="22" t="n"/>
      <c r="K55" s="22" t="n"/>
      <c r="L55" s="22" t="n"/>
      <c r="M55" s="22" t="n"/>
      <c r="N55" s="22" t="n"/>
      <c r="O55" s="22" t="n"/>
      <c r="P55" s="22" t="n"/>
      <c r="Q55" s="22" t="n"/>
      <c r="R55" s="22" t="n"/>
      <c r="S55" s="22" t="n"/>
      <c r="T55" s="22" t="n"/>
      <c r="U55" s="22" t="n"/>
      <c r="V55" s="22" t="n"/>
      <c r="W55" s="22" t="n"/>
      <c r="X55" s="22" t="n"/>
      <c r="Y55" s="22" t="n"/>
      <c r="Z55" s="22" t="n"/>
      <c r="AA55" s="22" t="n"/>
      <c r="AB55" s="22" t="n"/>
      <c r="AC55" s="22" t="n"/>
      <c r="AD55" s="22" t="n"/>
      <c r="AE55" s="22" t="n"/>
      <c r="AF55" s="22" t="n"/>
      <c r="AG55" s="22" t="n"/>
      <c r="AH55" s="15">
        <f>IF($B55="","",COUNTIF($C55:$AG55,"ح"))</f>
        <v/>
      </c>
      <c r="AI55" s="15">
        <f>IF($B55="","",COUNTIF($C55:$AG55,"غ"))</f>
        <v/>
      </c>
      <c r="AJ55" s="15">
        <f>IF($B55="","",COUNTIF($C55:$AG55,"ت"))</f>
        <v/>
      </c>
      <c r="AK55" s="15">
        <f>IF($B55="","",COUNTIF($C55:$AG55,"ع"))</f>
        <v/>
      </c>
      <c r="AL55" s="15">
        <f>IF($B55="","",AH55+AI55+AJ55+AK55)</f>
        <v/>
      </c>
      <c r="AM55" s="23">
        <f>IF($B55="","",IF(AL55=0,"",(AH55+AJ55)/AL55))</f>
        <v/>
      </c>
      <c r="AN55" s="6">
        <f>IF($B55="","",IF(AI55&gt;='الإعدادات'!$B$7,"تجاوز حد الغياب",IF(AND('الإعدادات'!$B$7&gt;1,AI55&gt;='الإعدادات'!$B$7-1),"قريب من الحد","منتظم")))</f>
        <v/>
      </c>
      <c r="AO55" s="15">
        <f>IF($B55="","",COUNTIF($AI$6:$AI$65,"&gt;"&amp;AI55)+COUNTIF($AI$6:AI55,AI55))</f>
        <v/>
      </c>
    </row>
    <row r="56">
      <c r="A56" s="6">
        <f>IF('الطلاب'!B56&amp;""="","",'الطلاب'!A56)</f>
        <v/>
      </c>
      <c r="B56" s="6">
        <f>IF('الطلاب'!B56&amp;""="","",'الطلاب'!B56)</f>
        <v/>
      </c>
      <c r="C56" s="22" t="n"/>
      <c r="D56" s="22" t="n"/>
      <c r="E56" s="22" t="n"/>
      <c r="F56" s="22" t="n"/>
      <c r="G56" s="22" t="n"/>
      <c r="H56" s="22" t="n"/>
      <c r="I56" s="22" t="n"/>
      <c r="J56" s="22" t="n"/>
      <c r="K56" s="22" t="n"/>
      <c r="L56" s="22" t="n"/>
      <c r="M56" s="22" t="n"/>
      <c r="N56" s="22" t="n"/>
      <c r="O56" s="22" t="n"/>
      <c r="P56" s="22" t="n"/>
      <c r="Q56" s="22" t="n"/>
      <c r="R56" s="22" t="n"/>
      <c r="S56" s="22" t="n"/>
      <c r="T56" s="22" t="n"/>
      <c r="U56" s="22" t="n"/>
      <c r="V56" s="22" t="n"/>
      <c r="W56" s="22" t="n"/>
      <c r="X56" s="22" t="n"/>
      <c r="Y56" s="22" t="n"/>
      <c r="Z56" s="22" t="n"/>
      <c r="AA56" s="22" t="n"/>
      <c r="AB56" s="22" t="n"/>
      <c r="AC56" s="22" t="n"/>
      <c r="AD56" s="22" t="n"/>
      <c r="AE56" s="22" t="n"/>
      <c r="AF56" s="22" t="n"/>
      <c r="AG56" s="22" t="n"/>
      <c r="AH56" s="15">
        <f>IF($B56="","",COUNTIF($C56:$AG56,"ح"))</f>
        <v/>
      </c>
      <c r="AI56" s="15">
        <f>IF($B56="","",COUNTIF($C56:$AG56,"غ"))</f>
        <v/>
      </c>
      <c r="AJ56" s="15">
        <f>IF($B56="","",COUNTIF($C56:$AG56,"ت"))</f>
        <v/>
      </c>
      <c r="AK56" s="15">
        <f>IF($B56="","",COUNTIF($C56:$AG56,"ع"))</f>
        <v/>
      </c>
      <c r="AL56" s="15">
        <f>IF($B56="","",AH56+AI56+AJ56+AK56)</f>
        <v/>
      </c>
      <c r="AM56" s="23">
        <f>IF($B56="","",IF(AL56=0,"",(AH56+AJ56)/AL56))</f>
        <v/>
      </c>
      <c r="AN56" s="6">
        <f>IF($B56="","",IF(AI56&gt;='الإعدادات'!$B$7,"تجاوز حد الغياب",IF(AND('الإعدادات'!$B$7&gt;1,AI56&gt;='الإعدادات'!$B$7-1),"قريب من الحد","منتظم")))</f>
        <v/>
      </c>
      <c r="AO56" s="15">
        <f>IF($B56="","",COUNTIF($AI$6:$AI$65,"&gt;"&amp;AI56)+COUNTIF($AI$6:AI56,AI56))</f>
        <v/>
      </c>
    </row>
    <row r="57">
      <c r="A57" s="6">
        <f>IF('الطلاب'!B57&amp;""="","",'الطلاب'!A57)</f>
        <v/>
      </c>
      <c r="B57" s="6">
        <f>IF('الطلاب'!B57&amp;""="","",'الطلاب'!B57)</f>
        <v/>
      </c>
      <c r="C57" s="22" t="n"/>
      <c r="D57" s="22" t="n"/>
      <c r="E57" s="22" t="n"/>
      <c r="F57" s="22" t="n"/>
      <c r="G57" s="22" t="n"/>
      <c r="H57" s="22" t="n"/>
      <c r="I57" s="22" t="n"/>
      <c r="J57" s="22" t="n"/>
      <c r="K57" s="22" t="n"/>
      <c r="L57" s="22" t="n"/>
      <c r="M57" s="22" t="n"/>
      <c r="N57" s="22" t="n"/>
      <c r="O57" s="22" t="n"/>
      <c r="P57" s="22" t="n"/>
      <c r="Q57" s="22" t="n"/>
      <c r="R57" s="22" t="n"/>
      <c r="S57" s="22" t="n"/>
      <c r="T57" s="22" t="n"/>
      <c r="U57" s="22" t="n"/>
      <c r="V57" s="22" t="n"/>
      <c r="W57" s="22" t="n"/>
      <c r="X57" s="22" t="n"/>
      <c r="Y57" s="22" t="n"/>
      <c r="Z57" s="22" t="n"/>
      <c r="AA57" s="22" t="n"/>
      <c r="AB57" s="22" t="n"/>
      <c r="AC57" s="22" t="n"/>
      <c r="AD57" s="22" t="n"/>
      <c r="AE57" s="22" t="n"/>
      <c r="AF57" s="22" t="n"/>
      <c r="AG57" s="22" t="n"/>
      <c r="AH57" s="15">
        <f>IF($B57="","",COUNTIF($C57:$AG57,"ح"))</f>
        <v/>
      </c>
      <c r="AI57" s="15">
        <f>IF($B57="","",COUNTIF($C57:$AG57,"غ"))</f>
        <v/>
      </c>
      <c r="AJ57" s="15">
        <f>IF($B57="","",COUNTIF($C57:$AG57,"ت"))</f>
        <v/>
      </c>
      <c r="AK57" s="15">
        <f>IF($B57="","",COUNTIF($C57:$AG57,"ع"))</f>
        <v/>
      </c>
      <c r="AL57" s="15">
        <f>IF($B57="","",AH57+AI57+AJ57+AK57)</f>
        <v/>
      </c>
      <c r="AM57" s="23">
        <f>IF($B57="","",IF(AL57=0,"",(AH57+AJ57)/AL57))</f>
        <v/>
      </c>
      <c r="AN57" s="6">
        <f>IF($B57="","",IF(AI57&gt;='الإعدادات'!$B$7,"تجاوز حد الغياب",IF(AND('الإعدادات'!$B$7&gt;1,AI57&gt;='الإعدادات'!$B$7-1),"قريب من الحد","منتظم")))</f>
        <v/>
      </c>
      <c r="AO57" s="15">
        <f>IF($B57="","",COUNTIF($AI$6:$AI$65,"&gt;"&amp;AI57)+COUNTIF($AI$6:AI57,AI57))</f>
        <v/>
      </c>
    </row>
    <row r="58">
      <c r="A58" s="6">
        <f>IF('الطلاب'!B58&amp;""="","",'الطلاب'!A58)</f>
        <v/>
      </c>
      <c r="B58" s="6">
        <f>IF('الطلاب'!B58&amp;""="","",'الطلاب'!B58)</f>
        <v/>
      </c>
      <c r="C58" s="22" t="n"/>
      <c r="D58" s="22" t="n"/>
      <c r="E58" s="22" t="n"/>
      <c r="F58" s="22" t="n"/>
      <c r="G58" s="22" t="n"/>
      <c r="H58" s="22" t="n"/>
      <c r="I58" s="22" t="n"/>
      <c r="J58" s="22" t="n"/>
      <c r="K58" s="22" t="n"/>
      <c r="L58" s="22" t="n"/>
      <c r="M58" s="22" t="n"/>
      <c r="N58" s="22" t="n"/>
      <c r="O58" s="22" t="n"/>
      <c r="P58" s="22" t="n"/>
      <c r="Q58" s="22" t="n"/>
      <c r="R58" s="22" t="n"/>
      <c r="S58" s="22" t="n"/>
      <c r="T58" s="22" t="n"/>
      <c r="U58" s="22" t="n"/>
      <c r="V58" s="22" t="n"/>
      <c r="W58" s="22" t="n"/>
      <c r="X58" s="22" t="n"/>
      <c r="Y58" s="22" t="n"/>
      <c r="Z58" s="22" t="n"/>
      <c r="AA58" s="22" t="n"/>
      <c r="AB58" s="22" t="n"/>
      <c r="AC58" s="22" t="n"/>
      <c r="AD58" s="22" t="n"/>
      <c r="AE58" s="22" t="n"/>
      <c r="AF58" s="22" t="n"/>
      <c r="AG58" s="22" t="n"/>
      <c r="AH58" s="15">
        <f>IF($B58="","",COUNTIF($C58:$AG58,"ح"))</f>
        <v/>
      </c>
      <c r="AI58" s="15">
        <f>IF($B58="","",COUNTIF($C58:$AG58,"غ"))</f>
        <v/>
      </c>
      <c r="AJ58" s="15">
        <f>IF($B58="","",COUNTIF($C58:$AG58,"ت"))</f>
        <v/>
      </c>
      <c r="AK58" s="15">
        <f>IF($B58="","",COUNTIF($C58:$AG58,"ع"))</f>
        <v/>
      </c>
      <c r="AL58" s="15">
        <f>IF($B58="","",AH58+AI58+AJ58+AK58)</f>
        <v/>
      </c>
      <c r="AM58" s="23">
        <f>IF($B58="","",IF(AL58=0,"",(AH58+AJ58)/AL58))</f>
        <v/>
      </c>
      <c r="AN58" s="6">
        <f>IF($B58="","",IF(AI58&gt;='الإعدادات'!$B$7,"تجاوز حد الغياب",IF(AND('الإعدادات'!$B$7&gt;1,AI58&gt;='الإعدادات'!$B$7-1),"قريب من الحد","منتظم")))</f>
        <v/>
      </c>
      <c r="AO58" s="15">
        <f>IF($B58="","",COUNTIF($AI$6:$AI$65,"&gt;"&amp;AI58)+COUNTIF($AI$6:AI58,AI58))</f>
        <v/>
      </c>
    </row>
    <row r="59">
      <c r="A59" s="6">
        <f>IF('الطلاب'!B59&amp;""="","",'الطلاب'!A59)</f>
        <v/>
      </c>
      <c r="B59" s="6">
        <f>IF('الطلاب'!B59&amp;""="","",'الطلاب'!B59)</f>
        <v/>
      </c>
      <c r="C59" s="22" t="n"/>
      <c r="D59" s="22" t="n"/>
      <c r="E59" s="22" t="n"/>
      <c r="F59" s="22" t="n"/>
      <c r="G59" s="22" t="n"/>
      <c r="H59" s="22" t="n"/>
      <c r="I59" s="22" t="n"/>
      <c r="J59" s="22" t="n"/>
      <c r="K59" s="22" t="n"/>
      <c r="L59" s="22" t="n"/>
      <c r="M59" s="22" t="n"/>
      <c r="N59" s="22" t="n"/>
      <c r="O59" s="22" t="n"/>
      <c r="P59" s="22" t="n"/>
      <c r="Q59" s="22" t="n"/>
      <c r="R59" s="22" t="n"/>
      <c r="S59" s="22" t="n"/>
      <c r="T59" s="22" t="n"/>
      <c r="U59" s="22" t="n"/>
      <c r="V59" s="22" t="n"/>
      <c r="W59" s="22" t="n"/>
      <c r="X59" s="22" t="n"/>
      <c r="Y59" s="22" t="n"/>
      <c r="Z59" s="22" t="n"/>
      <c r="AA59" s="22" t="n"/>
      <c r="AB59" s="22" t="n"/>
      <c r="AC59" s="22" t="n"/>
      <c r="AD59" s="22" t="n"/>
      <c r="AE59" s="22" t="n"/>
      <c r="AF59" s="22" t="n"/>
      <c r="AG59" s="22" t="n"/>
      <c r="AH59" s="15">
        <f>IF($B59="","",COUNTIF($C59:$AG59,"ح"))</f>
        <v/>
      </c>
      <c r="AI59" s="15">
        <f>IF($B59="","",COUNTIF($C59:$AG59,"غ"))</f>
        <v/>
      </c>
      <c r="AJ59" s="15">
        <f>IF($B59="","",COUNTIF($C59:$AG59,"ت"))</f>
        <v/>
      </c>
      <c r="AK59" s="15">
        <f>IF($B59="","",COUNTIF($C59:$AG59,"ع"))</f>
        <v/>
      </c>
      <c r="AL59" s="15">
        <f>IF($B59="","",AH59+AI59+AJ59+AK59)</f>
        <v/>
      </c>
      <c r="AM59" s="23">
        <f>IF($B59="","",IF(AL59=0,"",(AH59+AJ59)/AL59))</f>
        <v/>
      </c>
      <c r="AN59" s="6">
        <f>IF($B59="","",IF(AI59&gt;='الإعدادات'!$B$7,"تجاوز حد الغياب",IF(AND('الإعدادات'!$B$7&gt;1,AI59&gt;='الإعدادات'!$B$7-1),"قريب من الحد","منتظم")))</f>
        <v/>
      </c>
      <c r="AO59" s="15">
        <f>IF($B59="","",COUNTIF($AI$6:$AI$65,"&gt;"&amp;AI59)+COUNTIF($AI$6:AI59,AI59))</f>
        <v/>
      </c>
    </row>
    <row r="60">
      <c r="A60" s="6">
        <f>IF('الطلاب'!B60&amp;""="","",'الطلاب'!A60)</f>
        <v/>
      </c>
      <c r="B60" s="6">
        <f>IF('الطلاب'!B60&amp;""="","",'الطلاب'!B60)</f>
        <v/>
      </c>
      <c r="C60" s="22" t="n"/>
      <c r="D60" s="22" t="n"/>
      <c r="E60" s="22" t="n"/>
      <c r="F60" s="22" t="n"/>
      <c r="G60" s="22" t="n"/>
      <c r="H60" s="22" t="n"/>
      <c r="I60" s="22" t="n"/>
      <c r="J60" s="22" t="n"/>
      <c r="K60" s="22" t="n"/>
      <c r="L60" s="22" t="n"/>
      <c r="M60" s="22" t="n"/>
      <c r="N60" s="22" t="n"/>
      <c r="O60" s="22" t="n"/>
      <c r="P60" s="22" t="n"/>
      <c r="Q60" s="22" t="n"/>
      <c r="R60" s="22" t="n"/>
      <c r="S60" s="22" t="n"/>
      <c r="T60" s="22" t="n"/>
      <c r="U60" s="22" t="n"/>
      <c r="V60" s="22" t="n"/>
      <c r="W60" s="22" t="n"/>
      <c r="X60" s="22" t="n"/>
      <c r="Y60" s="22" t="n"/>
      <c r="Z60" s="22" t="n"/>
      <c r="AA60" s="22" t="n"/>
      <c r="AB60" s="22" t="n"/>
      <c r="AC60" s="22" t="n"/>
      <c r="AD60" s="22" t="n"/>
      <c r="AE60" s="22" t="n"/>
      <c r="AF60" s="22" t="n"/>
      <c r="AG60" s="22" t="n"/>
      <c r="AH60" s="15">
        <f>IF($B60="","",COUNTIF($C60:$AG60,"ح"))</f>
        <v/>
      </c>
      <c r="AI60" s="15">
        <f>IF($B60="","",COUNTIF($C60:$AG60,"غ"))</f>
        <v/>
      </c>
      <c r="AJ60" s="15">
        <f>IF($B60="","",COUNTIF($C60:$AG60,"ت"))</f>
        <v/>
      </c>
      <c r="AK60" s="15">
        <f>IF($B60="","",COUNTIF($C60:$AG60,"ع"))</f>
        <v/>
      </c>
      <c r="AL60" s="15">
        <f>IF($B60="","",AH60+AI60+AJ60+AK60)</f>
        <v/>
      </c>
      <c r="AM60" s="23">
        <f>IF($B60="","",IF(AL60=0,"",(AH60+AJ60)/AL60))</f>
        <v/>
      </c>
      <c r="AN60" s="6">
        <f>IF($B60="","",IF(AI60&gt;='الإعدادات'!$B$7,"تجاوز حد الغياب",IF(AND('الإعدادات'!$B$7&gt;1,AI60&gt;='الإعدادات'!$B$7-1),"قريب من الحد","منتظم")))</f>
        <v/>
      </c>
      <c r="AO60" s="15">
        <f>IF($B60="","",COUNTIF($AI$6:$AI$65,"&gt;"&amp;AI60)+COUNTIF($AI$6:AI60,AI60))</f>
        <v/>
      </c>
    </row>
    <row r="61">
      <c r="A61" s="6">
        <f>IF('الطلاب'!B61&amp;""="","",'الطلاب'!A61)</f>
        <v/>
      </c>
      <c r="B61" s="6">
        <f>IF('الطلاب'!B61&amp;""="","",'الطلاب'!B61)</f>
        <v/>
      </c>
      <c r="C61" s="22" t="n"/>
      <c r="D61" s="22" t="n"/>
      <c r="E61" s="22" t="n"/>
      <c r="F61" s="22" t="n"/>
      <c r="G61" s="22" t="n"/>
      <c r="H61" s="22" t="n"/>
      <c r="I61" s="22" t="n"/>
      <c r="J61" s="22" t="n"/>
      <c r="K61" s="22" t="n"/>
      <c r="L61" s="22" t="n"/>
      <c r="M61" s="22" t="n"/>
      <c r="N61" s="22" t="n"/>
      <c r="O61" s="22" t="n"/>
      <c r="P61" s="22" t="n"/>
      <c r="Q61" s="22" t="n"/>
      <c r="R61" s="22" t="n"/>
      <c r="S61" s="22" t="n"/>
      <c r="T61" s="22" t="n"/>
      <c r="U61" s="22" t="n"/>
      <c r="V61" s="22" t="n"/>
      <c r="W61" s="22" t="n"/>
      <c r="X61" s="22" t="n"/>
      <c r="Y61" s="22" t="n"/>
      <c r="Z61" s="22" t="n"/>
      <c r="AA61" s="22" t="n"/>
      <c r="AB61" s="22" t="n"/>
      <c r="AC61" s="22" t="n"/>
      <c r="AD61" s="22" t="n"/>
      <c r="AE61" s="22" t="n"/>
      <c r="AF61" s="22" t="n"/>
      <c r="AG61" s="22" t="n"/>
      <c r="AH61" s="15">
        <f>IF($B61="","",COUNTIF($C61:$AG61,"ح"))</f>
        <v/>
      </c>
      <c r="AI61" s="15">
        <f>IF($B61="","",COUNTIF($C61:$AG61,"غ"))</f>
        <v/>
      </c>
      <c r="AJ61" s="15">
        <f>IF($B61="","",COUNTIF($C61:$AG61,"ت"))</f>
        <v/>
      </c>
      <c r="AK61" s="15">
        <f>IF($B61="","",COUNTIF($C61:$AG61,"ع"))</f>
        <v/>
      </c>
      <c r="AL61" s="15">
        <f>IF($B61="","",AH61+AI61+AJ61+AK61)</f>
        <v/>
      </c>
      <c r="AM61" s="23">
        <f>IF($B61="","",IF(AL61=0,"",(AH61+AJ61)/AL61))</f>
        <v/>
      </c>
      <c r="AN61" s="6">
        <f>IF($B61="","",IF(AI61&gt;='الإعدادات'!$B$7,"تجاوز حد الغياب",IF(AND('الإعدادات'!$B$7&gt;1,AI61&gt;='الإعدادات'!$B$7-1),"قريب من الحد","منتظم")))</f>
        <v/>
      </c>
      <c r="AO61" s="15">
        <f>IF($B61="","",COUNTIF($AI$6:$AI$65,"&gt;"&amp;AI61)+COUNTIF($AI$6:AI61,AI61))</f>
        <v/>
      </c>
    </row>
    <row r="62">
      <c r="A62" s="6">
        <f>IF('الطلاب'!B62&amp;""="","",'الطلاب'!A62)</f>
        <v/>
      </c>
      <c r="B62" s="6">
        <f>IF('الطلاب'!B62&amp;""="","",'الطلاب'!B62)</f>
        <v/>
      </c>
      <c r="C62" s="22" t="n"/>
      <c r="D62" s="22" t="n"/>
      <c r="E62" s="22" t="n"/>
      <c r="F62" s="22" t="n"/>
      <c r="G62" s="22" t="n"/>
      <c r="H62" s="22" t="n"/>
      <c r="I62" s="22" t="n"/>
      <c r="J62" s="22" t="n"/>
      <c r="K62" s="22" t="n"/>
      <c r="L62" s="22" t="n"/>
      <c r="M62" s="22" t="n"/>
      <c r="N62" s="22" t="n"/>
      <c r="O62" s="22" t="n"/>
      <c r="P62" s="22" t="n"/>
      <c r="Q62" s="22" t="n"/>
      <c r="R62" s="22" t="n"/>
      <c r="S62" s="22" t="n"/>
      <c r="T62" s="22" t="n"/>
      <c r="U62" s="22" t="n"/>
      <c r="V62" s="22" t="n"/>
      <c r="W62" s="22" t="n"/>
      <c r="X62" s="22" t="n"/>
      <c r="Y62" s="22" t="n"/>
      <c r="Z62" s="22" t="n"/>
      <c r="AA62" s="22" t="n"/>
      <c r="AB62" s="22" t="n"/>
      <c r="AC62" s="22" t="n"/>
      <c r="AD62" s="22" t="n"/>
      <c r="AE62" s="22" t="n"/>
      <c r="AF62" s="22" t="n"/>
      <c r="AG62" s="22" t="n"/>
      <c r="AH62" s="15">
        <f>IF($B62="","",COUNTIF($C62:$AG62,"ح"))</f>
        <v/>
      </c>
      <c r="AI62" s="15">
        <f>IF($B62="","",COUNTIF($C62:$AG62,"غ"))</f>
        <v/>
      </c>
      <c r="AJ62" s="15">
        <f>IF($B62="","",COUNTIF($C62:$AG62,"ت"))</f>
        <v/>
      </c>
      <c r="AK62" s="15">
        <f>IF($B62="","",COUNTIF($C62:$AG62,"ع"))</f>
        <v/>
      </c>
      <c r="AL62" s="15">
        <f>IF($B62="","",AH62+AI62+AJ62+AK62)</f>
        <v/>
      </c>
      <c r="AM62" s="23">
        <f>IF($B62="","",IF(AL62=0,"",(AH62+AJ62)/AL62))</f>
        <v/>
      </c>
      <c r="AN62" s="6">
        <f>IF($B62="","",IF(AI62&gt;='الإعدادات'!$B$7,"تجاوز حد الغياب",IF(AND('الإعدادات'!$B$7&gt;1,AI62&gt;='الإعدادات'!$B$7-1),"قريب من الحد","منتظم")))</f>
        <v/>
      </c>
      <c r="AO62" s="15">
        <f>IF($B62="","",COUNTIF($AI$6:$AI$65,"&gt;"&amp;AI62)+COUNTIF($AI$6:AI62,AI62))</f>
        <v/>
      </c>
    </row>
    <row r="63">
      <c r="A63" s="6">
        <f>IF('الطلاب'!B63&amp;""="","",'الطلاب'!A63)</f>
        <v/>
      </c>
      <c r="B63" s="6">
        <f>IF('الطلاب'!B63&amp;""="","",'الطلاب'!B63)</f>
        <v/>
      </c>
      <c r="C63" s="22" t="n"/>
      <c r="D63" s="22" t="n"/>
      <c r="E63" s="22" t="n"/>
      <c r="F63" s="22" t="n"/>
      <c r="G63" s="22" t="n"/>
      <c r="H63" s="22" t="n"/>
      <c r="I63" s="22" t="n"/>
      <c r="J63" s="22" t="n"/>
      <c r="K63" s="22" t="n"/>
      <c r="L63" s="22" t="n"/>
      <c r="M63" s="22" t="n"/>
      <c r="N63" s="22" t="n"/>
      <c r="O63" s="22" t="n"/>
      <c r="P63" s="22" t="n"/>
      <c r="Q63" s="22" t="n"/>
      <c r="R63" s="22" t="n"/>
      <c r="S63" s="22" t="n"/>
      <c r="T63" s="22" t="n"/>
      <c r="U63" s="22" t="n"/>
      <c r="V63" s="22" t="n"/>
      <c r="W63" s="22" t="n"/>
      <c r="X63" s="22" t="n"/>
      <c r="Y63" s="22" t="n"/>
      <c r="Z63" s="22" t="n"/>
      <c r="AA63" s="22" t="n"/>
      <c r="AB63" s="22" t="n"/>
      <c r="AC63" s="22" t="n"/>
      <c r="AD63" s="22" t="n"/>
      <c r="AE63" s="22" t="n"/>
      <c r="AF63" s="22" t="n"/>
      <c r="AG63" s="22" t="n"/>
      <c r="AH63" s="15">
        <f>IF($B63="","",COUNTIF($C63:$AG63,"ح"))</f>
        <v/>
      </c>
      <c r="AI63" s="15">
        <f>IF($B63="","",COUNTIF($C63:$AG63,"غ"))</f>
        <v/>
      </c>
      <c r="AJ63" s="15">
        <f>IF($B63="","",COUNTIF($C63:$AG63,"ت"))</f>
        <v/>
      </c>
      <c r="AK63" s="15">
        <f>IF($B63="","",COUNTIF($C63:$AG63,"ع"))</f>
        <v/>
      </c>
      <c r="AL63" s="15">
        <f>IF($B63="","",AH63+AI63+AJ63+AK63)</f>
        <v/>
      </c>
      <c r="AM63" s="23">
        <f>IF($B63="","",IF(AL63=0,"",(AH63+AJ63)/AL63))</f>
        <v/>
      </c>
      <c r="AN63" s="6">
        <f>IF($B63="","",IF(AI63&gt;='الإعدادات'!$B$7,"تجاوز حد الغياب",IF(AND('الإعدادات'!$B$7&gt;1,AI63&gt;='الإعدادات'!$B$7-1),"قريب من الحد","منتظم")))</f>
        <v/>
      </c>
      <c r="AO63" s="15">
        <f>IF($B63="","",COUNTIF($AI$6:$AI$65,"&gt;"&amp;AI63)+COUNTIF($AI$6:AI63,AI63))</f>
        <v/>
      </c>
    </row>
    <row r="64">
      <c r="A64" s="6">
        <f>IF('الطلاب'!B64&amp;""="","",'الطلاب'!A64)</f>
        <v/>
      </c>
      <c r="B64" s="6">
        <f>IF('الطلاب'!B64&amp;""="","",'الطلاب'!B64)</f>
        <v/>
      </c>
      <c r="C64" s="22" t="n"/>
      <c r="D64" s="22" t="n"/>
      <c r="E64" s="22" t="n"/>
      <c r="F64" s="22" t="n"/>
      <c r="G64" s="22" t="n"/>
      <c r="H64" s="22" t="n"/>
      <c r="I64" s="22" t="n"/>
      <c r="J64" s="22" t="n"/>
      <c r="K64" s="22" t="n"/>
      <c r="L64" s="22" t="n"/>
      <c r="M64" s="22" t="n"/>
      <c r="N64" s="22" t="n"/>
      <c r="O64" s="22" t="n"/>
      <c r="P64" s="22" t="n"/>
      <c r="Q64" s="22" t="n"/>
      <c r="R64" s="22" t="n"/>
      <c r="S64" s="22" t="n"/>
      <c r="T64" s="22" t="n"/>
      <c r="U64" s="22" t="n"/>
      <c r="V64" s="22" t="n"/>
      <c r="W64" s="22" t="n"/>
      <c r="X64" s="22" t="n"/>
      <c r="Y64" s="22" t="n"/>
      <c r="Z64" s="22" t="n"/>
      <c r="AA64" s="22" t="n"/>
      <c r="AB64" s="22" t="n"/>
      <c r="AC64" s="22" t="n"/>
      <c r="AD64" s="22" t="n"/>
      <c r="AE64" s="22" t="n"/>
      <c r="AF64" s="22" t="n"/>
      <c r="AG64" s="22" t="n"/>
      <c r="AH64" s="15">
        <f>IF($B64="","",COUNTIF($C64:$AG64,"ح"))</f>
        <v/>
      </c>
      <c r="AI64" s="15">
        <f>IF($B64="","",COUNTIF($C64:$AG64,"غ"))</f>
        <v/>
      </c>
      <c r="AJ64" s="15">
        <f>IF($B64="","",COUNTIF($C64:$AG64,"ت"))</f>
        <v/>
      </c>
      <c r="AK64" s="15">
        <f>IF($B64="","",COUNTIF($C64:$AG64,"ع"))</f>
        <v/>
      </c>
      <c r="AL64" s="15">
        <f>IF($B64="","",AH64+AI64+AJ64+AK64)</f>
        <v/>
      </c>
      <c r="AM64" s="23">
        <f>IF($B64="","",IF(AL64=0,"",(AH64+AJ64)/AL64))</f>
        <v/>
      </c>
      <c r="AN64" s="6">
        <f>IF($B64="","",IF(AI64&gt;='الإعدادات'!$B$7,"تجاوز حد الغياب",IF(AND('الإعدادات'!$B$7&gt;1,AI64&gt;='الإعدادات'!$B$7-1),"قريب من الحد","منتظم")))</f>
        <v/>
      </c>
      <c r="AO64" s="15">
        <f>IF($B64="","",COUNTIF($AI$6:$AI$65,"&gt;"&amp;AI64)+COUNTIF($AI$6:AI64,AI64))</f>
        <v/>
      </c>
    </row>
    <row r="65">
      <c r="A65" s="6">
        <f>IF('الطلاب'!B65&amp;""="","",'الطلاب'!A65)</f>
        <v/>
      </c>
      <c r="B65" s="6">
        <f>IF('الطلاب'!B65&amp;""="","",'الطلاب'!B65)</f>
        <v/>
      </c>
      <c r="C65" s="22" t="n"/>
      <c r="D65" s="22" t="n"/>
      <c r="E65" s="22" t="n"/>
      <c r="F65" s="22" t="n"/>
      <c r="G65" s="22" t="n"/>
      <c r="H65" s="22" t="n"/>
      <c r="I65" s="22" t="n"/>
      <c r="J65" s="22" t="n"/>
      <c r="K65" s="22" t="n"/>
      <c r="L65" s="22" t="n"/>
      <c r="M65" s="22" t="n"/>
      <c r="N65" s="22" t="n"/>
      <c r="O65" s="22" t="n"/>
      <c r="P65" s="22" t="n"/>
      <c r="Q65" s="22" t="n"/>
      <c r="R65" s="22" t="n"/>
      <c r="S65" s="22" t="n"/>
      <c r="T65" s="22" t="n"/>
      <c r="U65" s="22" t="n"/>
      <c r="V65" s="22" t="n"/>
      <c r="W65" s="22" t="n"/>
      <c r="X65" s="22" t="n"/>
      <c r="Y65" s="22" t="n"/>
      <c r="Z65" s="22" t="n"/>
      <c r="AA65" s="22" t="n"/>
      <c r="AB65" s="22" t="n"/>
      <c r="AC65" s="22" t="n"/>
      <c r="AD65" s="22" t="n"/>
      <c r="AE65" s="22" t="n"/>
      <c r="AF65" s="22" t="n"/>
      <c r="AG65" s="22" t="n"/>
      <c r="AH65" s="15">
        <f>IF($B65="","",COUNTIF($C65:$AG65,"ح"))</f>
        <v/>
      </c>
      <c r="AI65" s="15">
        <f>IF($B65="","",COUNTIF($C65:$AG65,"غ"))</f>
        <v/>
      </c>
      <c r="AJ65" s="15">
        <f>IF($B65="","",COUNTIF($C65:$AG65,"ت"))</f>
        <v/>
      </c>
      <c r="AK65" s="15">
        <f>IF($B65="","",COUNTIF($C65:$AG65,"ع"))</f>
        <v/>
      </c>
      <c r="AL65" s="15">
        <f>IF($B65="","",AH65+AI65+AJ65+AK65)</f>
        <v/>
      </c>
      <c r="AM65" s="23">
        <f>IF($B65="","",IF(AL65=0,"",(AH65+AJ65)/AL65))</f>
        <v/>
      </c>
      <c r="AN65" s="6">
        <f>IF($B65="","",IF(AI65&gt;='الإعدادات'!$B$7,"تجاوز حد الغياب",IF(AND('الإعدادات'!$B$7&gt;1,AI65&gt;='الإعدادات'!$B$7-1),"قريب من الحد","منتظم")))</f>
        <v/>
      </c>
      <c r="AO65" s="15">
        <f>IF($B65="","",COUNTIF($AI$6:$AI$65,"&gt;"&amp;AI65)+COUNTIF($AI$6:AI65,AI65))</f>
        <v/>
      </c>
    </row>
    <row r="66">
      <c r="A66" s="24" t="n"/>
      <c r="B66" s="12" t="inlineStr">
        <is>
          <t>عدد الغياب (غ)</t>
        </is>
      </c>
      <c r="C66" s="25">
        <f>IF(C$5="","",COUNTIF(C$6:C$65,"غ"))</f>
        <v/>
      </c>
      <c r="D66" s="25">
        <f>IF(D$5="","",COUNTIF(D$6:D$65,"غ"))</f>
        <v/>
      </c>
      <c r="E66" s="25">
        <f>IF(E$5="","",COUNTIF(E$6:E$65,"غ"))</f>
        <v/>
      </c>
      <c r="F66" s="25">
        <f>IF(F$5="","",COUNTIF(F$6:F$65,"غ"))</f>
        <v/>
      </c>
      <c r="G66" s="25">
        <f>IF(G$5="","",COUNTIF(G$6:G$65,"غ"))</f>
        <v/>
      </c>
      <c r="H66" s="25">
        <f>IF(H$5="","",COUNTIF(H$6:H$65,"غ"))</f>
        <v/>
      </c>
      <c r="I66" s="25">
        <f>IF(I$5="","",COUNTIF(I$6:I$65,"غ"))</f>
        <v/>
      </c>
      <c r="J66" s="25">
        <f>IF(J$5="","",COUNTIF(J$6:J$65,"غ"))</f>
        <v/>
      </c>
      <c r="K66" s="25">
        <f>IF(K$5="","",COUNTIF(K$6:K$65,"غ"))</f>
        <v/>
      </c>
      <c r="L66" s="25">
        <f>IF(L$5="","",COUNTIF(L$6:L$65,"غ"))</f>
        <v/>
      </c>
      <c r="M66" s="25">
        <f>IF(M$5="","",COUNTIF(M$6:M$65,"غ"))</f>
        <v/>
      </c>
      <c r="N66" s="25">
        <f>IF(N$5="","",COUNTIF(N$6:N$65,"غ"))</f>
        <v/>
      </c>
      <c r="O66" s="25">
        <f>IF(O$5="","",COUNTIF(O$6:O$65,"غ"))</f>
        <v/>
      </c>
      <c r="P66" s="25">
        <f>IF(P$5="","",COUNTIF(P$6:P$65,"غ"))</f>
        <v/>
      </c>
      <c r="Q66" s="25">
        <f>IF(Q$5="","",COUNTIF(Q$6:Q$65,"غ"))</f>
        <v/>
      </c>
      <c r="R66" s="25">
        <f>IF(R$5="","",COUNTIF(R$6:R$65,"غ"))</f>
        <v/>
      </c>
      <c r="S66" s="25">
        <f>IF(S$5="","",COUNTIF(S$6:S$65,"غ"))</f>
        <v/>
      </c>
      <c r="T66" s="25">
        <f>IF(T$5="","",COUNTIF(T$6:T$65,"غ"))</f>
        <v/>
      </c>
      <c r="U66" s="25">
        <f>IF(U$5="","",COUNTIF(U$6:U$65,"غ"))</f>
        <v/>
      </c>
      <c r="V66" s="25">
        <f>IF(V$5="","",COUNTIF(V$6:V$65,"غ"))</f>
        <v/>
      </c>
      <c r="W66" s="25">
        <f>IF(W$5="","",COUNTIF(W$6:W$65,"غ"))</f>
        <v/>
      </c>
      <c r="X66" s="25">
        <f>IF(X$5="","",COUNTIF(X$6:X$65,"غ"))</f>
        <v/>
      </c>
      <c r="Y66" s="25">
        <f>IF(Y$5="","",COUNTIF(Y$6:Y$65,"غ"))</f>
        <v/>
      </c>
      <c r="Z66" s="25">
        <f>IF(Z$5="","",COUNTIF(Z$6:Z$65,"غ"))</f>
        <v/>
      </c>
      <c r="AA66" s="25">
        <f>IF(AA$5="","",COUNTIF(AA$6:AA$65,"غ"))</f>
        <v/>
      </c>
      <c r="AB66" s="25">
        <f>IF(AB$5="","",COUNTIF(AB$6:AB$65,"غ"))</f>
        <v/>
      </c>
      <c r="AC66" s="25">
        <f>IF(AC$5="","",COUNTIF(AC$6:AC$65,"غ"))</f>
        <v/>
      </c>
      <c r="AD66" s="25">
        <f>IF(AD$5="","",COUNTIF(AD$6:AD$65,"غ"))</f>
        <v/>
      </c>
      <c r="AE66" s="25">
        <f>IF(AE$5="","",COUNTIF(AE$6:AE$65,"غ"))</f>
        <v/>
      </c>
      <c r="AF66" s="25">
        <f>IF(AF$5="","",COUNTIF(AF$6:AF$65,"غ"))</f>
        <v/>
      </c>
      <c r="AG66" s="25">
        <f>IF(AG$5="","",COUNTIF(AG$6:AG$65,"غ"))</f>
        <v/>
      </c>
    </row>
    <row r="67">
      <c r="A67" s="24" t="n"/>
      <c r="B67" s="12" t="inlineStr">
        <is>
          <t>يوم دراسي</t>
        </is>
      </c>
      <c r="C67" s="26">
        <f>IF(C$5="","",IF(COUNTIF(C$6:C$65,"ح")+COUNTIF(C$6:C$65,"غ")+COUNTIF(C$6:C$65,"ت")+COUNTIF(C$6:C$65,"ع")&gt;0,"نعم",""))</f>
        <v/>
      </c>
      <c r="D67" s="26">
        <f>IF(D$5="","",IF(COUNTIF(D$6:D$65,"ح")+COUNTIF(D$6:D$65,"غ")+COUNTIF(D$6:D$65,"ت")+COUNTIF(D$6:D$65,"ع")&gt;0,"نعم",""))</f>
        <v/>
      </c>
      <c r="E67" s="26">
        <f>IF(E$5="","",IF(COUNTIF(E$6:E$65,"ح")+COUNTIF(E$6:E$65,"غ")+COUNTIF(E$6:E$65,"ت")+COUNTIF(E$6:E$65,"ع")&gt;0,"نعم",""))</f>
        <v/>
      </c>
      <c r="F67" s="26">
        <f>IF(F$5="","",IF(COUNTIF(F$6:F$65,"ح")+COUNTIF(F$6:F$65,"غ")+COUNTIF(F$6:F$65,"ت")+COUNTIF(F$6:F$65,"ع")&gt;0,"نعم",""))</f>
        <v/>
      </c>
      <c r="G67" s="26">
        <f>IF(G$5="","",IF(COUNTIF(G$6:G$65,"ح")+COUNTIF(G$6:G$65,"غ")+COUNTIF(G$6:G$65,"ت")+COUNTIF(G$6:G$65,"ع")&gt;0,"نعم",""))</f>
        <v/>
      </c>
      <c r="H67" s="26">
        <f>IF(H$5="","",IF(COUNTIF(H$6:H$65,"ح")+COUNTIF(H$6:H$65,"غ")+COUNTIF(H$6:H$65,"ت")+COUNTIF(H$6:H$65,"ع")&gt;0,"نعم",""))</f>
        <v/>
      </c>
      <c r="I67" s="26">
        <f>IF(I$5="","",IF(COUNTIF(I$6:I$65,"ح")+COUNTIF(I$6:I$65,"غ")+COUNTIF(I$6:I$65,"ت")+COUNTIF(I$6:I$65,"ع")&gt;0,"نعم",""))</f>
        <v/>
      </c>
      <c r="J67" s="26">
        <f>IF(J$5="","",IF(COUNTIF(J$6:J$65,"ح")+COUNTIF(J$6:J$65,"غ")+COUNTIF(J$6:J$65,"ت")+COUNTIF(J$6:J$65,"ع")&gt;0,"نعم",""))</f>
        <v/>
      </c>
      <c r="K67" s="26">
        <f>IF(K$5="","",IF(COUNTIF(K$6:K$65,"ح")+COUNTIF(K$6:K$65,"غ")+COUNTIF(K$6:K$65,"ت")+COUNTIF(K$6:K$65,"ع")&gt;0,"نعم",""))</f>
        <v/>
      </c>
      <c r="L67" s="26">
        <f>IF(L$5="","",IF(COUNTIF(L$6:L$65,"ح")+COUNTIF(L$6:L$65,"غ")+COUNTIF(L$6:L$65,"ت")+COUNTIF(L$6:L$65,"ع")&gt;0,"نعم",""))</f>
        <v/>
      </c>
      <c r="M67" s="26">
        <f>IF(M$5="","",IF(COUNTIF(M$6:M$65,"ح")+COUNTIF(M$6:M$65,"غ")+COUNTIF(M$6:M$65,"ت")+COUNTIF(M$6:M$65,"ع")&gt;0,"نعم",""))</f>
        <v/>
      </c>
      <c r="N67" s="26">
        <f>IF(N$5="","",IF(COUNTIF(N$6:N$65,"ح")+COUNTIF(N$6:N$65,"غ")+COUNTIF(N$6:N$65,"ت")+COUNTIF(N$6:N$65,"ع")&gt;0,"نعم",""))</f>
        <v/>
      </c>
      <c r="O67" s="26">
        <f>IF(O$5="","",IF(COUNTIF(O$6:O$65,"ح")+COUNTIF(O$6:O$65,"غ")+COUNTIF(O$6:O$65,"ت")+COUNTIF(O$6:O$65,"ع")&gt;0,"نعم",""))</f>
        <v/>
      </c>
      <c r="P67" s="26">
        <f>IF(P$5="","",IF(COUNTIF(P$6:P$65,"ح")+COUNTIF(P$6:P$65,"غ")+COUNTIF(P$6:P$65,"ت")+COUNTIF(P$6:P$65,"ع")&gt;0,"نعم",""))</f>
        <v/>
      </c>
      <c r="Q67" s="26">
        <f>IF(Q$5="","",IF(COUNTIF(Q$6:Q$65,"ح")+COUNTIF(Q$6:Q$65,"غ")+COUNTIF(Q$6:Q$65,"ت")+COUNTIF(Q$6:Q$65,"ع")&gt;0,"نعم",""))</f>
        <v/>
      </c>
      <c r="R67" s="26">
        <f>IF(R$5="","",IF(COUNTIF(R$6:R$65,"ح")+COUNTIF(R$6:R$65,"غ")+COUNTIF(R$6:R$65,"ت")+COUNTIF(R$6:R$65,"ع")&gt;0,"نعم",""))</f>
        <v/>
      </c>
      <c r="S67" s="26">
        <f>IF(S$5="","",IF(COUNTIF(S$6:S$65,"ح")+COUNTIF(S$6:S$65,"غ")+COUNTIF(S$6:S$65,"ت")+COUNTIF(S$6:S$65,"ع")&gt;0,"نعم",""))</f>
        <v/>
      </c>
      <c r="T67" s="26">
        <f>IF(T$5="","",IF(COUNTIF(T$6:T$65,"ح")+COUNTIF(T$6:T$65,"غ")+COUNTIF(T$6:T$65,"ت")+COUNTIF(T$6:T$65,"ع")&gt;0,"نعم",""))</f>
        <v/>
      </c>
      <c r="U67" s="26">
        <f>IF(U$5="","",IF(COUNTIF(U$6:U$65,"ح")+COUNTIF(U$6:U$65,"غ")+COUNTIF(U$6:U$65,"ت")+COUNTIF(U$6:U$65,"ع")&gt;0,"نعم",""))</f>
        <v/>
      </c>
      <c r="V67" s="26">
        <f>IF(V$5="","",IF(COUNTIF(V$6:V$65,"ح")+COUNTIF(V$6:V$65,"غ")+COUNTIF(V$6:V$65,"ت")+COUNTIF(V$6:V$65,"ع")&gt;0,"نعم",""))</f>
        <v/>
      </c>
      <c r="W67" s="26">
        <f>IF(W$5="","",IF(COUNTIF(W$6:W$65,"ح")+COUNTIF(W$6:W$65,"غ")+COUNTIF(W$6:W$65,"ت")+COUNTIF(W$6:W$65,"ع")&gt;0,"نعم",""))</f>
        <v/>
      </c>
      <c r="X67" s="26">
        <f>IF(X$5="","",IF(COUNTIF(X$6:X$65,"ح")+COUNTIF(X$6:X$65,"غ")+COUNTIF(X$6:X$65,"ت")+COUNTIF(X$6:X$65,"ع")&gt;0,"نعم",""))</f>
        <v/>
      </c>
      <c r="Y67" s="26">
        <f>IF(Y$5="","",IF(COUNTIF(Y$6:Y$65,"ح")+COUNTIF(Y$6:Y$65,"غ")+COUNTIF(Y$6:Y$65,"ت")+COUNTIF(Y$6:Y$65,"ع")&gt;0,"نعم",""))</f>
        <v/>
      </c>
      <c r="Z67" s="26">
        <f>IF(Z$5="","",IF(COUNTIF(Z$6:Z$65,"ح")+COUNTIF(Z$6:Z$65,"غ")+COUNTIF(Z$6:Z$65,"ت")+COUNTIF(Z$6:Z$65,"ع")&gt;0,"نعم",""))</f>
        <v/>
      </c>
      <c r="AA67" s="26">
        <f>IF(AA$5="","",IF(COUNTIF(AA$6:AA$65,"ح")+COUNTIF(AA$6:AA$65,"غ")+COUNTIF(AA$6:AA$65,"ت")+COUNTIF(AA$6:AA$65,"ع")&gt;0,"نعم",""))</f>
        <v/>
      </c>
      <c r="AB67" s="26">
        <f>IF(AB$5="","",IF(COUNTIF(AB$6:AB$65,"ح")+COUNTIF(AB$6:AB$65,"غ")+COUNTIF(AB$6:AB$65,"ت")+COUNTIF(AB$6:AB$65,"ع")&gt;0,"نعم",""))</f>
        <v/>
      </c>
      <c r="AC67" s="26">
        <f>IF(AC$5="","",IF(COUNTIF(AC$6:AC$65,"ح")+COUNTIF(AC$6:AC$65,"غ")+COUNTIF(AC$6:AC$65,"ت")+COUNTIF(AC$6:AC$65,"ع")&gt;0,"نعم",""))</f>
        <v/>
      </c>
      <c r="AD67" s="26">
        <f>IF(AD$5="","",IF(COUNTIF(AD$6:AD$65,"ح")+COUNTIF(AD$6:AD$65,"غ")+COUNTIF(AD$6:AD$65,"ت")+COUNTIF(AD$6:AD$65,"ع")&gt;0,"نعم",""))</f>
        <v/>
      </c>
      <c r="AE67" s="26">
        <f>IF(AE$5="","",IF(COUNTIF(AE$6:AE$65,"ح")+COUNTIF(AE$6:AE$65,"غ")+COUNTIF(AE$6:AE$65,"ت")+COUNTIF(AE$6:AE$65,"ع")&gt;0,"نعم",""))</f>
        <v/>
      </c>
      <c r="AF67" s="26">
        <f>IF(AF$5="","",IF(COUNTIF(AF$6:AF$65,"ح")+COUNTIF(AF$6:AF$65,"غ")+COUNTIF(AF$6:AF$65,"ت")+COUNTIF(AF$6:AF$65,"ع")&gt;0,"نعم",""))</f>
        <v/>
      </c>
      <c r="AG67" s="26">
        <f>IF(AG$5="","",IF(COUNTIF(AG$6:AG$65,"ح")+COUNTIF(AG$6:AG$65,"غ")+COUNTIF(AG$6:AG$65,"ت")+COUNTIF(AG$6:AG$65,"ع")&gt;0,"نعم",""))</f>
        <v/>
      </c>
    </row>
  </sheetData>
  <mergeCells count="3">
    <mergeCell ref="A3:AN3"/>
    <mergeCell ref="A2:AO2"/>
    <mergeCell ref="A1:AO1"/>
  </mergeCells>
  <conditionalFormatting sqref="C6:AG67">
    <cfRule type="expression" priority="1" dxfId="0">
      <formula>C$5=""</formula>
    </cfRule>
  </conditionalFormatting>
  <conditionalFormatting sqref="C6:AG65">
    <cfRule type="expression" priority="2" dxfId="1">
      <formula>C6="غ"</formula>
    </cfRule>
    <cfRule type="expression" priority="3" dxfId="2">
      <formula>C6="ت"</formula>
    </cfRule>
    <cfRule type="expression" priority="4" dxfId="3">
      <formula>C6="ع"</formula>
    </cfRule>
  </conditionalFormatting>
  <conditionalFormatting sqref="A6:B65">
    <cfRule type="expression" priority="5" dxfId="4">
      <formula>$AN6="تجاوز حد الغياب"</formula>
    </cfRule>
  </conditionalFormatting>
  <conditionalFormatting sqref="AH6:AN65">
    <cfRule type="expression" priority="6" dxfId="4">
      <formula>$AN6="تجاوز حد الغياب"</formula>
    </cfRule>
  </conditionalFormatting>
  <conditionalFormatting sqref="AN6:AN65">
    <cfRule type="expression" priority="7" dxfId="5">
      <formula>$AN6="قريب من الحد"</formula>
    </cfRule>
  </conditionalFormatting>
  <dataValidations count="1">
    <dataValidation sqref="C6:AG65" showDropDown="0" showInputMessage="0" showErrorMessage="0" allowBlank="1" type="list">
      <formula1>"ح,غ,ت,ع"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D19"/>
  <sheetViews>
    <sheetView showGridLines="1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8" customWidth="1" min="3" max="3"/>
    <col width="18" customWidth="1" min="4" max="4"/>
  </cols>
  <sheetData>
    <row r="1" ht="26" customHeight="1">
      <c r="A1" s="10" t="inlineStr">
        <is>
          <t>شيت حضور وغياب الطلاب · قالب مجاني من Softwiro</t>
        </is>
      </c>
    </row>
    <row r="2">
      <c r="A2" s="11" t="inlineStr">
        <is>
          <t>الدرجات والحضور وملاحظات المعلمين وتقارير أولياء الأمور في مكان واحد مع منصة متابعة أداء الطلاب ← اضغط هنا</t>
        </is>
      </c>
    </row>
    <row r="4">
      <c r="A4" s="12" t="inlineStr">
        <is>
          <t>عدد الأيام الدراسية في الشهر</t>
        </is>
      </c>
      <c r="B4" s="15">
        <f>COUNTIF('الحضور'!$C$67:$AG$67,"نعم")</f>
        <v/>
      </c>
    </row>
    <row r="5">
      <c r="A5" s="12" t="inlineStr">
        <is>
          <t>متوسط نسبة حضور الفصل</t>
        </is>
      </c>
      <c r="B5" s="23">
        <f>IF(COUNT('الحضور'!$AM$6:$AM$65)=0,"",SUM('الحضور'!$AM$6:$AM$65)/COUNT('الحضور'!$AM$6:$AM$65))</f>
        <v/>
      </c>
    </row>
    <row r="6">
      <c r="A6" s="12" t="inlineStr">
        <is>
          <t>طلاب تجاوزوا حد الغياب</t>
        </is>
      </c>
      <c r="B6" s="15">
        <f>COUNTIF('الحضور'!$AN$6:$AN$65,"تجاوز حد الغياب")</f>
        <v/>
      </c>
    </row>
    <row r="7">
      <c r="A7" s="12" t="inlineStr">
        <is>
          <t>طلاب قريبون من الحد</t>
        </is>
      </c>
      <c r="B7" s="15">
        <f>COUNTIF('الحضور'!$AN$6:$AN$65,"قريب من الحد")</f>
        <v/>
      </c>
    </row>
    <row r="8">
      <c r="A8" s="12" t="inlineStr">
        <is>
          <t>إجمالي أيام الغياب بدون عذر (غ)</t>
        </is>
      </c>
      <c r="B8" s="15">
        <f>SUM('الحضور'!$AI$6:$AI$65)</f>
        <v/>
      </c>
    </row>
    <row r="9">
      <c r="A9" s="12" t="inlineStr">
        <is>
          <t>إجمالي أيام الغياب بعذر (ع)</t>
        </is>
      </c>
      <c r="B9" s="15">
        <f>SUM('الحضور'!$AK$6:$AK$65)</f>
        <v/>
      </c>
    </row>
    <row r="10">
      <c r="A10" s="12" t="inlineStr">
        <is>
          <t>أكثر يوم غيابًا</t>
        </is>
      </c>
      <c r="B10" s="27">
        <f>IF(MAX('الحضور'!$C$66:$AG$66)=0,"لا غياب",DATE(YEAR('الإعدادات'!$B$6),MONTH('الإعدادات'!$B$6),MATCH(MAX('الحضور'!$C$66:$AG$66),'الحضور'!$C$66:$AG$66,0)))</f>
        <v/>
      </c>
    </row>
    <row r="11">
      <c r="A11" s="12" t="inlineStr">
        <is>
          <t>عدد الغائبين في ذلك اليوم</t>
        </is>
      </c>
      <c r="B11" s="15">
        <f>MAX('الحضور'!$C$66:$AG$66)</f>
        <v/>
      </c>
    </row>
    <row r="13" ht="32" customHeight="1">
      <c r="A13" s="16" t="inlineStr">
        <is>
          <t>الترتيب</t>
        </is>
      </c>
      <c r="B13" s="16" t="inlineStr">
        <is>
          <t>الاسم</t>
        </is>
      </c>
      <c r="C13" s="16" t="inlineStr">
        <is>
          <t>أيام الغياب (غ)</t>
        </is>
      </c>
      <c r="D13" s="16" t="inlineStr">
        <is>
          <t>الحالة</t>
        </is>
      </c>
    </row>
    <row r="14">
      <c r="A14" s="17" t="n">
        <v>1</v>
      </c>
      <c r="B14" s="6">
        <f>IFERROR(IF(INDEX('الحضور'!$AI$6:$AI$65,MATCH($A14,'الحضور'!$AO$6:$AO$65,0))=0,"",INDEX('الحضور'!$B$6:$B$65,MATCH($A14,'الحضور'!$AO$6:$AO$65,0))),"")</f>
        <v/>
      </c>
      <c r="C14" s="25">
        <f>IFERROR(IF(INDEX('الحضور'!$AI$6:$AI$65,MATCH($A14,'الحضور'!$AO$6:$AO$65,0))=0,"",INDEX('الحضور'!$AI$6:$AI$65,MATCH($A14,'الحضور'!$AO$6:$AO$65,0))),"")</f>
        <v/>
      </c>
      <c r="D14" s="6">
        <f>IF(B14="","",INDEX('الحضور'!$AN$6:$AN$65,MATCH($A14,'الحضور'!$AO$6:$AO$65,0)))</f>
        <v/>
      </c>
    </row>
    <row r="15">
      <c r="A15" s="17" t="n">
        <v>2</v>
      </c>
      <c r="B15" s="6">
        <f>IFERROR(IF(INDEX('الحضور'!$AI$6:$AI$65,MATCH($A15,'الحضور'!$AO$6:$AO$65,0))=0,"",INDEX('الحضور'!$B$6:$B$65,MATCH($A15,'الحضور'!$AO$6:$AO$65,0))),"")</f>
        <v/>
      </c>
      <c r="C15" s="25">
        <f>IFERROR(IF(INDEX('الحضور'!$AI$6:$AI$65,MATCH($A15,'الحضور'!$AO$6:$AO$65,0))=0,"",INDEX('الحضور'!$AI$6:$AI$65,MATCH($A15,'الحضور'!$AO$6:$AO$65,0))),"")</f>
        <v/>
      </c>
      <c r="D15" s="6">
        <f>IF(B15="","",INDEX('الحضور'!$AN$6:$AN$65,MATCH($A15,'الحضور'!$AO$6:$AO$65,0)))</f>
        <v/>
      </c>
    </row>
    <row r="16">
      <c r="A16" s="17" t="n">
        <v>3</v>
      </c>
      <c r="B16" s="6">
        <f>IFERROR(IF(INDEX('الحضور'!$AI$6:$AI$65,MATCH($A16,'الحضور'!$AO$6:$AO$65,0))=0,"",INDEX('الحضور'!$B$6:$B$65,MATCH($A16,'الحضور'!$AO$6:$AO$65,0))),"")</f>
        <v/>
      </c>
      <c r="C16" s="25">
        <f>IFERROR(IF(INDEX('الحضور'!$AI$6:$AI$65,MATCH($A16,'الحضور'!$AO$6:$AO$65,0))=0,"",INDEX('الحضور'!$AI$6:$AI$65,MATCH($A16,'الحضور'!$AO$6:$AO$65,0))),"")</f>
        <v/>
      </c>
      <c r="D16" s="6">
        <f>IF(B16="","",INDEX('الحضور'!$AN$6:$AN$65,MATCH($A16,'الحضور'!$AO$6:$AO$65,0)))</f>
        <v/>
      </c>
    </row>
    <row r="17">
      <c r="A17" s="17" t="n">
        <v>4</v>
      </c>
      <c r="B17" s="6">
        <f>IFERROR(IF(INDEX('الحضور'!$AI$6:$AI$65,MATCH($A17,'الحضور'!$AO$6:$AO$65,0))=0,"",INDEX('الحضور'!$B$6:$B$65,MATCH($A17,'الحضور'!$AO$6:$AO$65,0))),"")</f>
        <v/>
      </c>
      <c r="C17" s="25">
        <f>IFERROR(IF(INDEX('الحضور'!$AI$6:$AI$65,MATCH($A17,'الحضور'!$AO$6:$AO$65,0))=0,"",INDEX('الحضور'!$AI$6:$AI$65,MATCH($A17,'الحضور'!$AO$6:$AO$65,0))),"")</f>
        <v/>
      </c>
      <c r="D17" s="6">
        <f>IF(B17="","",INDEX('الحضور'!$AN$6:$AN$65,MATCH($A17,'الحضور'!$AO$6:$AO$65,0)))</f>
        <v/>
      </c>
    </row>
    <row r="18">
      <c r="A18" s="17" t="n">
        <v>5</v>
      </c>
      <c r="B18" s="6">
        <f>IFERROR(IF(INDEX('الحضور'!$AI$6:$AI$65,MATCH($A18,'الحضور'!$AO$6:$AO$65,0))=0,"",INDEX('الحضور'!$B$6:$B$65,MATCH($A18,'الحضور'!$AO$6:$AO$65,0))),"")</f>
        <v/>
      </c>
      <c r="C18" s="25">
        <f>IFERROR(IF(INDEX('الحضور'!$AI$6:$AI$65,MATCH($A18,'الحضور'!$AO$6:$AO$65,0))=0,"",INDEX('الحضور'!$AI$6:$AI$65,MATCH($A18,'الحضور'!$AO$6:$AO$65,0))),"")</f>
        <v/>
      </c>
      <c r="D18" s="6">
        <f>IF(B18="","",INDEX('الحضور'!$AN$6:$AN$65,MATCH($A18,'الحضور'!$AO$6:$AO$65,0)))</f>
        <v/>
      </c>
    </row>
    <row r="19">
      <c r="A19" s="8" t="inlineStr">
        <is>
          <t>عند التساوي في عدد الغياب يأتي الأسبق في قائمة الطلاب أولًا.</t>
        </is>
      </c>
    </row>
  </sheetData>
  <mergeCells count="2">
    <mergeCell ref="A1:D1"/>
    <mergeCell ref="A2:D2"/>
  </mergeCells>
  <conditionalFormatting sqref="D14:D18">
    <cfRule type="expression" priority="1" dxfId="4">
      <formula>D14="تجاوز حد الغياب"</formula>
    </cfRule>
    <cfRule type="expression" priority="2" dxfId="5">
      <formula>D14="قريب من الحد"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يجمع هذا الشيت أرقام فصل واحد يكتبها معلم واحد. في منصة متابعة أداء الطلاب تجتمع الدرجات والحضور وملاحظات المعلمين لكل طالب، وتصل التقارير إلى أولياء الأمور.</t>
        </is>
      </c>
    </row>
    <row r="5" ht="32" customHeight="1">
      <c r="B5" s="16" t="inlineStr">
        <is>
          <t>في هذا الشيت</t>
        </is>
      </c>
      <c r="C5" s="16" t="inlineStr">
        <is>
          <t>في منصة متابعة أداء الطلاب</t>
        </is>
      </c>
    </row>
    <row r="6" ht="48" customHeight="1">
      <c r="B6" s="5" t="inlineStr">
        <is>
          <t>لكل معلم شيت، والإدارة تجمع الملفات.</t>
        </is>
      </c>
      <c r="C6" s="28" t="inlineStr">
        <is>
          <t>لوحة تحكم واحدة للطلاب والمعلمين والفصول، ومتابعة نتائج الامتحانات، ومقارنة الأداء بين الفترات الدراسية.</t>
        </is>
      </c>
    </row>
    <row r="7" ht="48" customHeight="1">
      <c r="B7" s="5" t="inlineStr">
        <is>
          <t>يظهر تراجع الطالب في نتيجة آخر الفصل.</t>
        </is>
      </c>
      <c r="C7" s="28" t="inlineStr">
        <is>
          <t>يحلّل الذكاء الاصطناعي درجات الطالب وحضوره وملاحظات معلميه، وينبّه مبكرًا إلى احتمال تراجع مستواه، ويقترح خطة تطوير يتخذ المعلم قراره بشأنها.</t>
        </is>
      </c>
    </row>
    <row r="8" ht="48" customHeight="1">
      <c r="B8" s="5" t="inlineStr">
        <is>
          <t>يعرف ولي الأمر بالمشكلة متأخرًا.</t>
        </is>
      </c>
      <c r="C8" s="28" t="inlineStr">
        <is>
          <t>تقارير دورية لولي الأمر عن مستوى الطالب، وملاحظات المعلمين، وسجل الحضور والغياب، وتواصل مباشر مع المدرسة عبر التطبيق.</t>
        </is>
      </c>
    </row>
    <row r="9" ht="48" customHeight="1">
      <c r="B9" s="5" t="inlineStr">
        <is>
          <t>الحضور في دفتر أو شيت لكل فصل.</t>
        </is>
      </c>
      <c r="C9" s="28" t="inlineStr">
        <is>
          <t>يُسجَّل الحضور والغياب والتأخير لكل طالب، ويتحول إلى تقارير حضور ونسب تتابعها الإدارة على مستوى كل فصل.</t>
        </is>
      </c>
    </row>
    <row r="11" ht="30" customHeight="1">
      <c r="B11" s="29" t="inlineStr">
        <is>
          <t>تعرّف على منصة متابعة أداء الطلاب واطلب عرضًا تجريبيًا ←</t>
        </is>
      </c>
    </row>
    <row r="13">
      <c r="B13" s="30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حضور وغياب الطلاب</dc:title>
  <dc:description>يسجل حضور فصل كامل يومًا بيوم، ويحسب لكل طالب أيام الحضور والغياب والتأخر ونسبة الحضور، وينبهك عند اقترابه من حد الغياب أو تجاوزه.</dc:description>
  <dcterms:created xsi:type="dcterms:W3CDTF">2026-11-03T00:17:39Z</dcterms:created>
  <dcterms:modified xsi:type="dcterms:W3CDTF">2026-11-03T00:17:39Z</dcterms:modified>
  <cp:keywords>Softwiro, Excel, شيت حضور وغياب الطلاب</cp:keywords>
</cp:coreProperties>
</file>