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خطوط" sheetId="3" state="visible" r:id="rId3"/>
    <sheet name="الطلاب" sheetId="4" state="visible" r:id="rId4"/>
    <sheet name="الدفعات" sheetId="5" state="visible" r:id="rId5"/>
    <sheet name="للمتابعة" sheetId="6" state="visible" r:id="rId6"/>
    <sheet name="الملخص" sheetId="7" state="visible" r:id="rId7"/>
    <sheet name="لماذا ما زلت على إكسل؟" sheetId="8" state="visible" r:id="rId8"/>
  </sheets>
  <definedNames>
    <definedName name="_xlnm._FilterDatabase" localSheetId="2" hidden="1">'الخطوط'!$A$5:$M$45</definedName>
    <definedName name="_xlnm._FilterDatabase" localSheetId="3" hidden="1">'الطلاب'!$A$5:$S$505</definedName>
    <definedName name="_xlnm._FilterDatabase" localSheetId="4" hidden="1">'الدفعات'!$A$5:$H$3005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0">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school-bus-subscriptions?utm_source=excel&amp;utm_medium=template&amp;utm_campaign=school-bus-subscription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school-bus-subscription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school-bus-subscription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school-bus-subscription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school-bus-subscription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school-bus-subscription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school-bus-subscription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school-bus-subscriptions" TargetMode="External" Id="rId1" /><Relationship Type="http://schemas.openxmlformats.org/officeDocument/2006/relationships/hyperlink" Target="https://softwiro.com/ar/contact?utm_source=excel&amp;utm_medium=template&amp;utm_campaign=school-bus-subscription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اشتراكات باص مدرسة</t>
        </is>
      </c>
    </row>
    <row r="3" ht="36" customHeight="1">
      <c r="B3" s="2" t="inlineStr">
        <is>
          <t>يتابع خطوط الباص وسائقيها والطلاب المشتركين في كل خط، والمدفوعات الشهرية وما استحق حتى اليوم والمتأخرات، ويعرض المقاعد الخالية لكل باص وينبهك عند امتلائه.</t>
        </is>
      </c>
    </row>
    <row r="5">
      <c r="B5" s="3" t="inlineStr">
        <is>
          <t>طريقة الاستخدام</t>
        </is>
      </c>
    </row>
    <row r="6" ht="30" customHeight="1">
      <c r="B6" s="4" t="inlineStr">
        <is>
          <t>1. في شيت «الإعدادات» اكتب تاريخ اليوم (أو اكتب =TODAY() ليتحدث وحده)، وعدد المقاعد الخالية الذي يظهر عنده تنبيه «قارب الامتلاء».</t>
        </is>
      </c>
    </row>
    <row r="7" ht="30" customHeight="1">
      <c r="B7" s="4" t="inlineStr">
        <is>
          <t>2. في شيت «الخطوط» اكتب لكل خط: الكود واسمه والسائق وجواله ورقم الباص والسعة والمبلغ الشهري للاشتراك.</t>
        </is>
      </c>
    </row>
    <row r="8" ht="30" customHeight="1">
      <c r="B8" s="4" t="inlineStr">
        <is>
          <t>3. في شيت «الطلاب» اكتب لكل مشترك: الكود والاسم والصف وولي الأمر والجوال والخط وتاريخ بداية الاشتراك، وتاريخ الإيقاف إن توقف، وأي خصم شهري.</t>
        </is>
      </c>
    </row>
    <row r="9" ht="30" customHeight="1">
      <c r="B9" s="4" t="inlineStr">
        <is>
          <t>4. في شيت «الدفعات» سجّل كل دفعة تستلمها: التاريخ وكود الطالب والمبلغ وطريقة الدفع.</t>
        </is>
      </c>
    </row>
    <row r="10" ht="30" customHeight="1">
      <c r="B10" s="4" t="inlineStr">
        <is>
          <t>5. يحسب شيت «الطلاب» الأشهر المستحقة والمستحق والمدفوع والرصيد والأشهر المتأخرة وحالة كل مشترك، ويحسب شيت «الخطوط» المقاعد الخالية وتنبيه الامتلاء.</t>
        </is>
      </c>
    </row>
    <row r="11" ht="30" customHeight="1">
      <c r="B11" s="4" t="inlineStr">
        <is>
          <t>6. افتح شيت «للمتابعة» لتجد المتأخرين مرتبين من الأكبر رصيدًا، وراجع شيت «الملخص» للإشغال والمستحق والمحصّل.</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الأشهر المستحقة = عدد الأشهر التقويمية من شهر بداية الاشتراك حتى شهر اليوم (أو شهر تاريخ الإيقاف إن كان أقدم)، ويُحسب الشهر الأول كاملًا. المستحق = الأشهر × المبلغ الشهري.</t>
        </is>
      </c>
    </row>
    <row r="20" ht="30" customHeight="1">
      <c r="B20" s="4" t="inlineStr">
        <is>
          <t>• المبلغ الشهري للطالب = المبلغ الشهري للخط − الخصم الشهري المكتوب في صف الطالب.</t>
        </is>
      </c>
    </row>
    <row r="21" ht="30" customHeight="1">
      <c r="B21" s="4" t="inlineStr">
        <is>
          <t>• الرصيد المستحق = المستحق − المدفوع. الرصيد السالب يعني أن ولي الأمر دفع مقدمًا.</t>
        </is>
      </c>
    </row>
    <row r="22" ht="30" customHeight="1">
      <c r="B22" s="4" t="inlineStr">
        <is>
          <t>• الطالب الذي كُتب له تاريخ إيقاف أقدم من اليوم أو يساويه لا يشغل مقعدًا، لكن ما عليه من مبالغ يبقى ظاهرًا حتى يُسدَّد.</t>
        </is>
      </c>
    </row>
    <row r="23" ht="30" customHeight="1">
      <c r="B23" s="4" t="inlineStr">
        <is>
          <t>• المقاعد الخالية = السعة − عدد المشتركين الذين يشغلون مقعدًا في الخط. تظهر «ممتلئ» عند الصفر و«تجاوز السعة» إذا زاد المشتركون عن السعة.</t>
        </is>
      </c>
    </row>
    <row r="24" ht="30" customHeight="1">
      <c r="B24" s="4" t="inlineStr">
        <is>
          <t>• يتسع الشيت لـ 40 خطًا و500 طالب و3000 دفعة، وتعرض «للمتابعة» أول 50 متأخرًا.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2" customWidth="1" min="2" max="2"/>
    <col width="4" customWidth="1" min="3" max="3"/>
  </cols>
  <sheetData>
    <row r="1" ht="26" customHeight="1">
      <c r="A1" s="10" t="inlineStr">
        <is>
          <t>شيت اشتراكات باص مدرسة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تنبيه «قارب الامتلاء» عند مقاعد خالية حتى</t>
        </is>
      </c>
      <c r="B5" s="14" t="n">
        <v>2</v>
      </c>
    </row>
    <row r="7">
      <c r="A7" s="8" t="inlineStr">
        <is>
          <t>تاريخ اليوم مكتوب هنا بتاريخ المثال. اكتب بدله =TODAY() ليتحدث وحده كل يوم، أو اكتب تاريخ أي يوم تريد مراجعة موقفه.</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M4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8" customWidth="1" min="1" max="1"/>
    <col width="18" customWidth="1" min="2" max="2"/>
    <col width="18" customWidth="1" min="3" max="3"/>
    <col width="15" customWidth="1" min="4" max="4"/>
    <col width="14" customWidth="1" min="5" max="5"/>
    <col width="9" customWidth="1" min="6" max="6"/>
    <col width="13" customWidth="1" min="7" max="7"/>
    <col width="12" customWidth="1" min="8" max="8"/>
    <col width="12" customWidth="1" min="9" max="9"/>
    <col width="11" customWidth="1" min="10" max="10"/>
    <col width="16" customWidth="1" min="11" max="11"/>
    <col width="15" customWidth="1" min="12" max="12"/>
    <col width="14" customWidth="1" min="13" max="13"/>
  </cols>
  <sheetData>
    <row r="1" ht="26" customHeight="1">
      <c r="A1" s="10" t="inlineStr">
        <is>
          <t>شيت اشتراكات باص مدرسة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الخط</t>
        </is>
      </c>
      <c r="B5" s="15" t="inlineStr">
        <is>
          <t>الخط</t>
        </is>
      </c>
      <c r="C5" s="15" t="inlineStr">
        <is>
          <t>السائق</t>
        </is>
      </c>
      <c r="D5" s="15" t="inlineStr">
        <is>
          <t>جوال السائق</t>
        </is>
      </c>
      <c r="E5" s="15" t="inlineStr">
        <is>
          <t>رقم الباص</t>
        </is>
      </c>
      <c r="F5" s="15" t="inlineStr">
        <is>
          <t>السعة</t>
        </is>
      </c>
      <c r="G5" s="15" t="inlineStr">
        <is>
          <t>المبلغ الشهري</t>
        </is>
      </c>
      <c r="H5" s="15" t="inlineStr">
        <is>
          <t>المشتركون</t>
        </is>
      </c>
      <c r="I5" s="15" t="inlineStr">
        <is>
          <t>مقاعد خالية</t>
        </is>
      </c>
      <c r="J5" s="15" t="inlineStr">
        <is>
          <t>نسبة الإشغال</t>
        </is>
      </c>
      <c r="K5" s="15" t="inlineStr">
        <is>
          <t>التنبيه</t>
        </is>
      </c>
      <c r="L5" s="15" t="inlineStr">
        <is>
          <t>الإيراد الشهري المتوقع</t>
        </is>
      </c>
      <c r="M5" s="15" t="inlineStr">
        <is>
          <t>المتأخرات</t>
        </is>
      </c>
    </row>
    <row r="6">
      <c r="A6" s="5" t="inlineStr">
        <is>
          <t>L1</t>
        </is>
      </c>
      <c r="B6" s="5" t="inlineStr">
        <is>
          <t>مدينة نصر</t>
        </is>
      </c>
      <c r="C6" s="5" t="inlineStr">
        <is>
          <t>محمود سالم</t>
        </is>
      </c>
      <c r="D6" s="16" t="inlineStr">
        <is>
          <t>01020000001</t>
        </is>
      </c>
      <c r="E6" s="5" t="inlineStr">
        <is>
          <t>أ ب ج 1234</t>
        </is>
      </c>
      <c r="F6" s="14" t="n">
        <v>6</v>
      </c>
      <c r="G6" s="17" t="n">
        <v>800</v>
      </c>
      <c r="H6" s="18">
        <f>IF(A6&amp;""="","",COUNTIFS('الطلاب'!$F$6:$F$505,A6&amp;"",'الطلاب'!$R$6:$R$505,1))</f>
        <v/>
      </c>
      <c r="I6" s="18">
        <f>IF(A6&amp;""="","",N(F6)-H6)</f>
        <v/>
      </c>
      <c r="J6" s="19">
        <f>IF(OR(A6&amp;""="",N(F6)=0),"",ROUND(H6/F6,4))</f>
        <v/>
      </c>
      <c r="K6" s="6">
        <f>IF(A6&amp;""="","",IF(I6&lt;0,"تجاوز السعة",IF(I6=0,"ممتلئ",IF(I6&lt;='الإعدادات'!$B$5,"قارب الامتلاء","متاح"))))</f>
        <v/>
      </c>
      <c r="L6" s="20">
        <f>IF(A6&amp;""="","",SUMIFS('الطلاب'!$J$6:$J$505,'الطلاب'!$F$6:$F$505,A6&amp;"",'الطلاب'!$R$6:$R$505,1))</f>
        <v/>
      </c>
      <c r="M6" s="20">
        <f>IF(A6&amp;""="","",SUMIFS('الطلاب'!$N$6:$N$505,'الطلاب'!$F$6:$F$505,A6&amp;"",'الطلاب'!$N$6:$N$505,"&gt;0"))</f>
        <v/>
      </c>
    </row>
    <row r="7">
      <c r="A7" s="5" t="inlineStr">
        <is>
          <t>L2</t>
        </is>
      </c>
      <c r="B7" s="5" t="inlineStr">
        <is>
          <t>المعادي</t>
        </is>
      </c>
      <c r="C7" s="5" t="inlineStr">
        <is>
          <t>إبراهيم فتحي</t>
        </is>
      </c>
      <c r="D7" s="16" t="inlineStr">
        <is>
          <t>01020000002</t>
        </is>
      </c>
      <c r="E7" s="5" t="inlineStr">
        <is>
          <t>د هـ و 5678</t>
        </is>
      </c>
      <c r="F7" s="14" t="n">
        <v>5</v>
      </c>
      <c r="G7" s="17" t="n">
        <v>900</v>
      </c>
      <c r="H7" s="18">
        <f>IF(A7&amp;""="","",COUNTIFS('الطلاب'!$F$6:$F$505,A7&amp;"",'الطلاب'!$R$6:$R$505,1))</f>
        <v/>
      </c>
      <c r="I7" s="18">
        <f>IF(A7&amp;""="","",N(F7)-H7)</f>
        <v/>
      </c>
      <c r="J7" s="19">
        <f>IF(OR(A7&amp;""="",N(F7)=0),"",ROUND(H7/F7,4))</f>
        <v/>
      </c>
      <c r="K7" s="6">
        <f>IF(A7&amp;""="","",IF(I7&lt;0,"تجاوز السعة",IF(I7=0,"ممتلئ",IF(I7&lt;='الإعدادات'!$B$5,"قارب الامتلاء","متاح"))))</f>
        <v/>
      </c>
      <c r="L7" s="20">
        <f>IF(A7&amp;""="","",SUMIFS('الطلاب'!$J$6:$J$505,'الطلاب'!$F$6:$F$505,A7&amp;"",'الطلاب'!$R$6:$R$505,1))</f>
        <v/>
      </c>
      <c r="M7" s="20">
        <f>IF(A7&amp;""="","",SUMIFS('الطلاب'!$N$6:$N$505,'الطلاب'!$F$6:$F$505,A7&amp;"",'الطلاب'!$N$6:$N$505,"&gt;0"))</f>
        <v/>
      </c>
    </row>
    <row r="8">
      <c r="A8" s="5" t="inlineStr">
        <is>
          <t>L3</t>
        </is>
      </c>
      <c r="B8" s="5" t="inlineStr">
        <is>
          <t>الشروق</t>
        </is>
      </c>
      <c r="C8" s="5" t="inlineStr">
        <is>
          <t>هشام رزق</t>
        </is>
      </c>
      <c r="D8" s="16" t="inlineStr">
        <is>
          <t>01020000003</t>
        </is>
      </c>
      <c r="E8" s="5" t="inlineStr">
        <is>
          <t>ز ح ط 9012</t>
        </is>
      </c>
      <c r="F8" s="14" t="n">
        <v>8</v>
      </c>
      <c r="G8" s="17" t="n">
        <v>1000</v>
      </c>
      <c r="H8" s="18">
        <f>IF(A8&amp;""="","",COUNTIFS('الطلاب'!$F$6:$F$505,A8&amp;"",'الطلاب'!$R$6:$R$505,1))</f>
        <v/>
      </c>
      <c r="I8" s="18">
        <f>IF(A8&amp;""="","",N(F8)-H8)</f>
        <v/>
      </c>
      <c r="J8" s="19">
        <f>IF(OR(A8&amp;""="",N(F8)=0),"",ROUND(H8/F8,4))</f>
        <v/>
      </c>
      <c r="K8" s="6">
        <f>IF(A8&amp;""="","",IF(I8&lt;0,"تجاوز السعة",IF(I8=0,"ممتلئ",IF(I8&lt;='الإعدادات'!$B$5,"قارب الامتلاء","متاح"))))</f>
        <v/>
      </c>
      <c r="L8" s="20">
        <f>IF(A8&amp;""="","",SUMIFS('الطلاب'!$J$6:$J$505,'الطلاب'!$F$6:$F$505,A8&amp;"",'الطلاب'!$R$6:$R$505,1))</f>
        <v/>
      </c>
      <c r="M8" s="20">
        <f>IF(A8&amp;""="","",SUMIFS('الطلاب'!$N$6:$N$505,'الطلاب'!$F$6:$F$505,A8&amp;"",'الطلاب'!$N$6:$N$505,"&gt;0"))</f>
        <v/>
      </c>
    </row>
    <row r="9">
      <c r="A9" s="5" t="n"/>
      <c r="B9" s="5" t="n"/>
      <c r="C9" s="5" t="n"/>
      <c r="D9" s="16" t="n"/>
      <c r="E9" s="5" t="n"/>
      <c r="F9" s="14" t="n"/>
      <c r="G9" s="17" t="n"/>
      <c r="H9" s="18">
        <f>IF(A9&amp;""="","",COUNTIFS('الطلاب'!$F$6:$F$505,A9&amp;"",'الطلاب'!$R$6:$R$505,1))</f>
        <v/>
      </c>
      <c r="I9" s="18">
        <f>IF(A9&amp;""="","",N(F9)-H9)</f>
        <v/>
      </c>
      <c r="J9" s="19">
        <f>IF(OR(A9&amp;""="",N(F9)=0),"",ROUND(H9/F9,4))</f>
        <v/>
      </c>
      <c r="K9" s="6">
        <f>IF(A9&amp;""="","",IF(I9&lt;0,"تجاوز السعة",IF(I9=0,"ممتلئ",IF(I9&lt;='الإعدادات'!$B$5,"قارب الامتلاء","متاح"))))</f>
        <v/>
      </c>
      <c r="L9" s="20">
        <f>IF(A9&amp;""="","",SUMIFS('الطلاب'!$J$6:$J$505,'الطلاب'!$F$6:$F$505,A9&amp;"",'الطلاب'!$R$6:$R$505,1))</f>
        <v/>
      </c>
      <c r="M9" s="20">
        <f>IF(A9&amp;""="","",SUMIFS('الطلاب'!$N$6:$N$505,'الطلاب'!$F$6:$F$505,A9&amp;"",'الطلاب'!$N$6:$N$505,"&gt;0"))</f>
        <v/>
      </c>
    </row>
    <row r="10">
      <c r="A10" s="5" t="n"/>
      <c r="B10" s="5" t="n"/>
      <c r="C10" s="5" t="n"/>
      <c r="D10" s="16" t="n"/>
      <c r="E10" s="5" t="n"/>
      <c r="F10" s="14" t="n"/>
      <c r="G10" s="17" t="n"/>
      <c r="H10" s="18">
        <f>IF(A10&amp;""="","",COUNTIFS('الطلاب'!$F$6:$F$505,A10&amp;"",'الطلاب'!$R$6:$R$505,1))</f>
        <v/>
      </c>
      <c r="I10" s="18">
        <f>IF(A10&amp;""="","",N(F10)-H10)</f>
        <v/>
      </c>
      <c r="J10" s="19">
        <f>IF(OR(A10&amp;""="",N(F10)=0),"",ROUND(H10/F10,4))</f>
        <v/>
      </c>
      <c r="K10" s="6">
        <f>IF(A10&amp;""="","",IF(I10&lt;0,"تجاوز السعة",IF(I10=0,"ممتلئ",IF(I10&lt;='الإعدادات'!$B$5,"قارب الامتلاء","متاح"))))</f>
        <v/>
      </c>
      <c r="L10" s="20">
        <f>IF(A10&amp;""="","",SUMIFS('الطلاب'!$J$6:$J$505,'الطلاب'!$F$6:$F$505,A10&amp;"",'الطلاب'!$R$6:$R$505,1))</f>
        <v/>
      </c>
      <c r="M10" s="20">
        <f>IF(A10&amp;""="","",SUMIFS('الطلاب'!$N$6:$N$505,'الطلاب'!$F$6:$F$505,A10&amp;"",'الطلاب'!$N$6:$N$505,"&gt;0"))</f>
        <v/>
      </c>
    </row>
    <row r="11">
      <c r="A11" s="5" t="n"/>
      <c r="B11" s="5" t="n"/>
      <c r="C11" s="5" t="n"/>
      <c r="D11" s="16" t="n"/>
      <c r="E11" s="5" t="n"/>
      <c r="F11" s="14" t="n"/>
      <c r="G11" s="17" t="n"/>
      <c r="H11" s="18">
        <f>IF(A11&amp;""="","",COUNTIFS('الطلاب'!$F$6:$F$505,A11&amp;"",'الطلاب'!$R$6:$R$505,1))</f>
        <v/>
      </c>
      <c r="I11" s="18">
        <f>IF(A11&amp;""="","",N(F11)-H11)</f>
        <v/>
      </c>
      <c r="J11" s="19">
        <f>IF(OR(A11&amp;""="",N(F11)=0),"",ROUND(H11/F11,4))</f>
        <v/>
      </c>
      <c r="K11" s="6">
        <f>IF(A11&amp;""="","",IF(I11&lt;0,"تجاوز السعة",IF(I11=0,"ممتلئ",IF(I11&lt;='الإعدادات'!$B$5,"قارب الامتلاء","متاح"))))</f>
        <v/>
      </c>
      <c r="L11" s="20">
        <f>IF(A11&amp;""="","",SUMIFS('الطلاب'!$J$6:$J$505,'الطلاب'!$F$6:$F$505,A11&amp;"",'الطلاب'!$R$6:$R$505,1))</f>
        <v/>
      </c>
      <c r="M11" s="20">
        <f>IF(A11&amp;""="","",SUMIFS('الطلاب'!$N$6:$N$505,'الطلاب'!$F$6:$F$505,A11&amp;"",'الطلاب'!$N$6:$N$505,"&gt;0"))</f>
        <v/>
      </c>
    </row>
    <row r="12">
      <c r="A12" s="5" t="n"/>
      <c r="B12" s="5" t="n"/>
      <c r="C12" s="5" t="n"/>
      <c r="D12" s="16" t="n"/>
      <c r="E12" s="5" t="n"/>
      <c r="F12" s="14" t="n"/>
      <c r="G12" s="17" t="n"/>
      <c r="H12" s="18">
        <f>IF(A12&amp;""="","",COUNTIFS('الطلاب'!$F$6:$F$505,A12&amp;"",'الطلاب'!$R$6:$R$505,1))</f>
        <v/>
      </c>
      <c r="I12" s="18">
        <f>IF(A12&amp;""="","",N(F12)-H12)</f>
        <v/>
      </c>
      <c r="J12" s="19">
        <f>IF(OR(A12&amp;""="",N(F12)=0),"",ROUND(H12/F12,4))</f>
        <v/>
      </c>
      <c r="K12" s="6">
        <f>IF(A12&amp;""="","",IF(I12&lt;0,"تجاوز السعة",IF(I12=0,"ممتلئ",IF(I12&lt;='الإعدادات'!$B$5,"قارب الامتلاء","متاح"))))</f>
        <v/>
      </c>
      <c r="L12" s="20">
        <f>IF(A12&amp;""="","",SUMIFS('الطلاب'!$J$6:$J$505,'الطلاب'!$F$6:$F$505,A12&amp;"",'الطلاب'!$R$6:$R$505,1))</f>
        <v/>
      </c>
      <c r="M12" s="20">
        <f>IF(A12&amp;""="","",SUMIFS('الطلاب'!$N$6:$N$505,'الطلاب'!$F$6:$F$505,A12&amp;"",'الطلاب'!$N$6:$N$505,"&gt;0"))</f>
        <v/>
      </c>
    </row>
    <row r="13">
      <c r="A13" s="5" t="n"/>
      <c r="B13" s="5" t="n"/>
      <c r="C13" s="5" t="n"/>
      <c r="D13" s="16" t="n"/>
      <c r="E13" s="5" t="n"/>
      <c r="F13" s="14" t="n"/>
      <c r="G13" s="17" t="n"/>
      <c r="H13" s="18">
        <f>IF(A13&amp;""="","",COUNTIFS('الطلاب'!$F$6:$F$505,A13&amp;"",'الطلاب'!$R$6:$R$505,1))</f>
        <v/>
      </c>
      <c r="I13" s="18">
        <f>IF(A13&amp;""="","",N(F13)-H13)</f>
        <v/>
      </c>
      <c r="J13" s="19">
        <f>IF(OR(A13&amp;""="",N(F13)=0),"",ROUND(H13/F13,4))</f>
        <v/>
      </c>
      <c r="K13" s="6">
        <f>IF(A13&amp;""="","",IF(I13&lt;0,"تجاوز السعة",IF(I13=0,"ممتلئ",IF(I13&lt;='الإعدادات'!$B$5,"قارب الامتلاء","متاح"))))</f>
        <v/>
      </c>
      <c r="L13" s="20">
        <f>IF(A13&amp;""="","",SUMIFS('الطلاب'!$J$6:$J$505,'الطلاب'!$F$6:$F$505,A13&amp;"",'الطلاب'!$R$6:$R$505,1))</f>
        <v/>
      </c>
      <c r="M13" s="20">
        <f>IF(A13&amp;""="","",SUMIFS('الطلاب'!$N$6:$N$505,'الطلاب'!$F$6:$F$505,A13&amp;"",'الطلاب'!$N$6:$N$505,"&gt;0"))</f>
        <v/>
      </c>
    </row>
    <row r="14">
      <c r="A14" s="5" t="n"/>
      <c r="B14" s="5" t="n"/>
      <c r="C14" s="5" t="n"/>
      <c r="D14" s="16" t="n"/>
      <c r="E14" s="5" t="n"/>
      <c r="F14" s="14" t="n"/>
      <c r="G14" s="17" t="n"/>
      <c r="H14" s="18">
        <f>IF(A14&amp;""="","",COUNTIFS('الطلاب'!$F$6:$F$505,A14&amp;"",'الطلاب'!$R$6:$R$505,1))</f>
        <v/>
      </c>
      <c r="I14" s="18">
        <f>IF(A14&amp;""="","",N(F14)-H14)</f>
        <v/>
      </c>
      <c r="J14" s="19">
        <f>IF(OR(A14&amp;""="",N(F14)=0),"",ROUND(H14/F14,4))</f>
        <v/>
      </c>
      <c r="K14" s="6">
        <f>IF(A14&amp;""="","",IF(I14&lt;0,"تجاوز السعة",IF(I14=0,"ممتلئ",IF(I14&lt;='الإعدادات'!$B$5,"قارب الامتلاء","متاح"))))</f>
        <v/>
      </c>
      <c r="L14" s="20">
        <f>IF(A14&amp;""="","",SUMIFS('الطلاب'!$J$6:$J$505,'الطلاب'!$F$6:$F$505,A14&amp;"",'الطلاب'!$R$6:$R$505,1))</f>
        <v/>
      </c>
      <c r="M14" s="20">
        <f>IF(A14&amp;""="","",SUMIFS('الطلاب'!$N$6:$N$505,'الطلاب'!$F$6:$F$505,A14&amp;"",'الطلاب'!$N$6:$N$505,"&gt;0"))</f>
        <v/>
      </c>
    </row>
    <row r="15">
      <c r="A15" s="5" t="n"/>
      <c r="B15" s="5" t="n"/>
      <c r="C15" s="5" t="n"/>
      <c r="D15" s="16" t="n"/>
      <c r="E15" s="5" t="n"/>
      <c r="F15" s="14" t="n"/>
      <c r="G15" s="17" t="n"/>
      <c r="H15" s="18">
        <f>IF(A15&amp;""="","",COUNTIFS('الطلاب'!$F$6:$F$505,A15&amp;"",'الطلاب'!$R$6:$R$505,1))</f>
        <v/>
      </c>
      <c r="I15" s="18">
        <f>IF(A15&amp;""="","",N(F15)-H15)</f>
        <v/>
      </c>
      <c r="J15" s="19">
        <f>IF(OR(A15&amp;""="",N(F15)=0),"",ROUND(H15/F15,4))</f>
        <v/>
      </c>
      <c r="K15" s="6">
        <f>IF(A15&amp;""="","",IF(I15&lt;0,"تجاوز السعة",IF(I15=0,"ممتلئ",IF(I15&lt;='الإعدادات'!$B$5,"قارب الامتلاء","متاح"))))</f>
        <v/>
      </c>
      <c r="L15" s="20">
        <f>IF(A15&amp;""="","",SUMIFS('الطلاب'!$J$6:$J$505,'الطلاب'!$F$6:$F$505,A15&amp;"",'الطلاب'!$R$6:$R$505,1))</f>
        <v/>
      </c>
      <c r="M15" s="20">
        <f>IF(A15&amp;""="","",SUMIFS('الطلاب'!$N$6:$N$505,'الطلاب'!$F$6:$F$505,A15&amp;"",'الطلاب'!$N$6:$N$505,"&gt;0"))</f>
        <v/>
      </c>
    </row>
    <row r="16">
      <c r="A16" s="5" t="n"/>
      <c r="B16" s="5" t="n"/>
      <c r="C16" s="5" t="n"/>
      <c r="D16" s="16" t="n"/>
      <c r="E16" s="5" t="n"/>
      <c r="F16" s="14" t="n"/>
      <c r="G16" s="17" t="n"/>
      <c r="H16" s="18">
        <f>IF(A16&amp;""="","",COUNTIFS('الطلاب'!$F$6:$F$505,A16&amp;"",'الطلاب'!$R$6:$R$505,1))</f>
        <v/>
      </c>
      <c r="I16" s="18">
        <f>IF(A16&amp;""="","",N(F16)-H16)</f>
        <v/>
      </c>
      <c r="J16" s="19">
        <f>IF(OR(A16&amp;""="",N(F16)=0),"",ROUND(H16/F16,4))</f>
        <v/>
      </c>
      <c r="K16" s="6">
        <f>IF(A16&amp;""="","",IF(I16&lt;0,"تجاوز السعة",IF(I16=0,"ممتلئ",IF(I16&lt;='الإعدادات'!$B$5,"قارب الامتلاء","متاح"))))</f>
        <v/>
      </c>
      <c r="L16" s="20">
        <f>IF(A16&amp;""="","",SUMIFS('الطلاب'!$J$6:$J$505,'الطلاب'!$F$6:$F$505,A16&amp;"",'الطلاب'!$R$6:$R$505,1))</f>
        <v/>
      </c>
      <c r="M16" s="20">
        <f>IF(A16&amp;""="","",SUMIFS('الطلاب'!$N$6:$N$505,'الطلاب'!$F$6:$F$505,A16&amp;"",'الطلاب'!$N$6:$N$505,"&gt;0"))</f>
        <v/>
      </c>
    </row>
    <row r="17">
      <c r="A17" s="5" t="n"/>
      <c r="B17" s="5" t="n"/>
      <c r="C17" s="5" t="n"/>
      <c r="D17" s="16" t="n"/>
      <c r="E17" s="5" t="n"/>
      <c r="F17" s="14" t="n"/>
      <c r="G17" s="17" t="n"/>
      <c r="H17" s="18">
        <f>IF(A17&amp;""="","",COUNTIFS('الطلاب'!$F$6:$F$505,A17&amp;"",'الطلاب'!$R$6:$R$505,1))</f>
        <v/>
      </c>
      <c r="I17" s="18">
        <f>IF(A17&amp;""="","",N(F17)-H17)</f>
        <v/>
      </c>
      <c r="J17" s="19">
        <f>IF(OR(A17&amp;""="",N(F17)=0),"",ROUND(H17/F17,4))</f>
        <v/>
      </c>
      <c r="K17" s="6">
        <f>IF(A17&amp;""="","",IF(I17&lt;0,"تجاوز السعة",IF(I17=0,"ممتلئ",IF(I17&lt;='الإعدادات'!$B$5,"قارب الامتلاء","متاح"))))</f>
        <v/>
      </c>
      <c r="L17" s="20">
        <f>IF(A17&amp;""="","",SUMIFS('الطلاب'!$J$6:$J$505,'الطلاب'!$F$6:$F$505,A17&amp;"",'الطلاب'!$R$6:$R$505,1))</f>
        <v/>
      </c>
      <c r="M17" s="20">
        <f>IF(A17&amp;""="","",SUMIFS('الطلاب'!$N$6:$N$505,'الطلاب'!$F$6:$F$505,A17&amp;"",'الطلاب'!$N$6:$N$505,"&gt;0"))</f>
        <v/>
      </c>
    </row>
    <row r="18">
      <c r="A18" s="5" t="n"/>
      <c r="B18" s="5" t="n"/>
      <c r="C18" s="5" t="n"/>
      <c r="D18" s="16" t="n"/>
      <c r="E18" s="5" t="n"/>
      <c r="F18" s="14" t="n"/>
      <c r="G18" s="17" t="n"/>
      <c r="H18" s="18">
        <f>IF(A18&amp;""="","",COUNTIFS('الطلاب'!$F$6:$F$505,A18&amp;"",'الطلاب'!$R$6:$R$505,1))</f>
        <v/>
      </c>
      <c r="I18" s="18">
        <f>IF(A18&amp;""="","",N(F18)-H18)</f>
        <v/>
      </c>
      <c r="J18" s="19">
        <f>IF(OR(A18&amp;""="",N(F18)=0),"",ROUND(H18/F18,4))</f>
        <v/>
      </c>
      <c r="K18" s="6">
        <f>IF(A18&amp;""="","",IF(I18&lt;0,"تجاوز السعة",IF(I18=0,"ممتلئ",IF(I18&lt;='الإعدادات'!$B$5,"قارب الامتلاء","متاح"))))</f>
        <v/>
      </c>
      <c r="L18" s="20">
        <f>IF(A18&amp;""="","",SUMIFS('الطلاب'!$J$6:$J$505,'الطلاب'!$F$6:$F$505,A18&amp;"",'الطلاب'!$R$6:$R$505,1))</f>
        <v/>
      </c>
      <c r="M18" s="20">
        <f>IF(A18&amp;""="","",SUMIFS('الطلاب'!$N$6:$N$505,'الطلاب'!$F$6:$F$505,A18&amp;"",'الطلاب'!$N$6:$N$505,"&gt;0"))</f>
        <v/>
      </c>
    </row>
    <row r="19">
      <c r="A19" s="5" t="n"/>
      <c r="B19" s="5" t="n"/>
      <c r="C19" s="5" t="n"/>
      <c r="D19" s="16" t="n"/>
      <c r="E19" s="5" t="n"/>
      <c r="F19" s="14" t="n"/>
      <c r="G19" s="17" t="n"/>
      <c r="H19" s="18">
        <f>IF(A19&amp;""="","",COUNTIFS('الطلاب'!$F$6:$F$505,A19&amp;"",'الطلاب'!$R$6:$R$505,1))</f>
        <v/>
      </c>
      <c r="I19" s="18">
        <f>IF(A19&amp;""="","",N(F19)-H19)</f>
        <v/>
      </c>
      <c r="J19" s="19">
        <f>IF(OR(A19&amp;""="",N(F19)=0),"",ROUND(H19/F19,4))</f>
        <v/>
      </c>
      <c r="K19" s="6">
        <f>IF(A19&amp;""="","",IF(I19&lt;0,"تجاوز السعة",IF(I19=0,"ممتلئ",IF(I19&lt;='الإعدادات'!$B$5,"قارب الامتلاء","متاح"))))</f>
        <v/>
      </c>
      <c r="L19" s="20">
        <f>IF(A19&amp;""="","",SUMIFS('الطلاب'!$J$6:$J$505,'الطلاب'!$F$6:$F$505,A19&amp;"",'الطلاب'!$R$6:$R$505,1))</f>
        <v/>
      </c>
      <c r="M19" s="20">
        <f>IF(A19&amp;""="","",SUMIFS('الطلاب'!$N$6:$N$505,'الطلاب'!$F$6:$F$505,A19&amp;"",'الطلاب'!$N$6:$N$505,"&gt;0"))</f>
        <v/>
      </c>
    </row>
    <row r="20">
      <c r="A20" s="5" t="n"/>
      <c r="B20" s="5" t="n"/>
      <c r="C20" s="5" t="n"/>
      <c r="D20" s="16" t="n"/>
      <c r="E20" s="5" t="n"/>
      <c r="F20" s="14" t="n"/>
      <c r="G20" s="17" t="n"/>
      <c r="H20" s="18">
        <f>IF(A20&amp;""="","",COUNTIFS('الطلاب'!$F$6:$F$505,A20&amp;"",'الطلاب'!$R$6:$R$505,1))</f>
        <v/>
      </c>
      <c r="I20" s="18">
        <f>IF(A20&amp;""="","",N(F20)-H20)</f>
        <v/>
      </c>
      <c r="J20" s="19">
        <f>IF(OR(A20&amp;""="",N(F20)=0),"",ROUND(H20/F20,4))</f>
        <v/>
      </c>
      <c r="K20" s="6">
        <f>IF(A20&amp;""="","",IF(I20&lt;0,"تجاوز السعة",IF(I20=0,"ممتلئ",IF(I20&lt;='الإعدادات'!$B$5,"قارب الامتلاء","متاح"))))</f>
        <v/>
      </c>
      <c r="L20" s="20">
        <f>IF(A20&amp;""="","",SUMIFS('الطلاب'!$J$6:$J$505,'الطلاب'!$F$6:$F$505,A20&amp;"",'الطلاب'!$R$6:$R$505,1))</f>
        <v/>
      </c>
      <c r="M20" s="20">
        <f>IF(A20&amp;""="","",SUMIFS('الطلاب'!$N$6:$N$505,'الطلاب'!$F$6:$F$505,A20&amp;"",'الطلاب'!$N$6:$N$505,"&gt;0"))</f>
        <v/>
      </c>
    </row>
    <row r="21">
      <c r="A21" s="5" t="n"/>
      <c r="B21" s="5" t="n"/>
      <c r="C21" s="5" t="n"/>
      <c r="D21" s="16" t="n"/>
      <c r="E21" s="5" t="n"/>
      <c r="F21" s="14" t="n"/>
      <c r="G21" s="17" t="n"/>
      <c r="H21" s="18">
        <f>IF(A21&amp;""="","",COUNTIFS('الطلاب'!$F$6:$F$505,A21&amp;"",'الطلاب'!$R$6:$R$505,1))</f>
        <v/>
      </c>
      <c r="I21" s="18">
        <f>IF(A21&amp;""="","",N(F21)-H21)</f>
        <v/>
      </c>
      <c r="J21" s="19">
        <f>IF(OR(A21&amp;""="",N(F21)=0),"",ROUND(H21/F21,4))</f>
        <v/>
      </c>
      <c r="K21" s="6">
        <f>IF(A21&amp;""="","",IF(I21&lt;0,"تجاوز السعة",IF(I21=0,"ممتلئ",IF(I21&lt;='الإعدادات'!$B$5,"قارب الامتلاء","متاح"))))</f>
        <v/>
      </c>
      <c r="L21" s="20">
        <f>IF(A21&amp;""="","",SUMIFS('الطلاب'!$J$6:$J$505,'الطلاب'!$F$6:$F$505,A21&amp;"",'الطلاب'!$R$6:$R$505,1))</f>
        <v/>
      </c>
      <c r="M21" s="20">
        <f>IF(A21&amp;""="","",SUMIFS('الطلاب'!$N$6:$N$505,'الطلاب'!$F$6:$F$505,A21&amp;"",'الطلاب'!$N$6:$N$505,"&gt;0"))</f>
        <v/>
      </c>
    </row>
    <row r="22">
      <c r="A22" s="5" t="n"/>
      <c r="B22" s="5" t="n"/>
      <c r="C22" s="5" t="n"/>
      <c r="D22" s="16" t="n"/>
      <c r="E22" s="5" t="n"/>
      <c r="F22" s="14" t="n"/>
      <c r="G22" s="17" t="n"/>
      <c r="H22" s="18">
        <f>IF(A22&amp;""="","",COUNTIFS('الطلاب'!$F$6:$F$505,A22&amp;"",'الطلاب'!$R$6:$R$505,1))</f>
        <v/>
      </c>
      <c r="I22" s="18">
        <f>IF(A22&amp;""="","",N(F22)-H22)</f>
        <v/>
      </c>
      <c r="J22" s="19">
        <f>IF(OR(A22&amp;""="",N(F22)=0),"",ROUND(H22/F22,4))</f>
        <v/>
      </c>
      <c r="K22" s="6">
        <f>IF(A22&amp;""="","",IF(I22&lt;0,"تجاوز السعة",IF(I22=0,"ممتلئ",IF(I22&lt;='الإعدادات'!$B$5,"قارب الامتلاء","متاح"))))</f>
        <v/>
      </c>
      <c r="L22" s="20">
        <f>IF(A22&amp;""="","",SUMIFS('الطلاب'!$J$6:$J$505,'الطلاب'!$F$6:$F$505,A22&amp;"",'الطلاب'!$R$6:$R$505,1))</f>
        <v/>
      </c>
      <c r="M22" s="20">
        <f>IF(A22&amp;""="","",SUMIFS('الطلاب'!$N$6:$N$505,'الطلاب'!$F$6:$F$505,A22&amp;"",'الطلاب'!$N$6:$N$505,"&gt;0"))</f>
        <v/>
      </c>
    </row>
    <row r="23">
      <c r="A23" s="5" t="n"/>
      <c r="B23" s="5" t="n"/>
      <c r="C23" s="5" t="n"/>
      <c r="D23" s="16" t="n"/>
      <c r="E23" s="5" t="n"/>
      <c r="F23" s="14" t="n"/>
      <c r="G23" s="17" t="n"/>
      <c r="H23" s="18">
        <f>IF(A23&amp;""="","",COUNTIFS('الطلاب'!$F$6:$F$505,A23&amp;"",'الطلاب'!$R$6:$R$505,1))</f>
        <v/>
      </c>
      <c r="I23" s="18">
        <f>IF(A23&amp;""="","",N(F23)-H23)</f>
        <v/>
      </c>
      <c r="J23" s="19">
        <f>IF(OR(A23&amp;""="",N(F23)=0),"",ROUND(H23/F23,4))</f>
        <v/>
      </c>
      <c r="K23" s="6">
        <f>IF(A23&amp;""="","",IF(I23&lt;0,"تجاوز السعة",IF(I23=0,"ممتلئ",IF(I23&lt;='الإعدادات'!$B$5,"قارب الامتلاء","متاح"))))</f>
        <v/>
      </c>
      <c r="L23" s="20">
        <f>IF(A23&amp;""="","",SUMIFS('الطلاب'!$J$6:$J$505,'الطلاب'!$F$6:$F$505,A23&amp;"",'الطلاب'!$R$6:$R$505,1))</f>
        <v/>
      </c>
      <c r="M23" s="20">
        <f>IF(A23&amp;""="","",SUMIFS('الطلاب'!$N$6:$N$505,'الطلاب'!$F$6:$F$505,A23&amp;"",'الطلاب'!$N$6:$N$505,"&gt;0"))</f>
        <v/>
      </c>
    </row>
    <row r="24">
      <c r="A24" s="5" t="n"/>
      <c r="B24" s="5" t="n"/>
      <c r="C24" s="5" t="n"/>
      <c r="D24" s="16" t="n"/>
      <c r="E24" s="5" t="n"/>
      <c r="F24" s="14" t="n"/>
      <c r="G24" s="17" t="n"/>
      <c r="H24" s="18">
        <f>IF(A24&amp;""="","",COUNTIFS('الطلاب'!$F$6:$F$505,A24&amp;"",'الطلاب'!$R$6:$R$505,1))</f>
        <v/>
      </c>
      <c r="I24" s="18">
        <f>IF(A24&amp;""="","",N(F24)-H24)</f>
        <v/>
      </c>
      <c r="J24" s="19">
        <f>IF(OR(A24&amp;""="",N(F24)=0),"",ROUND(H24/F24,4))</f>
        <v/>
      </c>
      <c r="K24" s="6">
        <f>IF(A24&amp;""="","",IF(I24&lt;0,"تجاوز السعة",IF(I24=0,"ممتلئ",IF(I24&lt;='الإعدادات'!$B$5,"قارب الامتلاء","متاح"))))</f>
        <v/>
      </c>
      <c r="L24" s="20">
        <f>IF(A24&amp;""="","",SUMIFS('الطلاب'!$J$6:$J$505,'الطلاب'!$F$6:$F$505,A24&amp;"",'الطلاب'!$R$6:$R$505,1))</f>
        <v/>
      </c>
      <c r="M24" s="20">
        <f>IF(A24&amp;""="","",SUMIFS('الطلاب'!$N$6:$N$505,'الطلاب'!$F$6:$F$505,A24&amp;"",'الطلاب'!$N$6:$N$505,"&gt;0"))</f>
        <v/>
      </c>
    </row>
    <row r="25">
      <c r="A25" s="5" t="n"/>
      <c r="B25" s="5" t="n"/>
      <c r="C25" s="5" t="n"/>
      <c r="D25" s="16" t="n"/>
      <c r="E25" s="5" t="n"/>
      <c r="F25" s="14" t="n"/>
      <c r="G25" s="17" t="n"/>
      <c r="H25" s="18">
        <f>IF(A25&amp;""="","",COUNTIFS('الطلاب'!$F$6:$F$505,A25&amp;"",'الطلاب'!$R$6:$R$505,1))</f>
        <v/>
      </c>
      <c r="I25" s="18">
        <f>IF(A25&amp;""="","",N(F25)-H25)</f>
        <v/>
      </c>
      <c r="J25" s="19">
        <f>IF(OR(A25&amp;""="",N(F25)=0),"",ROUND(H25/F25,4))</f>
        <v/>
      </c>
      <c r="K25" s="6">
        <f>IF(A25&amp;""="","",IF(I25&lt;0,"تجاوز السعة",IF(I25=0,"ممتلئ",IF(I25&lt;='الإعدادات'!$B$5,"قارب الامتلاء","متاح"))))</f>
        <v/>
      </c>
      <c r="L25" s="20">
        <f>IF(A25&amp;""="","",SUMIFS('الطلاب'!$J$6:$J$505,'الطلاب'!$F$6:$F$505,A25&amp;"",'الطلاب'!$R$6:$R$505,1))</f>
        <v/>
      </c>
      <c r="M25" s="20">
        <f>IF(A25&amp;""="","",SUMIFS('الطلاب'!$N$6:$N$505,'الطلاب'!$F$6:$F$505,A25&amp;"",'الطلاب'!$N$6:$N$505,"&gt;0"))</f>
        <v/>
      </c>
    </row>
    <row r="26">
      <c r="A26" s="5" t="n"/>
      <c r="B26" s="5" t="n"/>
      <c r="C26" s="5" t="n"/>
      <c r="D26" s="16" t="n"/>
      <c r="E26" s="5" t="n"/>
      <c r="F26" s="14" t="n"/>
      <c r="G26" s="17" t="n"/>
      <c r="H26" s="18">
        <f>IF(A26&amp;""="","",COUNTIFS('الطلاب'!$F$6:$F$505,A26&amp;"",'الطلاب'!$R$6:$R$505,1))</f>
        <v/>
      </c>
      <c r="I26" s="18">
        <f>IF(A26&amp;""="","",N(F26)-H26)</f>
        <v/>
      </c>
      <c r="J26" s="19">
        <f>IF(OR(A26&amp;""="",N(F26)=0),"",ROUND(H26/F26,4))</f>
        <v/>
      </c>
      <c r="K26" s="6">
        <f>IF(A26&amp;""="","",IF(I26&lt;0,"تجاوز السعة",IF(I26=0,"ممتلئ",IF(I26&lt;='الإعدادات'!$B$5,"قارب الامتلاء","متاح"))))</f>
        <v/>
      </c>
      <c r="L26" s="20">
        <f>IF(A26&amp;""="","",SUMIFS('الطلاب'!$J$6:$J$505,'الطلاب'!$F$6:$F$505,A26&amp;"",'الطلاب'!$R$6:$R$505,1))</f>
        <v/>
      </c>
      <c r="M26" s="20">
        <f>IF(A26&amp;""="","",SUMIFS('الطلاب'!$N$6:$N$505,'الطلاب'!$F$6:$F$505,A26&amp;"",'الطلاب'!$N$6:$N$505,"&gt;0"))</f>
        <v/>
      </c>
    </row>
    <row r="27">
      <c r="A27" s="5" t="n"/>
      <c r="B27" s="5" t="n"/>
      <c r="C27" s="5" t="n"/>
      <c r="D27" s="16" t="n"/>
      <c r="E27" s="5" t="n"/>
      <c r="F27" s="14" t="n"/>
      <c r="G27" s="17" t="n"/>
      <c r="H27" s="18">
        <f>IF(A27&amp;""="","",COUNTIFS('الطلاب'!$F$6:$F$505,A27&amp;"",'الطلاب'!$R$6:$R$505,1))</f>
        <v/>
      </c>
      <c r="I27" s="18">
        <f>IF(A27&amp;""="","",N(F27)-H27)</f>
        <v/>
      </c>
      <c r="J27" s="19">
        <f>IF(OR(A27&amp;""="",N(F27)=0),"",ROUND(H27/F27,4))</f>
        <v/>
      </c>
      <c r="K27" s="6">
        <f>IF(A27&amp;""="","",IF(I27&lt;0,"تجاوز السعة",IF(I27=0,"ممتلئ",IF(I27&lt;='الإعدادات'!$B$5,"قارب الامتلاء","متاح"))))</f>
        <v/>
      </c>
      <c r="L27" s="20">
        <f>IF(A27&amp;""="","",SUMIFS('الطلاب'!$J$6:$J$505,'الطلاب'!$F$6:$F$505,A27&amp;"",'الطلاب'!$R$6:$R$505,1))</f>
        <v/>
      </c>
      <c r="M27" s="20">
        <f>IF(A27&amp;""="","",SUMIFS('الطلاب'!$N$6:$N$505,'الطلاب'!$F$6:$F$505,A27&amp;"",'الطلاب'!$N$6:$N$505,"&gt;0"))</f>
        <v/>
      </c>
    </row>
    <row r="28">
      <c r="A28" s="5" t="n"/>
      <c r="B28" s="5" t="n"/>
      <c r="C28" s="5" t="n"/>
      <c r="D28" s="16" t="n"/>
      <c r="E28" s="5" t="n"/>
      <c r="F28" s="14" t="n"/>
      <c r="G28" s="17" t="n"/>
      <c r="H28" s="18">
        <f>IF(A28&amp;""="","",COUNTIFS('الطلاب'!$F$6:$F$505,A28&amp;"",'الطلاب'!$R$6:$R$505,1))</f>
        <v/>
      </c>
      <c r="I28" s="18">
        <f>IF(A28&amp;""="","",N(F28)-H28)</f>
        <v/>
      </c>
      <c r="J28" s="19">
        <f>IF(OR(A28&amp;""="",N(F28)=0),"",ROUND(H28/F28,4))</f>
        <v/>
      </c>
      <c r="K28" s="6">
        <f>IF(A28&amp;""="","",IF(I28&lt;0,"تجاوز السعة",IF(I28=0,"ممتلئ",IF(I28&lt;='الإعدادات'!$B$5,"قارب الامتلاء","متاح"))))</f>
        <v/>
      </c>
      <c r="L28" s="20">
        <f>IF(A28&amp;""="","",SUMIFS('الطلاب'!$J$6:$J$505,'الطلاب'!$F$6:$F$505,A28&amp;"",'الطلاب'!$R$6:$R$505,1))</f>
        <v/>
      </c>
      <c r="M28" s="20">
        <f>IF(A28&amp;""="","",SUMIFS('الطلاب'!$N$6:$N$505,'الطلاب'!$F$6:$F$505,A28&amp;"",'الطلاب'!$N$6:$N$505,"&gt;0"))</f>
        <v/>
      </c>
    </row>
    <row r="29">
      <c r="A29" s="5" t="n"/>
      <c r="B29" s="5" t="n"/>
      <c r="C29" s="5" t="n"/>
      <c r="D29" s="16" t="n"/>
      <c r="E29" s="5" t="n"/>
      <c r="F29" s="14" t="n"/>
      <c r="G29" s="17" t="n"/>
      <c r="H29" s="18">
        <f>IF(A29&amp;""="","",COUNTIFS('الطلاب'!$F$6:$F$505,A29&amp;"",'الطلاب'!$R$6:$R$505,1))</f>
        <v/>
      </c>
      <c r="I29" s="18">
        <f>IF(A29&amp;""="","",N(F29)-H29)</f>
        <v/>
      </c>
      <c r="J29" s="19">
        <f>IF(OR(A29&amp;""="",N(F29)=0),"",ROUND(H29/F29,4))</f>
        <v/>
      </c>
      <c r="K29" s="6">
        <f>IF(A29&amp;""="","",IF(I29&lt;0,"تجاوز السعة",IF(I29=0,"ممتلئ",IF(I29&lt;='الإعدادات'!$B$5,"قارب الامتلاء","متاح"))))</f>
        <v/>
      </c>
      <c r="L29" s="20">
        <f>IF(A29&amp;""="","",SUMIFS('الطلاب'!$J$6:$J$505,'الطلاب'!$F$6:$F$505,A29&amp;"",'الطلاب'!$R$6:$R$505,1))</f>
        <v/>
      </c>
      <c r="M29" s="20">
        <f>IF(A29&amp;""="","",SUMIFS('الطلاب'!$N$6:$N$505,'الطلاب'!$F$6:$F$505,A29&amp;"",'الطلاب'!$N$6:$N$505,"&gt;0"))</f>
        <v/>
      </c>
    </row>
    <row r="30">
      <c r="A30" s="5" t="n"/>
      <c r="B30" s="5" t="n"/>
      <c r="C30" s="5" t="n"/>
      <c r="D30" s="16" t="n"/>
      <c r="E30" s="5" t="n"/>
      <c r="F30" s="14" t="n"/>
      <c r="G30" s="17" t="n"/>
      <c r="H30" s="18">
        <f>IF(A30&amp;""="","",COUNTIFS('الطلاب'!$F$6:$F$505,A30&amp;"",'الطلاب'!$R$6:$R$505,1))</f>
        <v/>
      </c>
      <c r="I30" s="18">
        <f>IF(A30&amp;""="","",N(F30)-H30)</f>
        <v/>
      </c>
      <c r="J30" s="19">
        <f>IF(OR(A30&amp;""="",N(F30)=0),"",ROUND(H30/F30,4))</f>
        <v/>
      </c>
      <c r="K30" s="6">
        <f>IF(A30&amp;""="","",IF(I30&lt;0,"تجاوز السعة",IF(I30=0,"ممتلئ",IF(I30&lt;='الإعدادات'!$B$5,"قارب الامتلاء","متاح"))))</f>
        <v/>
      </c>
      <c r="L30" s="20">
        <f>IF(A30&amp;""="","",SUMIFS('الطلاب'!$J$6:$J$505,'الطلاب'!$F$6:$F$505,A30&amp;"",'الطلاب'!$R$6:$R$505,1))</f>
        <v/>
      </c>
      <c r="M30" s="20">
        <f>IF(A30&amp;""="","",SUMIFS('الطلاب'!$N$6:$N$505,'الطلاب'!$F$6:$F$505,A30&amp;"",'الطلاب'!$N$6:$N$505,"&gt;0"))</f>
        <v/>
      </c>
    </row>
    <row r="31">
      <c r="A31" s="5" t="n"/>
      <c r="B31" s="5" t="n"/>
      <c r="C31" s="5" t="n"/>
      <c r="D31" s="16" t="n"/>
      <c r="E31" s="5" t="n"/>
      <c r="F31" s="14" t="n"/>
      <c r="G31" s="17" t="n"/>
      <c r="H31" s="18">
        <f>IF(A31&amp;""="","",COUNTIFS('الطلاب'!$F$6:$F$505,A31&amp;"",'الطلاب'!$R$6:$R$505,1))</f>
        <v/>
      </c>
      <c r="I31" s="18">
        <f>IF(A31&amp;""="","",N(F31)-H31)</f>
        <v/>
      </c>
      <c r="J31" s="19">
        <f>IF(OR(A31&amp;""="",N(F31)=0),"",ROUND(H31/F31,4))</f>
        <v/>
      </c>
      <c r="K31" s="6">
        <f>IF(A31&amp;""="","",IF(I31&lt;0,"تجاوز السعة",IF(I31=0,"ممتلئ",IF(I31&lt;='الإعدادات'!$B$5,"قارب الامتلاء","متاح"))))</f>
        <v/>
      </c>
      <c r="L31" s="20">
        <f>IF(A31&amp;""="","",SUMIFS('الطلاب'!$J$6:$J$505,'الطلاب'!$F$6:$F$505,A31&amp;"",'الطلاب'!$R$6:$R$505,1))</f>
        <v/>
      </c>
      <c r="M31" s="20">
        <f>IF(A31&amp;""="","",SUMIFS('الطلاب'!$N$6:$N$505,'الطلاب'!$F$6:$F$505,A31&amp;"",'الطلاب'!$N$6:$N$505,"&gt;0"))</f>
        <v/>
      </c>
    </row>
    <row r="32">
      <c r="A32" s="5" t="n"/>
      <c r="B32" s="5" t="n"/>
      <c r="C32" s="5" t="n"/>
      <c r="D32" s="16" t="n"/>
      <c r="E32" s="5" t="n"/>
      <c r="F32" s="14" t="n"/>
      <c r="G32" s="17" t="n"/>
      <c r="H32" s="18">
        <f>IF(A32&amp;""="","",COUNTIFS('الطلاب'!$F$6:$F$505,A32&amp;"",'الطلاب'!$R$6:$R$505,1))</f>
        <v/>
      </c>
      <c r="I32" s="18">
        <f>IF(A32&amp;""="","",N(F32)-H32)</f>
        <v/>
      </c>
      <c r="J32" s="19">
        <f>IF(OR(A32&amp;""="",N(F32)=0),"",ROUND(H32/F32,4))</f>
        <v/>
      </c>
      <c r="K32" s="6">
        <f>IF(A32&amp;""="","",IF(I32&lt;0,"تجاوز السعة",IF(I32=0,"ممتلئ",IF(I32&lt;='الإعدادات'!$B$5,"قارب الامتلاء","متاح"))))</f>
        <v/>
      </c>
      <c r="L32" s="20">
        <f>IF(A32&amp;""="","",SUMIFS('الطلاب'!$J$6:$J$505,'الطلاب'!$F$6:$F$505,A32&amp;"",'الطلاب'!$R$6:$R$505,1))</f>
        <v/>
      </c>
      <c r="M32" s="20">
        <f>IF(A32&amp;""="","",SUMIFS('الطلاب'!$N$6:$N$505,'الطلاب'!$F$6:$F$505,A32&amp;"",'الطلاب'!$N$6:$N$505,"&gt;0"))</f>
        <v/>
      </c>
    </row>
    <row r="33">
      <c r="A33" s="5" t="n"/>
      <c r="B33" s="5" t="n"/>
      <c r="C33" s="5" t="n"/>
      <c r="D33" s="16" t="n"/>
      <c r="E33" s="5" t="n"/>
      <c r="F33" s="14" t="n"/>
      <c r="G33" s="17" t="n"/>
      <c r="H33" s="18">
        <f>IF(A33&amp;""="","",COUNTIFS('الطلاب'!$F$6:$F$505,A33&amp;"",'الطلاب'!$R$6:$R$505,1))</f>
        <v/>
      </c>
      <c r="I33" s="18">
        <f>IF(A33&amp;""="","",N(F33)-H33)</f>
        <v/>
      </c>
      <c r="J33" s="19">
        <f>IF(OR(A33&amp;""="",N(F33)=0),"",ROUND(H33/F33,4))</f>
        <v/>
      </c>
      <c r="K33" s="6">
        <f>IF(A33&amp;""="","",IF(I33&lt;0,"تجاوز السعة",IF(I33=0,"ممتلئ",IF(I33&lt;='الإعدادات'!$B$5,"قارب الامتلاء","متاح"))))</f>
        <v/>
      </c>
      <c r="L33" s="20">
        <f>IF(A33&amp;""="","",SUMIFS('الطلاب'!$J$6:$J$505,'الطلاب'!$F$6:$F$505,A33&amp;"",'الطلاب'!$R$6:$R$505,1))</f>
        <v/>
      </c>
      <c r="M33" s="20">
        <f>IF(A33&amp;""="","",SUMIFS('الطلاب'!$N$6:$N$505,'الطلاب'!$F$6:$F$505,A33&amp;"",'الطلاب'!$N$6:$N$505,"&gt;0"))</f>
        <v/>
      </c>
    </row>
    <row r="34">
      <c r="A34" s="5" t="n"/>
      <c r="B34" s="5" t="n"/>
      <c r="C34" s="5" t="n"/>
      <c r="D34" s="16" t="n"/>
      <c r="E34" s="5" t="n"/>
      <c r="F34" s="14" t="n"/>
      <c r="G34" s="17" t="n"/>
      <c r="H34" s="18">
        <f>IF(A34&amp;""="","",COUNTIFS('الطلاب'!$F$6:$F$505,A34&amp;"",'الطلاب'!$R$6:$R$505,1))</f>
        <v/>
      </c>
      <c r="I34" s="18">
        <f>IF(A34&amp;""="","",N(F34)-H34)</f>
        <v/>
      </c>
      <c r="J34" s="19">
        <f>IF(OR(A34&amp;""="",N(F34)=0),"",ROUND(H34/F34,4))</f>
        <v/>
      </c>
      <c r="K34" s="6">
        <f>IF(A34&amp;""="","",IF(I34&lt;0,"تجاوز السعة",IF(I34=0,"ممتلئ",IF(I34&lt;='الإعدادات'!$B$5,"قارب الامتلاء","متاح"))))</f>
        <v/>
      </c>
      <c r="L34" s="20">
        <f>IF(A34&amp;""="","",SUMIFS('الطلاب'!$J$6:$J$505,'الطلاب'!$F$6:$F$505,A34&amp;"",'الطلاب'!$R$6:$R$505,1))</f>
        <v/>
      </c>
      <c r="M34" s="20">
        <f>IF(A34&amp;""="","",SUMIFS('الطلاب'!$N$6:$N$505,'الطلاب'!$F$6:$F$505,A34&amp;"",'الطلاب'!$N$6:$N$505,"&gt;0"))</f>
        <v/>
      </c>
    </row>
    <row r="35">
      <c r="A35" s="5" t="n"/>
      <c r="B35" s="5" t="n"/>
      <c r="C35" s="5" t="n"/>
      <c r="D35" s="16" t="n"/>
      <c r="E35" s="5" t="n"/>
      <c r="F35" s="14" t="n"/>
      <c r="G35" s="17" t="n"/>
      <c r="H35" s="18">
        <f>IF(A35&amp;""="","",COUNTIFS('الطلاب'!$F$6:$F$505,A35&amp;"",'الطلاب'!$R$6:$R$505,1))</f>
        <v/>
      </c>
      <c r="I35" s="18">
        <f>IF(A35&amp;""="","",N(F35)-H35)</f>
        <v/>
      </c>
      <c r="J35" s="19">
        <f>IF(OR(A35&amp;""="",N(F35)=0),"",ROUND(H35/F35,4))</f>
        <v/>
      </c>
      <c r="K35" s="6">
        <f>IF(A35&amp;""="","",IF(I35&lt;0,"تجاوز السعة",IF(I35=0,"ممتلئ",IF(I35&lt;='الإعدادات'!$B$5,"قارب الامتلاء","متاح"))))</f>
        <v/>
      </c>
      <c r="L35" s="20">
        <f>IF(A35&amp;""="","",SUMIFS('الطلاب'!$J$6:$J$505,'الطلاب'!$F$6:$F$505,A35&amp;"",'الطلاب'!$R$6:$R$505,1))</f>
        <v/>
      </c>
      <c r="M35" s="20">
        <f>IF(A35&amp;""="","",SUMIFS('الطلاب'!$N$6:$N$505,'الطلاب'!$F$6:$F$505,A35&amp;"",'الطلاب'!$N$6:$N$505,"&gt;0"))</f>
        <v/>
      </c>
    </row>
    <row r="36">
      <c r="A36" s="5" t="n"/>
      <c r="B36" s="5" t="n"/>
      <c r="C36" s="5" t="n"/>
      <c r="D36" s="16" t="n"/>
      <c r="E36" s="5" t="n"/>
      <c r="F36" s="14" t="n"/>
      <c r="G36" s="17" t="n"/>
      <c r="H36" s="18">
        <f>IF(A36&amp;""="","",COUNTIFS('الطلاب'!$F$6:$F$505,A36&amp;"",'الطلاب'!$R$6:$R$505,1))</f>
        <v/>
      </c>
      <c r="I36" s="18">
        <f>IF(A36&amp;""="","",N(F36)-H36)</f>
        <v/>
      </c>
      <c r="J36" s="19">
        <f>IF(OR(A36&amp;""="",N(F36)=0),"",ROUND(H36/F36,4))</f>
        <v/>
      </c>
      <c r="K36" s="6">
        <f>IF(A36&amp;""="","",IF(I36&lt;0,"تجاوز السعة",IF(I36=0,"ممتلئ",IF(I36&lt;='الإعدادات'!$B$5,"قارب الامتلاء","متاح"))))</f>
        <v/>
      </c>
      <c r="L36" s="20">
        <f>IF(A36&amp;""="","",SUMIFS('الطلاب'!$J$6:$J$505,'الطلاب'!$F$6:$F$505,A36&amp;"",'الطلاب'!$R$6:$R$505,1))</f>
        <v/>
      </c>
      <c r="M36" s="20">
        <f>IF(A36&amp;""="","",SUMIFS('الطلاب'!$N$6:$N$505,'الطلاب'!$F$6:$F$505,A36&amp;"",'الطلاب'!$N$6:$N$505,"&gt;0"))</f>
        <v/>
      </c>
    </row>
    <row r="37">
      <c r="A37" s="5" t="n"/>
      <c r="B37" s="5" t="n"/>
      <c r="C37" s="5" t="n"/>
      <c r="D37" s="16" t="n"/>
      <c r="E37" s="5" t="n"/>
      <c r="F37" s="14" t="n"/>
      <c r="G37" s="17" t="n"/>
      <c r="H37" s="18">
        <f>IF(A37&amp;""="","",COUNTIFS('الطلاب'!$F$6:$F$505,A37&amp;"",'الطلاب'!$R$6:$R$505,1))</f>
        <v/>
      </c>
      <c r="I37" s="18">
        <f>IF(A37&amp;""="","",N(F37)-H37)</f>
        <v/>
      </c>
      <c r="J37" s="19">
        <f>IF(OR(A37&amp;""="",N(F37)=0),"",ROUND(H37/F37,4))</f>
        <v/>
      </c>
      <c r="K37" s="6">
        <f>IF(A37&amp;""="","",IF(I37&lt;0,"تجاوز السعة",IF(I37=0,"ممتلئ",IF(I37&lt;='الإعدادات'!$B$5,"قارب الامتلاء","متاح"))))</f>
        <v/>
      </c>
      <c r="L37" s="20">
        <f>IF(A37&amp;""="","",SUMIFS('الطلاب'!$J$6:$J$505,'الطلاب'!$F$6:$F$505,A37&amp;"",'الطلاب'!$R$6:$R$505,1))</f>
        <v/>
      </c>
      <c r="M37" s="20">
        <f>IF(A37&amp;""="","",SUMIFS('الطلاب'!$N$6:$N$505,'الطلاب'!$F$6:$F$505,A37&amp;"",'الطلاب'!$N$6:$N$505,"&gt;0"))</f>
        <v/>
      </c>
    </row>
    <row r="38">
      <c r="A38" s="5" t="n"/>
      <c r="B38" s="5" t="n"/>
      <c r="C38" s="5" t="n"/>
      <c r="D38" s="16" t="n"/>
      <c r="E38" s="5" t="n"/>
      <c r="F38" s="14" t="n"/>
      <c r="G38" s="17" t="n"/>
      <c r="H38" s="18">
        <f>IF(A38&amp;""="","",COUNTIFS('الطلاب'!$F$6:$F$505,A38&amp;"",'الطلاب'!$R$6:$R$505,1))</f>
        <v/>
      </c>
      <c r="I38" s="18">
        <f>IF(A38&amp;""="","",N(F38)-H38)</f>
        <v/>
      </c>
      <c r="J38" s="19">
        <f>IF(OR(A38&amp;""="",N(F38)=0),"",ROUND(H38/F38,4))</f>
        <v/>
      </c>
      <c r="K38" s="6">
        <f>IF(A38&amp;""="","",IF(I38&lt;0,"تجاوز السعة",IF(I38=0,"ممتلئ",IF(I38&lt;='الإعدادات'!$B$5,"قارب الامتلاء","متاح"))))</f>
        <v/>
      </c>
      <c r="L38" s="20">
        <f>IF(A38&amp;""="","",SUMIFS('الطلاب'!$J$6:$J$505,'الطلاب'!$F$6:$F$505,A38&amp;"",'الطلاب'!$R$6:$R$505,1))</f>
        <v/>
      </c>
      <c r="M38" s="20">
        <f>IF(A38&amp;""="","",SUMIFS('الطلاب'!$N$6:$N$505,'الطلاب'!$F$6:$F$505,A38&amp;"",'الطلاب'!$N$6:$N$505,"&gt;0"))</f>
        <v/>
      </c>
    </row>
    <row r="39">
      <c r="A39" s="5" t="n"/>
      <c r="B39" s="5" t="n"/>
      <c r="C39" s="5" t="n"/>
      <c r="D39" s="16" t="n"/>
      <c r="E39" s="5" t="n"/>
      <c r="F39" s="14" t="n"/>
      <c r="G39" s="17" t="n"/>
      <c r="H39" s="18">
        <f>IF(A39&amp;""="","",COUNTIFS('الطلاب'!$F$6:$F$505,A39&amp;"",'الطلاب'!$R$6:$R$505,1))</f>
        <v/>
      </c>
      <c r="I39" s="18">
        <f>IF(A39&amp;""="","",N(F39)-H39)</f>
        <v/>
      </c>
      <c r="J39" s="19">
        <f>IF(OR(A39&amp;""="",N(F39)=0),"",ROUND(H39/F39,4))</f>
        <v/>
      </c>
      <c r="K39" s="6">
        <f>IF(A39&amp;""="","",IF(I39&lt;0,"تجاوز السعة",IF(I39=0,"ممتلئ",IF(I39&lt;='الإعدادات'!$B$5,"قارب الامتلاء","متاح"))))</f>
        <v/>
      </c>
      <c r="L39" s="20">
        <f>IF(A39&amp;""="","",SUMIFS('الطلاب'!$J$6:$J$505,'الطلاب'!$F$6:$F$505,A39&amp;"",'الطلاب'!$R$6:$R$505,1))</f>
        <v/>
      </c>
      <c r="M39" s="20">
        <f>IF(A39&amp;""="","",SUMIFS('الطلاب'!$N$6:$N$505,'الطلاب'!$F$6:$F$505,A39&amp;"",'الطلاب'!$N$6:$N$505,"&gt;0"))</f>
        <v/>
      </c>
    </row>
    <row r="40">
      <c r="A40" s="5" t="n"/>
      <c r="B40" s="5" t="n"/>
      <c r="C40" s="5" t="n"/>
      <c r="D40" s="16" t="n"/>
      <c r="E40" s="5" t="n"/>
      <c r="F40" s="14" t="n"/>
      <c r="G40" s="17" t="n"/>
      <c r="H40" s="18">
        <f>IF(A40&amp;""="","",COUNTIFS('الطلاب'!$F$6:$F$505,A40&amp;"",'الطلاب'!$R$6:$R$505,1))</f>
        <v/>
      </c>
      <c r="I40" s="18">
        <f>IF(A40&amp;""="","",N(F40)-H40)</f>
        <v/>
      </c>
      <c r="J40" s="19">
        <f>IF(OR(A40&amp;""="",N(F40)=0),"",ROUND(H40/F40,4))</f>
        <v/>
      </c>
      <c r="K40" s="6">
        <f>IF(A40&amp;""="","",IF(I40&lt;0,"تجاوز السعة",IF(I40=0,"ممتلئ",IF(I40&lt;='الإعدادات'!$B$5,"قارب الامتلاء","متاح"))))</f>
        <v/>
      </c>
      <c r="L40" s="20">
        <f>IF(A40&amp;""="","",SUMIFS('الطلاب'!$J$6:$J$505,'الطلاب'!$F$6:$F$505,A40&amp;"",'الطلاب'!$R$6:$R$505,1))</f>
        <v/>
      </c>
      <c r="M40" s="20">
        <f>IF(A40&amp;""="","",SUMIFS('الطلاب'!$N$6:$N$505,'الطلاب'!$F$6:$F$505,A40&amp;"",'الطلاب'!$N$6:$N$505,"&gt;0"))</f>
        <v/>
      </c>
    </row>
    <row r="41">
      <c r="A41" s="5" t="n"/>
      <c r="B41" s="5" t="n"/>
      <c r="C41" s="5" t="n"/>
      <c r="D41" s="16" t="n"/>
      <c r="E41" s="5" t="n"/>
      <c r="F41" s="14" t="n"/>
      <c r="G41" s="17" t="n"/>
      <c r="H41" s="18">
        <f>IF(A41&amp;""="","",COUNTIFS('الطلاب'!$F$6:$F$505,A41&amp;"",'الطلاب'!$R$6:$R$505,1))</f>
        <v/>
      </c>
      <c r="I41" s="18">
        <f>IF(A41&amp;""="","",N(F41)-H41)</f>
        <v/>
      </c>
      <c r="J41" s="19">
        <f>IF(OR(A41&amp;""="",N(F41)=0),"",ROUND(H41/F41,4))</f>
        <v/>
      </c>
      <c r="K41" s="6">
        <f>IF(A41&amp;""="","",IF(I41&lt;0,"تجاوز السعة",IF(I41=0,"ممتلئ",IF(I41&lt;='الإعدادات'!$B$5,"قارب الامتلاء","متاح"))))</f>
        <v/>
      </c>
      <c r="L41" s="20">
        <f>IF(A41&amp;""="","",SUMIFS('الطلاب'!$J$6:$J$505,'الطلاب'!$F$6:$F$505,A41&amp;"",'الطلاب'!$R$6:$R$505,1))</f>
        <v/>
      </c>
      <c r="M41" s="20">
        <f>IF(A41&amp;""="","",SUMIFS('الطلاب'!$N$6:$N$505,'الطلاب'!$F$6:$F$505,A41&amp;"",'الطلاب'!$N$6:$N$505,"&gt;0"))</f>
        <v/>
      </c>
    </row>
    <row r="42">
      <c r="A42" s="5" t="n"/>
      <c r="B42" s="5" t="n"/>
      <c r="C42" s="5" t="n"/>
      <c r="D42" s="16" t="n"/>
      <c r="E42" s="5" t="n"/>
      <c r="F42" s="14" t="n"/>
      <c r="G42" s="17" t="n"/>
      <c r="H42" s="18">
        <f>IF(A42&amp;""="","",COUNTIFS('الطلاب'!$F$6:$F$505,A42&amp;"",'الطلاب'!$R$6:$R$505,1))</f>
        <v/>
      </c>
      <c r="I42" s="18">
        <f>IF(A42&amp;""="","",N(F42)-H42)</f>
        <v/>
      </c>
      <c r="J42" s="19">
        <f>IF(OR(A42&amp;""="",N(F42)=0),"",ROUND(H42/F42,4))</f>
        <v/>
      </c>
      <c r="K42" s="6">
        <f>IF(A42&amp;""="","",IF(I42&lt;0,"تجاوز السعة",IF(I42=0,"ممتلئ",IF(I42&lt;='الإعدادات'!$B$5,"قارب الامتلاء","متاح"))))</f>
        <v/>
      </c>
      <c r="L42" s="20">
        <f>IF(A42&amp;""="","",SUMIFS('الطلاب'!$J$6:$J$505,'الطلاب'!$F$6:$F$505,A42&amp;"",'الطلاب'!$R$6:$R$505,1))</f>
        <v/>
      </c>
      <c r="M42" s="20">
        <f>IF(A42&amp;""="","",SUMIFS('الطلاب'!$N$6:$N$505,'الطلاب'!$F$6:$F$505,A42&amp;"",'الطلاب'!$N$6:$N$505,"&gt;0"))</f>
        <v/>
      </c>
    </row>
    <row r="43">
      <c r="A43" s="5" t="n"/>
      <c r="B43" s="5" t="n"/>
      <c r="C43" s="5" t="n"/>
      <c r="D43" s="16" t="n"/>
      <c r="E43" s="5" t="n"/>
      <c r="F43" s="14" t="n"/>
      <c r="G43" s="17" t="n"/>
      <c r="H43" s="18">
        <f>IF(A43&amp;""="","",COUNTIFS('الطلاب'!$F$6:$F$505,A43&amp;"",'الطلاب'!$R$6:$R$505,1))</f>
        <v/>
      </c>
      <c r="I43" s="18">
        <f>IF(A43&amp;""="","",N(F43)-H43)</f>
        <v/>
      </c>
      <c r="J43" s="19">
        <f>IF(OR(A43&amp;""="",N(F43)=0),"",ROUND(H43/F43,4))</f>
        <v/>
      </c>
      <c r="K43" s="6">
        <f>IF(A43&amp;""="","",IF(I43&lt;0,"تجاوز السعة",IF(I43=0,"ممتلئ",IF(I43&lt;='الإعدادات'!$B$5,"قارب الامتلاء","متاح"))))</f>
        <v/>
      </c>
      <c r="L43" s="20">
        <f>IF(A43&amp;""="","",SUMIFS('الطلاب'!$J$6:$J$505,'الطلاب'!$F$6:$F$505,A43&amp;"",'الطلاب'!$R$6:$R$505,1))</f>
        <v/>
      </c>
      <c r="M43" s="20">
        <f>IF(A43&amp;""="","",SUMIFS('الطلاب'!$N$6:$N$505,'الطلاب'!$F$6:$F$505,A43&amp;"",'الطلاب'!$N$6:$N$505,"&gt;0"))</f>
        <v/>
      </c>
    </row>
    <row r="44">
      <c r="A44" s="5" t="n"/>
      <c r="B44" s="5" t="n"/>
      <c r="C44" s="5" t="n"/>
      <c r="D44" s="16" t="n"/>
      <c r="E44" s="5" t="n"/>
      <c r="F44" s="14" t="n"/>
      <c r="G44" s="17" t="n"/>
      <c r="H44" s="18">
        <f>IF(A44&amp;""="","",COUNTIFS('الطلاب'!$F$6:$F$505,A44&amp;"",'الطلاب'!$R$6:$R$505,1))</f>
        <v/>
      </c>
      <c r="I44" s="18">
        <f>IF(A44&amp;""="","",N(F44)-H44)</f>
        <v/>
      </c>
      <c r="J44" s="19">
        <f>IF(OR(A44&amp;""="",N(F44)=0),"",ROUND(H44/F44,4))</f>
        <v/>
      </c>
      <c r="K44" s="6">
        <f>IF(A44&amp;""="","",IF(I44&lt;0,"تجاوز السعة",IF(I44=0,"ممتلئ",IF(I44&lt;='الإعدادات'!$B$5,"قارب الامتلاء","متاح"))))</f>
        <v/>
      </c>
      <c r="L44" s="20">
        <f>IF(A44&amp;""="","",SUMIFS('الطلاب'!$J$6:$J$505,'الطلاب'!$F$6:$F$505,A44&amp;"",'الطلاب'!$R$6:$R$505,1))</f>
        <v/>
      </c>
      <c r="M44" s="20">
        <f>IF(A44&amp;""="","",SUMIFS('الطلاب'!$N$6:$N$505,'الطلاب'!$F$6:$F$505,A44&amp;"",'الطلاب'!$N$6:$N$505,"&gt;0"))</f>
        <v/>
      </c>
    </row>
    <row r="45">
      <c r="A45" s="5" t="n"/>
      <c r="B45" s="5" t="n"/>
      <c r="C45" s="5" t="n"/>
      <c r="D45" s="16" t="n"/>
      <c r="E45" s="5" t="n"/>
      <c r="F45" s="14" t="n"/>
      <c r="G45" s="17" t="n"/>
      <c r="H45" s="18">
        <f>IF(A45&amp;""="","",COUNTIFS('الطلاب'!$F$6:$F$505,A45&amp;"",'الطلاب'!$R$6:$R$505,1))</f>
        <v/>
      </c>
      <c r="I45" s="18">
        <f>IF(A45&amp;""="","",N(F45)-H45)</f>
        <v/>
      </c>
      <c r="J45" s="19">
        <f>IF(OR(A45&amp;""="",N(F45)=0),"",ROUND(H45/F45,4))</f>
        <v/>
      </c>
      <c r="K45" s="6">
        <f>IF(A45&amp;""="","",IF(I45&lt;0,"تجاوز السعة",IF(I45=0,"ممتلئ",IF(I45&lt;='الإعدادات'!$B$5,"قارب الامتلاء","متاح"))))</f>
        <v/>
      </c>
      <c r="L45" s="20">
        <f>IF(A45&amp;""="","",SUMIFS('الطلاب'!$J$6:$J$505,'الطلاب'!$F$6:$F$505,A45&amp;"",'الطلاب'!$R$6:$R$505,1))</f>
        <v/>
      </c>
      <c r="M45" s="20">
        <f>IF(A45&amp;""="","",SUMIFS('الطلاب'!$N$6:$N$505,'الطلاب'!$F$6:$F$505,A45&amp;"",'الطلاب'!$N$6:$N$505,"&gt;0"))</f>
        <v/>
      </c>
    </row>
  </sheetData>
  <autoFilter ref="A5:M45"/>
  <mergeCells count="2">
    <mergeCell ref="A2:M2"/>
    <mergeCell ref="A1:M1"/>
  </mergeCells>
  <conditionalFormatting sqref="A6:M45">
    <cfRule type="expression" priority="1" dxfId="0">
      <formula>OR($K6="ممتلئ",$K6="تجاوز السعة")</formula>
    </cfRule>
    <cfRule type="expression" priority="2" dxfId="1">
      <formula>$K6="قارب الامتلاء"</formula>
    </cfRule>
  </conditionalFormatting>
  <conditionalFormatting sqref="K6:K45">
    <cfRule type="expression" priority="3" dxfId="2">
      <formula>$K6="متاح"</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S5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0" customWidth="1" min="2" max="2"/>
    <col width="14" customWidth="1" min="3" max="3"/>
    <col width="18" customWidth="1" min="4" max="4"/>
    <col width="15" customWidth="1" min="5" max="5"/>
    <col width="9" customWidth="1" min="6" max="6"/>
    <col width="13" customWidth="1" min="7" max="7"/>
    <col width="13" customWidth="1" min="8" max="8"/>
    <col width="11" customWidth="1" min="9" max="9"/>
    <col width="13" customWidth="1" min="10" max="10"/>
    <col width="11" customWidth="1" min="11" max="11"/>
    <col width="14" customWidth="1" min="12" max="12"/>
    <col width="14" customWidth="1" min="13" max="13"/>
    <col width="11" customWidth="1" min="14" max="14"/>
    <col width="11" customWidth="1" min="15" max="15"/>
    <col width="13" customWidth="1" min="16" max="16"/>
    <col width="14" customWidth="1" min="17" max="17"/>
    <col width="11" customWidth="1" min="18" max="18"/>
    <col width="11" customWidth="1" min="19" max="19"/>
  </cols>
  <sheetData>
    <row r="1" ht="26" customHeight="1">
      <c r="A1" s="10" t="inlineStr">
        <is>
          <t>شيت اشتراكات باص مدرسة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الطالب</t>
        </is>
      </c>
      <c r="B5" s="15" t="inlineStr">
        <is>
          <t>الاسم</t>
        </is>
      </c>
      <c r="C5" s="15" t="inlineStr">
        <is>
          <t>الصف</t>
        </is>
      </c>
      <c r="D5" s="15" t="inlineStr">
        <is>
          <t>ولي الأمر</t>
        </is>
      </c>
      <c r="E5" s="15" t="inlineStr">
        <is>
          <t>الجوال</t>
        </is>
      </c>
      <c r="F5" s="15" t="inlineStr">
        <is>
          <t>الخط</t>
        </is>
      </c>
      <c r="G5" s="15" t="inlineStr">
        <is>
          <t>بداية الاشتراك</t>
        </is>
      </c>
      <c r="H5" s="15" t="inlineStr">
        <is>
          <t>تاريخ الإيقاف</t>
        </is>
      </c>
      <c r="I5" s="15" t="inlineStr">
        <is>
          <t>خصم شهري</t>
        </is>
      </c>
      <c r="J5" s="15" t="inlineStr">
        <is>
          <t>المبلغ الشهري</t>
        </is>
      </c>
      <c r="K5" s="15" t="inlineStr">
        <is>
          <t>الأشهر المستحقة</t>
        </is>
      </c>
      <c r="L5" s="15" t="inlineStr">
        <is>
          <t>إجمالي المستحق</t>
        </is>
      </c>
      <c r="M5" s="15" t="inlineStr">
        <is>
          <t>المدفوع</t>
        </is>
      </c>
      <c r="N5" s="15" t="inlineStr">
        <is>
          <t>الرصيد المستحق</t>
        </is>
      </c>
      <c r="O5" s="15" t="inlineStr">
        <is>
          <t>الأشهر المتأخرة</t>
        </is>
      </c>
      <c r="P5" s="15" t="inlineStr">
        <is>
          <t>آخر دفعة</t>
        </is>
      </c>
      <c r="Q5" s="15" t="inlineStr">
        <is>
          <t>الحالة</t>
        </is>
      </c>
      <c r="R5" s="15" t="inlineStr">
        <is>
          <t>يشغل مقعدًا</t>
        </is>
      </c>
      <c r="S5" s="15" t="inlineStr">
        <is>
          <t>ترتيب المتابعة</t>
        </is>
      </c>
    </row>
    <row r="6">
      <c r="A6" s="5" t="inlineStr">
        <is>
          <t>B01</t>
        </is>
      </c>
      <c r="B6" s="5" t="inlineStr">
        <is>
          <t>عمر أحمد</t>
        </is>
      </c>
      <c r="C6" s="5" t="inlineStr">
        <is>
          <t>الصف الثالث</t>
        </is>
      </c>
      <c r="D6" s="5" t="inlineStr">
        <is>
          <t>أحمد سمير</t>
        </is>
      </c>
      <c r="E6" s="16" t="inlineStr">
        <is>
          <t>01010000001</t>
        </is>
      </c>
      <c r="F6" s="5" t="inlineStr">
        <is>
          <t>L1</t>
        </is>
      </c>
      <c r="G6" s="13" t="n">
        <v>46266</v>
      </c>
      <c r="H6" s="13" t="n"/>
      <c r="I6" s="17" t="n"/>
      <c r="J6" s="20">
        <f>IF(A6&amp;""="","",IFERROR(INDEX('الخطوط'!$G$6:$G$45,MATCH(F6&amp;"",'الخطوط'!$A$6:$A$45,0))-N(I6),""))</f>
        <v/>
      </c>
      <c r="K6" s="18">
        <f>IF(OR(J6="",NOT(ISNUMBER(G6))),"",IF(IF(ISNUMBER(H6),MIN('الإعدادات'!$B$4,H6),'الإعدادات'!$B$4)&lt;G6,0,(YEAR(IF(ISNUMBER(H6),MIN('الإعدادات'!$B$4,H6),'الإعدادات'!$B$4))-YEAR(G6))*12+MONTH(IF(ISNUMBER(H6),MIN('الإعدادات'!$B$4,H6),'الإعدادات'!$B$4))-MONTH(G6)+1))</f>
        <v/>
      </c>
      <c r="L6" s="20">
        <f>IF(K6="","",ROUND(K6*J6,2))</f>
        <v/>
      </c>
      <c r="M6" s="20">
        <f>IF(A6&amp;""="","",SUMIFS('الدفعات'!$C$6:$C$3005,'الدفعات'!$B$6:$B$3005,A6&amp;""))</f>
        <v/>
      </c>
      <c r="N6" s="20">
        <f>IF(L6="","",ROUND(L6-M6,2))</f>
        <v/>
      </c>
      <c r="O6" s="18">
        <f>IF(N6="","",IF(AND(N6&gt;0,N(J6)&gt;0),ROUNDUP(ROUND(N6/J6,4),0),0))</f>
        <v/>
      </c>
      <c r="P6" s="21">
        <f>IF(A6&amp;""="","",IFERROR(SUMIFS('الدفعات'!$A$6:$A$3005,'الدفعات'!$B$6:$B$3005,A6&amp;"",'الدفعات'!$H$6:$H$3005,1)/COUNTIFS('الدفعات'!$B$6:$B$3005,A6&amp;"",'الدفعات'!$H$6:$H$3005,1),""))</f>
        <v/>
      </c>
      <c r="Q6" s="6">
        <f>IF(A6&amp;""="","",IF(N6="","بيانات ناقصة",IF(N6&gt;0,"متأخر",IF(N6&lt;0,"دفع مقدمًا","مسدد"))))</f>
        <v/>
      </c>
      <c r="R6" s="22">
        <f>IF(A6&amp;""="","",IF(AND(F6&amp;""&lt;&gt;"",OR(NOT(ISNUMBER(H6)),H6&gt;'الإعدادات'!$B$4)),1,0))</f>
        <v/>
      </c>
      <c r="S6" s="18">
        <f>IF(ISNUMBER(N6),IF(N6&gt;0,COUNTIFS($N$6:$N$505,"&gt;"&amp;N6)+COUNTIFS($N$6:N6,N6),""),"")</f>
        <v/>
      </c>
    </row>
    <row r="7">
      <c r="A7" s="5" t="inlineStr">
        <is>
          <t>B02</t>
        </is>
      </c>
      <c r="B7" s="5" t="inlineStr">
        <is>
          <t>سلمى خالد</t>
        </is>
      </c>
      <c r="C7" s="5" t="inlineStr">
        <is>
          <t>الصف الرابع</t>
        </is>
      </c>
      <c r="D7" s="5" t="inlineStr">
        <is>
          <t>خالد عمر</t>
        </is>
      </c>
      <c r="E7" s="16" t="inlineStr">
        <is>
          <t>01010000002</t>
        </is>
      </c>
      <c r="F7" s="5" t="inlineStr">
        <is>
          <t>L1</t>
        </is>
      </c>
      <c r="G7" s="13" t="n">
        <v>46266</v>
      </c>
      <c r="H7" s="13" t="n"/>
      <c r="I7" s="17" t="n"/>
      <c r="J7" s="20">
        <f>IF(A7&amp;""="","",IFERROR(INDEX('الخطوط'!$G$6:$G$45,MATCH(F7&amp;"",'الخطوط'!$A$6:$A$45,0))-N(I7),""))</f>
        <v/>
      </c>
      <c r="K7" s="18">
        <f>IF(OR(J7="",NOT(ISNUMBER(G7))),"",IF(IF(ISNUMBER(H7),MIN('الإعدادات'!$B$4,H7),'الإعدادات'!$B$4)&lt;G7,0,(YEAR(IF(ISNUMBER(H7),MIN('الإعدادات'!$B$4,H7),'الإعدادات'!$B$4))-YEAR(G7))*12+MONTH(IF(ISNUMBER(H7),MIN('الإعدادات'!$B$4,H7),'الإعدادات'!$B$4))-MONTH(G7)+1))</f>
        <v/>
      </c>
      <c r="L7" s="20">
        <f>IF(K7="","",ROUND(K7*J7,2))</f>
        <v/>
      </c>
      <c r="M7" s="20">
        <f>IF(A7&amp;""="","",SUMIFS('الدفعات'!$C$6:$C$3005,'الدفعات'!$B$6:$B$3005,A7&amp;""))</f>
        <v/>
      </c>
      <c r="N7" s="20">
        <f>IF(L7="","",ROUND(L7-M7,2))</f>
        <v/>
      </c>
      <c r="O7" s="18">
        <f>IF(N7="","",IF(AND(N7&gt;0,N(J7)&gt;0),ROUNDUP(ROUND(N7/J7,4),0),0))</f>
        <v/>
      </c>
      <c r="P7" s="21">
        <f>IF(A7&amp;""="","",IFERROR(SUMIFS('الدفعات'!$A$6:$A$3005,'الدفعات'!$B$6:$B$3005,A7&amp;"",'الدفعات'!$H$6:$H$3005,1)/COUNTIFS('الدفعات'!$B$6:$B$3005,A7&amp;"",'الدفعات'!$H$6:$H$3005,1),""))</f>
        <v/>
      </c>
      <c r="Q7" s="6">
        <f>IF(A7&amp;""="","",IF(N7="","بيانات ناقصة",IF(N7&gt;0,"متأخر",IF(N7&lt;0,"دفع مقدمًا","مسدد"))))</f>
        <v/>
      </c>
      <c r="R7" s="22">
        <f>IF(A7&amp;""="","",IF(AND(F7&amp;""&lt;&gt;"",OR(NOT(ISNUMBER(H7)),H7&gt;'الإعدادات'!$B$4)),1,0))</f>
        <v/>
      </c>
      <c r="S7" s="18">
        <f>IF(ISNUMBER(N7),IF(N7&gt;0,COUNTIFS($N$6:$N$505,"&gt;"&amp;N7)+COUNTIFS($N$6:N7,N7),""),"")</f>
        <v/>
      </c>
    </row>
    <row r="8">
      <c r="A8" s="5" t="inlineStr">
        <is>
          <t>B03</t>
        </is>
      </c>
      <c r="B8" s="5" t="inlineStr">
        <is>
          <t>يوسف هاني</t>
        </is>
      </c>
      <c r="C8" s="5" t="inlineStr">
        <is>
          <t>الصف الأول</t>
        </is>
      </c>
      <c r="D8" s="5" t="inlineStr">
        <is>
          <t>هاني مجدي</t>
        </is>
      </c>
      <c r="E8" s="16" t="inlineStr">
        <is>
          <t>01010000003</t>
        </is>
      </c>
      <c r="F8" s="5" t="inlineStr">
        <is>
          <t>L1</t>
        </is>
      </c>
      <c r="G8" s="13" t="n">
        <v>46296</v>
      </c>
      <c r="H8" s="13" t="n"/>
      <c r="I8" s="17" t="n"/>
      <c r="J8" s="20">
        <f>IF(A8&amp;""="","",IFERROR(INDEX('الخطوط'!$G$6:$G$45,MATCH(F8&amp;"",'الخطوط'!$A$6:$A$45,0))-N(I8),""))</f>
        <v/>
      </c>
      <c r="K8" s="18">
        <f>IF(OR(J8="",NOT(ISNUMBER(G8))),"",IF(IF(ISNUMBER(H8),MIN('الإعدادات'!$B$4,H8),'الإعدادات'!$B$4)&lt;G8,0,(YEAR(IF(ISNUMBER(H8),MIN('الإعدادات'!$B$4,H8),'الإعدادات'!$B$4))-YEAR(G8))*12+MONTH(IF(ISNUMBER(H8),MIN('الإعدادات'!$B$4,H8),'الإعدادات'!$B$4))-MONTH(G8)+1))</f>
        <v/>
      </c>
      <c r="L8" s="20">
        <f>IF(K8="","",ROUND(K8*J8,2))</f>
        <v/>
      </c>
      <c r="M8" s="20">
        <f>IF(A8&amp;""="","",SUMIFS('الدفعات'!$C$6:$C$3005,'الدفعات'!$B$6:$B$3005,A8&amp;""))</f>
        <v/>
      </c>
      <c r="N8" s="20">
        <f>IF(L8="","",ROUND(L8-M8,2))</f>
        <v/>
      </c>
      <c r="O8" s="18">
        <f>IF(N8="","",IF(AND(N8&gt;0,N(J8)&gt;0),ROUNDUP(ROUND(N8/J8,4),0),0))</f>
        <v/>
      </c>
      <c r="P8" s="21">
        <f>IF(A8&amp;""="","",IFERROR(SUMIFS('الدفعات'!$A$6:$A$3005,'الدفعات'!$B$6:$B$3005,A8&amp;"",'الدفعات'!$H$6:$H$3005,1)/COUNTIFS('الدفعات'!$B$6:$B$3005,A8&amp;"",'الدفعات'!$H$6:$H$3005,1),""))</f>
        <v/>
      </c>
      <c r="Q8" s="6">
        <f>IF(A8&amp;""="","",IF(N8="","بيانات ناقصة",IF(N8&gt;0,"متأخر",IF(N8&lt;0,"دفع مقدمًا","مسدد"))))</f>
        <v/>
      </c>
      <c r="R8" s="22">
        <f>IF(A8&amp;""="","",IF(AND(F8&amp;""&lt;&gt;"",OR(NOT(ISNUMBER(H8)),H8&gt;'الإعدادات'!$B$4)),1,0))</f>
        <v/>
      </c>
      <c r="S8" s="18">
        <f>IF(ISNUMBER(N8),IF(N8&gt;0,COUNTIFS($N$6:$N$505,"&gt;"&amp;N8)+COUNTIFS($N$6:N8,N8),""),"")</f>
        <v/>
      </c>
    </row>
    <row r="9">
      <c r="A9" s="5" t="inlineStr">
        <is>
          <t>B04</t>
        </is>
      </c>
      <c r="B9" s="5" t="inlineStr">
        <is>
          <t>ليلى حسام</t>
        </is>
      </c>
      <c r="C9" s="5" t="inlineStr">
        <is>
          <t>الصف الخامس</t>
        </is>
      </c>
      <c r="D9" s="5" t="inlineStr">
        <is>
          <t>حسام علي</t>
        </is>
      </c>
      <c r="E9" s="16" t="inlineStr">
        <is>
          <t>01010000004</t>
        </is>
      </c>
      <c r="F9" s="5" t="inlineStr">
        <is>
          <t>L1</t>
        </is>
      </c>
      <c r="G9" s="13" t="n">
        <v>46266</v>
      </c>
      <c r="H9" s="13" t="n"/>
      <c r="I9" s="17" t="n">
        <v>100</v>
      </c>
      <c r="J9" s="20">
        <f>IF(A9&amp;""="","",IFERROR(INDEX('الخطوط'!$G$6:$G$45,MATCH(F9&amp;"",'الخطوط'!$A$6:$A$45,0))-N(I9),""))</f>
        <v/>
      </c>
      <c r="K9" s="18">
        <f>IF(OR(J9="",NOT(ISNUMBER(G9))),"",IF(IF(ISNUMBER(H9),MIN('الإعدادات'!$B$4,H9),'الإعدادات'!$B$4)&lt;G9,0,(YEAR(IF(ISNUMBER(H9),MIN('الإعدادات'!$B$4,H9),'الإعدادات'!$B$4))-YEAR(G9))*12+MONTH(IF(ISNUMBER(H9),MIN('الإعدادات'!$B$4,H9),'الإعدادات'!$B$4))-MONTH(G9)+1))</f>
        <v/>
      </c>
      <c r="L9" s="20">
        <f>IF(K9="","",ROUND(K9*J9,2))</f>
        <v/>
      </c>
      <c r="M9" s="20">
        <f>IF(A9&amp;""="","",SUMIFS('الدفعات'!$C$6:$C$3005,'الدفعات'!$B$6:$B$3005,A9&amp;""))</f>
        <v/>
      </c>
      <c r="N9" s="20">
        <f>IF(L9="","",ROUND(L9-M9,2))</f>
        <v/>
      </c>
      <c r="O9" s="18">
        <f>IF(N9="","",IF(AND(N9&gt;0,N(J9)&gt;0),ROUNDUP(ROUND(N9/J9,4),0),0))</f>
        <v/>
      </c>
      <c r="P9" s="21">
        <f>IF(A9&amp;""="","",IFERROR(SUMIFS('الدفعات'!$A$6:$A$3005,'الدفعات'!$B$6:$B$3005,A9&amp;"",'الدفعات'!$H$6:$H$3005,1)/COUNTIFS('الدفعات'!$B$6:$B$3005,A9&amp;"",'الدفعات'!$H$6:$H$3005,1),""))</f>
        <v/>
      </c>
      <c r="Q9" s="6">
        <f>IF(A9&amp;""="","",IF(N9="","بيانات ناقصة",IF(N9&gt;0,"متأخر",IF(N9&lt;0,"دفع مقدمًا","مسدد"))))</f>
        <v/>
      </c>
      <c r="R9" s="22">
        <f>IF(A9&amp;""="","",IF(AND(F9&amp;""&lt;&gt;"",OR(NOT(ISNUMBER(H9)),H9&gt;'الإعدادات'!$B$4)),1,0))</f>
        <v/>
      </c>
      <c r="S9" s="18">
        <f>IF(ISNUMBER(N9),IF(N9&gt;0,COUNTIFS($N$6:$N$505,"&gt;"&amp;N9)+COUNTIFS($N$6:N9,N9),""),"")</f>
        <v/>
      </c>
    </row>
    <row r="10">
      <c r="A10" s="5" t="inlineStr">
        <is>
          <t>B05</t>
        </is>
      </c>
      <c r="B10" s="5" t="inlineStr">
        <is>
          <t>آدم محمود</t>
        </is>
      </c>
      <c r="C10" s="5" t="inlineStr">
        <is>
          <t>الصف الثاني</t>
        </is>
      </c>
      <c r="D10" s="5" t="inlineStr">
        <is>
          <t>محمود طارق</t>
        </is>
      </c>
      <c r="E10" s="16" t="inlineStr">
        <is>
          <t>01010000005</t>
        </is>
      </c>
      <c r="F10" s="5" t="inlineStr">
        <is>
          <t>L1</t>
        </is>
      </c>
      <c r="G10" s="13" t="n">
        <v>46266</v>
      </c>
      <c r="H10" s="13" t="n">
        <v>46310</v>
      </c>
      <c r="I10" s="17" t="n"/>
      <c r="J10" s="20">
        <f>IF(A10&amp;""="","",IFERROR(INDEX('الخطوط'!$G$6:$G$45,MATCH(F10&amp;"",'الخطوط'!$A$6:$A$45,0))-N(I10),""))</f>
        <v/>
      </c>
      <c r="K10" s="18">
        <f>IF(OR(J10="",NOT(ISNUMBER(G10))),"",IF(IF(ISNUMBER(H10),MIN('الإعدادات'!$B$4,H10),'الإعدادات'!$B$4)&lt;G10,0,(YEAR(IF(ISNUMBER(H10),MIN('الإعدادات'!$B$4,H10),'الإعدادات'!$B$4))-YEAR(G10))*12+MONTH(IF(ISNUMBER(H10),MIN('الإعدادات'!$B$4,H10),'الإعدادات'!$B$4))-MONTH(G10)+1))</f>
        <v/>
      </c>
      <c r="L10" s="20">
        <f>IF(K10="","",ROUND(K10*J10,2))</f>
        <v/>
      </c>
      <c r="M10" s="20">
        <f>IF(A10&amp;""="","",SUMIFS('الدفعات'!$C$6:$C$3005,'الدفعات'!$B$6:$B$3005,A10&amp;""))</f>
        <v/>
      </c>
      <c r="N10" s="20">
        <f>IF(L10="","",ROUND(L10-M10,2))</f>
        <v/>
      </c>
      <c r="O10" s="18">
        <f>IF(N10="","",IF(AND(N10&gt;0,N(J10)&gt;0),ROUNDUP(ROUND(N10/J10,4),0),0))</f>
        <v/>
      </c>
      <c r="P10" s="21">
        <f>IF(A10&amp;""="","",IFERROR(SUMIFS('الدفعات'!$A$6:$A$3005,'الدفعات'!$B$6:$B$3005,A10&amp;"",'الدفعات'!$H$6:$H$3005,1)/COUNTIFS('الدفعات'!$B$6:$B$3005,A10&amp;"",'الدفعات'!$H$6:$H$3005,1),""))</f>
        <v/>
      </c>
      <c r="Q10" s="6">
        <f>IF(A10&amp;""="","",IF(N10="","بيانات ناقصة",IF(N10&gt;0,"متأخر",IF(N10&lt;0,"دفع مقدمًا","مسدد"))))</f>
        <v/>
      </c>
      <c r="R10" s="22">
        <f>IF(A10&amp;""="","",IF(AND(F10&amp;""&lt;&gt;"",OR(NOT(ISNUMBER(H10)),H10&gt;'الإعدادات'!$B$4)),1,0))</f>
        <v/>
      </c>
      <c r="S10" s="18">
        <f>IF(ISNUMBER(N10),IF(N10&gt;0,COUNTIFS($N$6:$N$505,"&gt;"&amp;N10)+COUNTIFS($N$6:N10,N10),""),"")</f>
        <v/>
      </c>
    </row>
    <row r="11">
      <c r="A11" s="5" t="inlineStr">
        <is>
          <t>B06</t>
        </is>
      </c>
      <c r="B11" s="5" t="inlineStr">
        <is>
          <t>مريم سامي</t>
        </is>
      </c>
      <c r="C11" s="5" t="inlineStr">
        <is>
          <t>الصف السادس</t>
        </is>
      </c>
      <c r="D11" s="5" t="inlineStr">
        <is>
          <t>سامي نبيل</t>
        </is>
      </c>
      <c r="E11" s="16" t="inlineStr">
        <is>
          <t>01010000006</t>
        </is>
      </c>
      <c r="F11" s="5" t="inlineStr">
        <is>
          <t>L2</t>
        </is>
      </c>
      <c r="G11" s="13" t="n">
        <v>46266</v>
      </c>
      <c r="H11" s="13" t="n"/>
      <c r="I11" s="17" t="n"/>
      <c r="J11" s="20">
        <f>IF(A11&amp;""="","",IFERROR(INDEX('الخطوط'!$G$6:$G$45,MATCH(F11&amp;"",'الخطوط'!$A$6:$A$45,0))-N(I11),""))</f>
        <v/>
      </c>
      <c r="K11" s="18">
        <f>IF(OR(J11="",NOT(ISNUMBER(G11))),"",IF(IF(ISNUMBER(H11),MIN('الإعدادات'!$B$4,H11),'الإعدادات'!$B$4)&lt;G11,0,(YEAR(IF(ISNUMBER(H11),MIN('الإعدادات'!$B$4,H11),'الإعدادات'!$B$4))-YEAR(G11))*12+MONTH(IF(ISNUMBER(H11),MIN('الإعدادات'!$B$4,H11),'الإعدادات'!$B$4))-MONTH(G11)+1))</f>
        <v/>
      </c>
      <c r="L11" s="20">
        <f>IF(K11="","",ROUND(K11*J11,2))</f>
        <v/>
      </c>
      <c r="M11" s="20">
        <f>IF(A11&amp;""="","",SUMIFS('الدفعات'!$C$6:$C$3005,'الدفعات'!$B$6:$B$3005,A11&amp;""))</f>
        <v/>
      </c>
      <c r="N11" s="20">
        <f>IF(L11="","",ROUND(L11-M11,2))</f>
        <v/>
      </c>
      <c r="O11" s="18">
        <f>IF(N11="","",IF(AND(N11&gt;0,N(J11)&gt;0),ROUNDUP(ROUND(N11/J11,4),0),0))</f>
        <v/>
      </c>
      <c r="P11" s="21">
        <f>IF(A11&amp;""="","",IFERROR(SUMIFS('الدفعات'!$A$6:$A$3005,'الدفعات'!$B$6:$B$3005,A11&amp;"",'الدفعات'!$H$6:$H$3005,1)/COUNTIFS('الدفعات'!$B$6:$B$3005,A11&amp;"",'الدفعات'!$H$6:$H$3005,1),""))</f>
        <v/>
      </c>
      <c r="Q11" s="6">
        <f>IF(A11&amp;""="","",IF(N11="","بيانات ناقصة",IF(N11&gt;0,"متأخر",IF(N11&lt;0,"دفع مقدمًا","مسدد"))))</f>
        <v/>
      </c>
      <c r="R11" s="22">
        <f>IF(A11&amp;""="","",IF(AND(F11&amp;""&lt;&gt;"",OR(NOT(ISNUMBER(H11)),H11&gt;'الإعدادات'!$B$4)),1,0))</f>
        <v/>
      </c>
      <c r="S11" s="18">
        <f>IF(ISNUMBER(N11),IF(N11&gt;0,COUNTIFS($N$6:$N$505,"&gt;"&amp;N11)+COUNTIFS($N$6:N11,N11),""),"")</f>
        <v/>
      </c>
    </row>
    <row r="12">
      <c r="A12" s="5" t="inlineStr">
        <is>
          <t>B07</t>
        </is>
      </c>
      <c r="B12" s="5" t="inlineStr">
        <is>
          <t>كريم وليد</t>
        </is>
      </c>
      <c r="C12" s="5" t="inlineStr">
        <is>
          <t>الصف الثالث</t>
        </is>
      </c>
      <c r="D12" s="5" t="inlineStr">
        <is>
          <t>وليد فؤاد</t>
        </is>
      </c>
      <c r="E12" s="16" t="inlineStr">
        <is>
          <t>01010000007</t>
        </is>
      </c>
      <c r="F12" s="5" t="inlineStr">
        <is>
          <t>L2</t>
        </is>
      </c>
      <c r="G12" s="13" t="n">
        <v>46266</v>
      </c>
      <c r="H12" s="13" t="n"/>
      <c r="I12" s="17" t="n"/>
      <c r="J12" s="20">
        <f>IF(A12&amp;""="","",IFERROR(INDEX('الخطوط'!$G$6:$G$45,MATCH(F12&amp;"",'الخطوط'!$A$6:$A$45,0))-N(I12),""))</f>
        <v/>
      </c>
      <c r="K12" s="18">
        <f>IF(OR(J12="",NOT(ISNUMBER(G12))),"",IF(IF(ISNUMBER(H12),MIN('الإعدادات'!$B$4,H12),'الإعدادات'!$B$4)&lt;G12,0,(YEAR(IF(ISNUMBER(H12),MIN('الإعدادات'!$B$4,H12),'الإعدادات'!$B$4))-YEAR(G12))*12+MONTH(IF(ISNUMBER(H12),MIN('الإعدادات'!$B$4,H12),'الإعدادات'!$B$4))-MONTH(G12)+1))</f>
        <v/>
      </c>
      <c r="L12" s="20">
        <f>IF(K12="","",ROUND(K12*J12,2))</f>
        <v/>
      </c>
      <c r="M12" s="20">
        <f>IF(A12&amp;""="","",SUMIFS('الدفعات'!$C$6:$C$3005,'الدفعات'!$B$6:$B$3005,A12&amp;""))</f>
        <v/>
      </c>
      <c r="N12" s="20">
        <f>IF(L12="","",ROUND(L12-M12,2))</f>
        <v/>
      </c>
      <c r="O12" s="18">
        <f>IF(N12="","",IF(AND(N12&gt;0,N(J12)&gt;0),ROUNDUP(ROUND(N12/J12,4),0),0))</f>
        <v/>
      </c>
      <c r="P12" s="21">
        <f>IF(A12&amp;""="","",IFERROR(SUMIFS('الدفعات'!$A$6:$A$3005,'الدفعات'!$B$6:$B$3005,A12&amp;"",'الدفعات'!$H$6:$H$3005,1)/COUNTIFS('الدفعات'!$B$6:$B$3005,A12&amp;"",'الدفعات'!$H$6:$H$3005,1),""))</f>
        <v/>
      </c>
      <c r="Q12" s="6">
        <f>IF(A12&amp;""="","",IF(N12="","بيانات ناقصة",IF(N12&gt;0,"متأخر",IF(N12&lt;0,"دفع مقدمًا","مسدد"))))</f>
        <v/>
      </c>
      <c r="R12" s="22">
        <f>IF(A12&amp;""="","",IF(AND(F12&amp;""&lt;&gt;"",OR(NOT(ISNUMBER(H12)),H12&gt;'الإعدادات'!$B$4)),1,0))</f>
        <v/>
      </c>
      <c r="S12" s="18">
        <f>IF(ISNUMBER(N12),IF(N12&gt;0,COUNTIFS($N$6:$N$505,"&gt;"&amp;N12)+COUNTIFS($N$6:N12,N12),""),"")</f>
        <v/>
      </c>
    </row>
    <row r="13">
      <c r="A13" s="5" t="inlineStr">
        <is>
          <t>B08</t>
        </is>
      </c>
      <c r="B13" s="5" t="inlineStr">
        <is>
          <t>جنى ياسر</t>
        </is>
      </c>
      <c r="C13" s="5" t="inlineStr">
        <is>
          <t>الصف الرابع</t>
        </is>
      </c>
      <c r="D13" s="5" t="inlineStr">
        <is>
          <t>ياسر مصطفى</t>
        </is>
      </c>
      <c r="E13" s="16" t="inlineStr">
        <is>
          <t>01010000008</t>
        </is>
      </c>
      <c r="F13" s="5" t="inlineStr">
        <is>
          <t>L2</t>
        </is>
      </c>
      <c r="G13" s="13" t="n">
        <v>46266</v>
      </c>
      <c r="H13" s="13" t="n"/>
      <c r="I13" s="17" t="n"/>
      <c r="J13" s="20">
        <f>IF(A13&amp;""="","",IFERROR(INDEX('الخطوط'!$G$6:$G$45,MATCH(F13&amp;"",'الخطوط'!$A$6:$A$45,0))-N(I13),""))</f>
        <v/>
      </c>
      <c r="K13" s="18">
        <f>IF(OR(J13="",NOT(ISNUMBER(G13))),"",IF(IF(ISNUMBER(H13),MIN('الإعدادات'!$B$4,H13),'الإعدادات'!$B$4)&lt;G13,0,(YEAR(IF(ISNUMBER(H13),MIN('الإعدادات'!$B$4,H13),'الإعدادات'!$B$4))-YEAR(G13))*12+MONTH(IF(ISNUMBER(H13),MIN('الإعدادات'!$B$4,H13),'الإعدادات'!$B$4))-MONTH(G13)+1))</f>
        <v/>
      </c>
      <c r="L13" s="20">
        <f>IF(K13="","",ROUND(K13*J13,2))</f>
        <v/>
      </c>
      <c r="M13" s="20">
        <f>IF(A13&amp;""="","",SUMIFS('الدفعات'!$C$6:$C$3005,'الدفعات'!$B$6:$B$3005,A13&amp;""))</f>
        <v/>
      </c>
      <c r="N13" s="20">
        <f>IF(L13="","",ROUND(L13-M13,2))</f>
        <v/>
      </c>
      <c r="O13" s="18">
        <f>IF(N13="","",IF(AND(N13&gt;0,N(J13)&gt;0),ROUNDUP(ROUND(N13/J13,4),0),0))</f>
        <v/>
      </c>
      <c r="P13" s="21">
        <f>IF(A13&amp;""="","",IFERROR(SUMIFS('الدفعات'!$A$6:$A$3005,'الدفعات'!$B$6:$B$3005,A13&amp;"",'الدفعات'!$H$6:$H$3005,1)/COUNTIFS('الدفعات'!$B$6:$B$3005,A13&amp;"",'الدفعات'!$H$6:$H$3005,1),""))</f>
        <v/>
      </c>
      <c r="Q13" s="6">
        <f>IF(A13&amp;""="","",IF(N13="","بيانات ناقصة",IF(N13&gt;0,"متأخر",IF(N13&lt;0,"دفع مقدمًا","مسدد"))))</f>
        <v/>
      </c>
      <c r="R13" s="22">
        <f>IF(A13&amp;""="","",IF(AND(F13&amp;""&lt;&gt;"",OR(NOT(ISNUMBER(H13)),H13&gt;'الإعدادات'!$B$4)),1,0))</f>
        <v/>
      </c>
      <c r="S13" s="18">
        <f>IF(ISNUMBER(N13),IF(N13&gt;0,COUNTIFS($N$6:$N$505,"&gt;"&amp;N13)+COUNTIFS($N$6:N13,N13),""),"")</f>
        <v/>
      </c>
    </row>
    <row r="14">
      <c r="A14" s="5" t="inlineStr">
        <is>
          <t>B09</t>
        </is>
      </c>
      <c r="B14" s="5" t="inlineStr">
        <is>
          <t>زياد عماد</t>
        </is>
      </c>
      <c r="C14" s="5" t="inlineStr">
        <is>
          <t>الصف الأول</t>
        </is>
      </c>
      <c r="D14" s="5" t="inlineStr">
        <is>
          <t>عماد رشدي</t>
        </is>
      </c>
      <c r="E14" s="16" t="inlineStr">
        <is>
          <t>01010000009</t>
        </is>
      </c>
      <c r="F14" s="5" t="inlineStr">
        <is>
          <t>L2</t>
        </is>
      </c>
      <c r="G14" s="13" t="n">
        <v>46266</v>
      </c>
      <c r="H14" s="13" t="n"/>
      <c r="I14" s="17" t="n"/>
      <c r="J14" s="20">
        <f>IF(A14&amp;""="","",IFERROR(INDEX('الخطوط'!$G$6:$G$45,MATCH(F14&amp;"",'الخطوط'!$A$6:$A$45,0))-N(I14),""))</f>
        <v/>
      </c>
      <c r="K14" s="18">
        <f>IF(OR(J14="",NOT(ISNUMBER(G14))),"",IF(IF(ISNUMBER(H14),MIN('الإعدادات'!$B$4,H14),'الإعدادات'!$B$4)&lt;G14,0,(YEAR(IF(ISNUMBER(H14),MIN('الإعدادات'!$B$4,H14),'الإعدادات'!$B$4))-YEAR(G14))*12+MONTH(IF(ISNUMBER(H14),MIN('الإعدادات'!$B$4,H14),'الإعدادات'!$B$4))-MONTH(G14)+1))</f>
        <v/>
      </c>
      <c r="L14" s="20">
        <f>IF(K14="","",ROUND(K14*J14,2))</f>
        <v/>
      </c>
      <c r="M14" s="20">
        <f>IF(A14&amp;""="","",SUMIFS('الدفعات'!$C$6:$C$3005,'الدفعات'!$B$6:$B$3005,A14&amp;""))</f>
        <v/>
      </c>
      <c r="N14" s="20">
        <f>IF(L14="","",ROUND(L14-M14,2))</f>
        <v/>
      </c>
      <c r="O14" s="18">
        <f>IF(N14="","",IF(AND(N14&gt;0,N(J14)&gt;0),ROUNDUP(ROUND(N14/J14,4),0),0))</f>
        <v/>
      </c>
      <c r="P14" s="21">
        <f>IF(A14&amp;""="","",IFERROR(SUMIFS('الدفعات'!$A$6:$A$3005,'الدفعات'!$B$6:$B$3005,A14&amp;"",'الدفعات'!$H$6:$H$3005,1)/COUNTIFS('الدفعات'!$B$6:$B$3005,A14&amp;"",'الدفعات'!$H$6:$H$3005,1),""))</f>
        <v/>
      </c>
      <c r="Q14" s="6">
        <f>IF(A14&amp;""="","",IF(N14="","بيانات ناقصة",IF(N14&gt;0,"متأخر",IF(N14&lt;0,"دفع مقدمًا","مسدد"))))</f>
        <v/>
      </c>
      <c r="R14" s="22">
        <f>IF(A14&amp;""="","",IF(AND(F14&amp;""&lt;&gt;"",OR(NOT(ISNUMBER(H14)),H14&gt;'الإعدادات'!$B$4)),1,0))</f>
        <v/>
      </c>
      <c r="S14" s="18">
        <f>IF(ISNUMBER(N14),IF(N14&gt;0,COUNTIFS($N$6:$N$505,"&gt;"&amp;N14)+COUNTIFS($N$6:N14,N14),""),"")</f>
        <v/>
      </c>
    </row>
    <row r="15">
      <c r="A15" s="5" t="inlineStr">
        <is>
          <t>B10</t>
        </is>
      </c>
      <c r="B15" s="5" t="inlineStr">
        <is>
          <t>نور أشرف</t>
        </is>
      </c>
      <c r="C15" s="5" t="inlineStr">
        <is>
          <t>الصف الخامس</t>
        </is>
      </c>
      <c r="D15" s="5" t="inlineStr">
        <is>
          <t>أشرف جمال</t>
        </is>
      </c>
      <c r="E15" s="16" t="inlineStr">
        <is>
          <t>01010000010</t>
        </is>
      </c>
      <c r="F15" s="5" t="inlineStr">
        <is>
          <t>L2</t>
        </is>
      </c>
      <c r="G15" s="13" t="n">
        <v>46327</v>
      </c>
      <c r="H15" s="13" t="n"/>
      <c r="I15" s="17" t="n"/>
      <c r="J15" s="20">
        <f>IF(A15&amp;""="","",IFERROR(INDEX('الخطوط'!$G$6:$G$45,MATCH(F15&amp;"",'الخطوط'!$A$6:$A$45,0))-N(I15),""))</f>
        <v/>
      </c>
      <c r="K15" s="18">
        <f>IF(OR(J15="",NOT(ISNUMBER(G15))),"",IF(IF(ISNUMBER(H15),MIN('الإعدادات'!$B$4,H15),'الإعدادات'!$B$4)&lt;G15,0,(YEAR(IF(ISNUMBER(H15),MIN('الإعدادات'!$B$4,H15),'الإعدادات'!$B$4))-YEAR(G15))*12+MONTH(IF(ISNUMBER(H15),MIN('الإعدادات'!$B$4,H15),'الإعدادات'!$B$4))-MONTH(G15)+1))</f>
        <v/>
      </c>
      <c r="L15" s="20">
        <f>IF(K15="","",ROUND(K15*J15,2))</f>
        <v/>
      </c>
      <c r="M15" s="20">
        <f>IF(A15&amp;""="","",SUMIFS('الدفعات'!$C$6:$C$3005,'الدفعات'!$B$6:$B$3005,A15&amp;""))</f>
        <v/>
      </c>
      <c r="N15" s="20">
        <f>IF(L15="","",ROUND(L15-M15,2))</f>
        <v/>
      </c>
      <c r="O15" s="18">
        <f>IF(N15="","",IF(AND(N15&gt;0,N(J15)&gt;0),ROUNDUP(ROUND(N15/J15,4),0),0))</f>
        <v/>
      </c>
      <c r="P15" s="21">
        <f>IF(A15&amp;""="","",IFERROR(SUMIFS('الدفعات'!$A$6:$A$3005,'الدفعات'!$B$6:$B$3005,A15&amp;"",'الدفعات'!$H$6:$H$3005,1)/COUNTIFS('الدفعات'!$B$6:$B$3005,A15&amp;"",'الدفعات'!$H$6:$H$3005,1),""))</f>
        <v/>
      </c>
      <c r="Q15" s="6">
        <f>IF(A15&amp;""="","",IF(N15="","بيانات ناقصة",IF(N15&gt;0,"متأخر",IF(N15&lt;0,"دفع مقدمًا","مسدد"))))</f>
        <v/>
      </c>
      <c r="R15" s="22">
        <f>IF(A15&amp;""="","",IF(AND(F15&amp;""&lt;&gt;"",OR(NOT(ISNUMBER(H15)),H15&gt;'الإعدادات'!$B$4)),1,0))</f>
        <v/>
      </c>
      <c r="S15" s="18">
        <f>IF(ISNUMBER(N15),IF(N15&gt;0,COUNTIFS($N$6:$N$505,"&gt;"&amp;N15)+COUNTIFS($N$6:N15,N15),""),"")</f>
        <v/>
      </c>
    </row>
    <row r="16">
      <c r="A16" s="5" t="inlineStr">
        <is>
          <t>B11</t>
        </is>
      </c>
      <c r="B16" s="5" t="inlineStr">
        <is>
          <t>حمزة إيهاب</t>
        </is>
      </c>
      <c r="C16" s="5" t="inlineStr">
        <is>
          <t>الصف الثاني</t>
        </is>
      </c>
      <c r="D16" s="5" t="inlineStr">
        <is>
          <t>إيهاب سعيد</t>
        </is>
      </c>
      <c r="E16" s="16" t="inlineStr">
        <is>
          <t>01010000011</t>
        </is>
      </c>
      <c r="F16" s="5" t="inlineStr">
        <is>
          <t>L3</t>
        </is>
      </c>
      <c r="G16" s="13" t="n">
        <v>46266</v>
      </c>
      <c r="H16" s="13" t="n"/>
      <c r="I16" s="17" t="n"/>
      <c r="J16" s="20">
        <f>IF(A16&amp;""="","",IFERROR(INDEX('الخطوط'!$G$6:$G$45,MATCH(F16&amp;"",'الخطوط'!$A$6:$A$45,0))-N(I16),""))</f>
        <v/>
      </c>
      <c r="K16" s="18">
        <f>IF(OR(J16="",NOT(ISNUMBER(G16))),"",IF(IF(ISNUMBER(H16),MIN('الإعدادات'!$B$4,H16),'الإعدادات'!$B$4)&lt;G16,0,(YEAR(IF(ISNUMBER(H16),MIN('الإعدادات'!$B$4,H16),'الإعدادات'!$B$4))-YEAR(G16))*12+MONTH(IF(ISNUMBER(H16),MIN('الإعدادات'!$B$4,H16),'الإعدادات'!$B$4))-MONTH(G16)+1))</f>
        <v/>
      </c>
      <c r="L16" s="20">
        <f>IF(K16="","",ROUND(K16*J16,2))</f>
        <v/>
      </c>
      <c r="M16" s="20">
        <f>IF(A16&amp;""="","",SUMIFS('الدفعات'!$C$6:$C$3005,'الدفعات'!$B$6:$B$3005,A16&amp;""))</f>
        <v/>
      </c>
      <c r="N16" s="20">
        <f>IF(L16="","",ROUND(L16-M16,2))</f>
        <v/>
      </c>
      <c r="O16" s="18">
        <f>IF(N16="","",IF(AND(N16&gt;0,N(J16)&gt;0),ROUNDUP(ROUND(N16/J16,4),0),0))</f>
        <v/>
      </c>
      <c r="P16" s="21">
        <f>IF(A16&amp;""="","",IFERROR(SUMIFS('الدفعات'!$A$6:$A$3005,'الدفعات'!$B$6:$B$3005,A16&amp;"",'الدفعات'!$H$6:$H$3005,1)/COUNTIFS('الدفعات'!$B$6:$B$3005,A16&amp;"",'الدفعات'!$H$6:$H$3005,1),""))</f>
        <v/>
      </c>
      <c r="Q16" s="6">
        <f>IF(A16&amp;""="","",IF(N16="","بيانات ناقصة",IF(N16&gt;0,"متأخر",IF(N16&lt;0,"دفع مقدمًا","مسدد"))))</f>
        <v/>
      </c>
      <c r="R16" s="22">
        <f>IF(A16&amp;""="","",IF(AND(F16&amp;""&lt;&gt;"",OR(NOT(ISNUMBER(H16)),H16&gt;'الإعدادات'!$B$4)),1,0))</f>
        <v/>
      </c>
      <c r="S16" s="18">
        <f>IF(ISNUMBER(N16),IF(N16&gt;0,COUNTIFS($N$6:$N$505,"&gt;"&amp;N16)+COUNTIFS($N$6:N16,N16),""),"")</f>
        <v/>
      </c>
    </row>
    <row r="17">
      <c r="A17" s="5" t="inlineStr">
        <is>
          <t>B12</t>
        </is>
      </c>
      <c r="B17" s="5" t="inlineStr">
        <is>
          <t>هدى مراد</t>
        </is>
      </c>
      <c r="C17" s="5" t="inlineStr">
        <is>
          <t>الصف الثالث</t>
        </is>
      </c>
      <c r="D17" s="5" t="inlineStr">
        <is>
          <t>مراد حسن</t>
        </is>
      </c>
      <c r="E17" s="16" t="inlineStr">
        <is>
          <t>01010000012</t>
        </is>
      </c>
      <c r="F17" s="5" t="inlineStr">
        <is>
          <t>L3</t>
        </is>
      </c>
      <c r="G17" s="13" t="n">
        <v>46296</v>
      </c>
      <c r="H17" s="13" t="n"/>
      <c r="I17" s="17" t="n"/>
      <c r="J17" s="20">
        <f>IF(A17&amp;""="","",IFERROR(INDEX('الخطوط'!$G$6:$G$45,MATCH(F17&amp;"",'الخطوط'!$A$6:$A$45,0))-N(I17),""))</f>
        <v/>
      </c>
      <c r="K17" s="18">
        <f>IF(OR(J17="",NOT(ISNUMBER(G17))),"",IF(IF(ISNUMBER(H17),MIN('الإعدادات'!$B$4,H17),'الإعدادات'!$B$4)&lt;G17,0,(YEAR(IF(ISNUMBER(H17),MIN('الإعدادات'!$B$4,H17),'الإعدادات'!$B$4))-YEAR(G17))*12+MONTH(IF(ISNUMBER(H17),MIN('الإعدادات'!$B$4,H17),'الإعدادات'!$B$4))-MONTH(G17)+1))</f>
        <v/>
      </c>
      <c r="L17" s="20">
        <f>IF(K17="","",ROUND(K17*J17,2))</f>
        <v/>
      </c>
      <c r="M17" s="20">
        <f>IF(A17&amp;""="","",SUMIFS('الدفعات'!$C$6:$C$3005,'الدفعات'!$B$6:$B$3005,A17&amp;""))</f>
        <v/>
      </c>
      <c r="N17" s="20">
        <f>IF(L17="","",ROUND(L17-M17,2))</f>
        <v/>
      </c>
      <c r="O17" s="18">
        <f>IF(N17="","",IF(AND(N17&gt;0,N(J17)&gt;0),ROUNDUP(ROUND(N17/J17,4),0),0))</f>
        <v/>
      </c>
      <c r="P17" s="21">
        <f>IF(A17&amp;""="","",IFERROR(SUMIFS('الدفعات'!$A$6:$A$3005,'الدفعات'!$B$6:$B$3005,A17&amp;"",'الدفعات'!$H$6:$H$3005,1)/COUNTIFS('الدفعات'!$B$6:$B$3005,A17&amp;"",'الدفعات'!$H$6:$H$3005,1),""))</f>
        <v/>
      </c>
      <c r="Q17" s="6">
        <f>IF(A17&amp;""="","",IF(N17="","بيانات ناقصة",IF(N17&gt;0,"متأخر",IF(N17&lt;0,"دفع مقدمًا","مسدد"))))</f>
        <v/>
      </c>
      <c r="R17" s="22">
        <f>IF(A17&amp;""="","",IF(AND(F17&amp;""&lt;&gt;"",OR(NOT(ISNUMBER(H17)),H17&gt;'الإعدادات'!$B$4)),1,0))</f>
        <v/>
      </c>
      <c r="S17" s="18">
        <f>IF(ISNUMBER(N17),IF(N17&gt;0,COUNTIFS($N$6:$N$505,"&gt;"&amp;N17)+COUNTIFS($N$6:N17,N17),""),"")</f>
        <v/>
      </c>
    </row>
    <row r="18">
      <c r="A18" s="5" t="inlineStr">
        <is>
          <t>B13</t>
        </is>
      </c>
      <c r="B18" s="5" t="inlineStr">
        <is>
          <t>ياسين ماهر</t>
        </is>
      </c>
      <c r="C18" s="5" t="inlineStr">
        <is>
          <t>الصف الأول</t>
        </is>
      </c>
      <c r="D18" s="5" t="inlineStr">
        <is>
          <t>ماهر عبد الله</t>
        </is>
      </c>
      <c r="E18" s="16" t="inlineStr">
        <is>
          <t>01010000013</t>
        </is>
      </c>
      <c r="F18" s="5" t="inlineStr">
        <is>
          <t>L3</t>
        </is>
      </c>
      <c r="G18" s="13" t="n">
        <v>46327</v>
      </c>
      <c r="H18" s="13" t="n"/>
      <c r="I18" s="17" t="n"/>
      <c r="J18" s="20">
        <f>IF(A18&amp;""="","",IFERROR(INDEX('الخطوط'!$G$6:$G$45,MATCH(F18&amp;"",'الخطوط'!$A$6:$A$45,0))-N(I18),""))</f>
        <v/>
      </c>
      <c r="K18" s="18">
        <f>IF(OR(J18="",NOT(ISNUMBER(G18))),"",IF(IF(ISNUMBER(H18),MIN('الإعدادات'!$B$4,H18),'الإعدادات'!$B$4)&lt;G18,0,(YEAR(IF(ISNUMBER(H18),MIN('الإعدادات'!$B$4,H18),'الإعدادات'!$B$4))-YEAR(G18))*12+MONTH(IF(ISNUMBER(H18),MIN('الإعدادات'!$B$4,H18),'الإعدادات'!$B$4))-MONTH(G18)+1))</f>
        <v/>
      </c>
      <c r="L18" s="20">
        <f>IF(K18="","",ROUND(K18*J18,2))</f>
        <v/>
      </c>
      <c r="M18" s="20">
        <f>IF(A18&amp;""="","",SUMIFS('الدفعات'!$C$6:$C$3005,'الدفعات'!$B$6:$B$3005,A18&amp;""))</f>
        <v/>
      </c>
      <c r="N18" s="20">
        <f>IF(L18="","",ROUND(L18-M18,2))</f>
        <v/>
      </c>
      <c r="O18" s="18">
        <f>IF(N18="","",IF(AND(N18&gt;0,N(J18)&gt;0),ROUNDUP(ROUND(N18/J18,4),0),0))</f>
        <v/>
      </c>
      <c r="P18" s="21">
        <f>IF(A18&amp;""="","",IFERROR(SUMIFS('الدفعات'!$A$6:$A$3005,'الدفعات'!$B$6:$B$3005,A18&amp;"",'الدفعات'!$H$6:$H$3005,1)/COUNTIFS('الدفعات'!$B$6:$B$3005,A18&amp;"",'الدفعات'!$H$6:$H$3005,1),""))</f>
        <v/>
      </c>
      <c r="Q18" s="6">
        <f>IF(A18&amp;""="","",IF(N18="","بيانات ناقصة",IF(N18&gt;0,"متأخر",IF(N18&lt;0,"دفع مقدمًا","مسدد"))))</f>
        <v/>
      </c>
      <c r="R18" s="22">
        <f>IF(A18&amp;""="","",IF(AND(F18&amp;""&lt;&gt;"",OR(NOT(ISNUMBER(H18)),H18&gt;'الإعدادات'!$B$4)),1,0))</f>
        <v/>
      </c>
      <c r="S18" s="18">
        <f>IF(ISNUMBER(N18),IF(N18&gt;0,COUNTIFS($N$6:$N$505,"&gt;"&amp;N18)+COUNTIFS($N$6:N18,N18),""),"")</f>
        <v/>
      </c>
    </row>
    <row r="19">
      <c r="A19" s="5" t="n"/>
      <c r="B19" s="5" t="n"/>
      <c r="C19" s="5" t="n"/>
      <c r="D19" s="5" t="n"/>
      <c r="E19" s="16" t="n"/>
      <c r="F19" s="5" t="n"/>
      <c r="G19" s="13" t="n"/>
      <c r="H19" s="13" t="n"/>
      <c r="I19" s="17" t="n"/>
      <c r="J19" s="20">
        <f>IF(A19&amp;""="","",IFERROR(INDEX('الخطوط'!$G$6:$G$45,MATCH(F19&amp;"",'الخطوط'!$A$6:$A$45,0))-N(I19),""))</f>
        <v/>
      </c>
      <c r="K19" s="18">
        <f>IF(OR(J19="",NOT(ISNUMBER(G19))),"",IF(IF(ISNUMBER(H19),MIN('الإعدادات'!$B$4,H19),'الإعدادات'!$B$4)&lt;G19,0,(YEAR(IF(ISNUMBER(H19),MIN('الإعدادات'!$B$4,H19),'الإعدادات'!$B$4))-YEAR(G19))*12+MONTH(IF(ISNUMBER(H19),MIN('الإعدادات'!$B$4,H19),'الإعدادات'!$B$4))-MONTH(G19)+1))</f>
        <v/>
      </c>
      <c r="L19" s="20">
        <f>IF(K19="","",ROUND(K19*J19,2))</f>
        <v/>
      </c>
      <c r="M19" s="20">
        <f>IF(A19&amp;""="","",SUMIFS('الدفعات'!$C$6:$C$3005,'الدفعات'!$B$6:$B$3005,A19&amp;""))</f>
        <v/>
      </c>
      <c r="N19" s="20">
        <f>IF(L19="","",ROUND(L19-M19,2))</f>
        <v/>
      </c>
      <c r="O19" s="18">
        <f>IF(N19="","",IF(AND(N19&gt;0,N(J19)&gt;0),ROUNDUP(ROUND(N19/J19,4),0),0))</f>
        <v/>
      </c>
      <c r="P19" s="21">
        <f>IF(A19&amp;""="","",IFERROR(SUMIFS('الدفعات'!$A$6:$A$3005,'الدفعات'!$B$6:$B$3005,A19&amp;"",'الدفعات'!$H$6:$H$3005,1)/COUNTIFS('الدفعات'!$B$6:$B$3005,A19&amp;"",'الدفعات'!$H$6:$H$3005,1),""))</f>
        <v/>
      </c>
      <c r="Q19" s="6">
        <f>IF(A19&amp;""="","",IF(N19="","بيانات ناقصة",IF(N19&gt;0,"متأخر",IF(N19&lt;0,"دفع مقدمًا","مسدد"))))</f>
        <v/>
      </c>
      <c r="R19" s="22">
        <f>IF(A19&amp;""="","",IF(AND(F19&amp;""&lt;&gt;"",OR(NOT(ISNUMBER(H19)),H19&gt;'الإعدادات'!$B$4)),1,0))</f>
        <v/>
      </c>
      <c r="S19" s="18">
        <f>IF(ISNUMBER(N19),IF(N19&gt;0,COUNTIFS($N$6:$N$505,"&gt;"&amp;N19)+COUNTIFS($N$6:N19,N19),""),"")</f>
        <v/>
      </c>
    </row>
    <row r="20">
      <c r="A20" s="5" t="n"/>
      <c r="B20" s="5" t="n"/>
      <c r="C20" s="5" t="n"/>
      <c r="D20" s="5" t="n"/>
      <c r="E20" s="16" t="n"/>
      <c r="F20" s="5" t="n"/>
      <c r="G20" s="13" t="n"/>
      <c r="H20" s="13" t="n"/>
      <c r="I20" s="17" t="n"/>
      <c r="J20" s="20">
        <f>IF(A20&amp;""="","",IFERROR(INDEX('الخطوط'!$G$6:$G$45,MATCH(F20&amp;"",'الخطوط'!$A$6:$A$45,0))-N(I20),""))</f>
        <v/>
      </c>
      <c r="K20" s="18">
        <f>IF(OR(J20="",NOT(ISNUMBER(G20))),"",IF(IF(ISNUMBER(H20),MIN('الإعدادات'!$B$4,H20),'الإعدادات'!$B$4)&lt;G20,0,(YEAR(IF(ISNUMBER(H20),MIN('الإعدادات'!$B$4,H20),'الإعدادات'!$B$4))-YEAR(G20))*12+MONTH(IF(ISNUMBER(H20),MIN('الإعدادات'!$B$4,H20),'الإعدادات'!$B$4))-MONTH(G20)+1))</f>
        <v/>
      </c>
      <c r="L20" s="20">
        <f>IF(K20="","",ROUND(K20*J20,2))</f>
        <v/>
      </c>
      <c r="M20" s="20">
        <f>IF(A20&amp;""="","",SUMIFS('الدفعات'!$C$6:$C$3005,'الدفعات'!$B$6:$B$3005,A20&amp;""))</f>
        <v/>
      </c>
      <c r="N20" s="20">
        <f>IF(L20="","",ROUND(L20-M20,2))</f>
        <v/>
      </c>
      <c r="O20" s="18">
        <f>IF(N20="","",IF(AND(N20&gt;0,N(J20)&gt;0),ROUNDUP(ROUND(N20/J20,4),0),0))</f>
        <v/>
      </c>
      <c r="P20" s="21">
        <f>IF(A20&amp;""="","",IFERROR(SUMIFS('الدفعات'!$A$6:$A$3005,'الدفعات'!$B$6:$B$3005,A20&amp;"",'الدفعات'!$H$6:$H$3005,1)/COUNTIFS('الدفعات'!$B$6:$B$3005,A20&amp;"",'الدفعات'!$H$6:$H$3005,1),""))</f>
        <v/>
      </c>
      <c r="Q20" s="6">
        <f>IF(A20&amp;""="","",IF(N20="","بيانات ناقصة",IF(N20&gt;0,"متأخر",IF(N20&lt;0,"دفع مقدمًا","مسدد"))))</f>
        <v/>
      </c>
      <c r="R20" s="22">
        <f>IF(A20&amp;""="","",IF(AND(F20&amp;""&lt;&gt;"",OR(NOT(ISNUMBER(H20)),H20&gt;'الإعدادات'!$B$4)),1,0))</f>
        <v/>
      </c>
      <c r="S20" s="18">
        <f>IF(ISNUMBER(N20),IF(N20&gt;0,COUNTIFS($N$6:$N$505,"&gt;"&amp;N20)+COUNTIFS($N$6:N20,N20),""),"")</f>
        <v/>
      </c>
    </row>
    <row r="21">
      <c r="A21" s="5" t="n"/>
      <c r="B21" s="5" t="n"/>
      <c r="C21" s="5" t="n"/>
      <c r="D21" s="5" t="n"/>
      <c r="E21" s="16" t="n"/>
      <c r="F21" s="5" t="n"/>
      <c r="G21" s="13" t="n"/>
      <c r="H21" s="13" t="n"/>
      <c r="I21" s="17" t="n"/>
      <c r="J21" s="20">
        <f>IF(A21&amp;""="","",IFERROR(INDEX('الخطوط'!$G$6:$G$45,MATCH(F21&amp;"",'الخطوط'!$A$6:$A$45,0))-N(I21),""))</f>
        <v/>
      </c>
      <c r="K21" s="18">
        <f>IF(OR(J21="",NOT(ISNUMBER(G21))),"",IF(IF(ISNUMBER(H21),MIN('الإعدادات'!$B$4,H21),'الإعدادات'!$B$4)&lt;G21,0,(YEAR(IF(ISNUMBER(H21),MIN('الإعدادات'!$B$4,H21),'الإعدادات'!$B$4))-YEAR(G21))*12+MONTH(IF(ISNUMBER(H21),MIN('الإعدادات'!$B$4,H21),'الإعدادات'!$B$4))-MONTH(G21)+1))</f>
        <v/>
      </c>
      <c r="L21" s="20">
        <f>IF(K21="","",ROUND(K21*J21,2))</f>
        <v/>
      </c>
      <c r="M21" s="20">
        <f>IF(A21&amp;""="","",SUMIFS('الدفعات'!$C$6:$C$3005,'الدفعات'!$B$6:$B$3005,A21&amp;""))</f>
        <v/>
      </c>
      <c r="N21" s="20">
        <f>IF(L21="","",ROUND(L21-M21,2))</f>
        <v/>
      </c>
      <c r="O21" s="18">
        <f>IF(N21="","",IF(AND(N21&gt;0,N(J21)&gt;0),ROUNDUP(ROUND(N21/J21,4),0),0))</f>
        <v/>
      </c>
      <c r="P21" s="21">
        <f>IF(A21&amp;""="","",IFERROR(SUMIFS('الدفعات'!$A$6:$A$3005,'الدفعات'!$B$6:$B$3005,A21&amp;"",'الدفعات'!$H$6:$H$3005,1)/COUNTIFS('الدفعات'!$B$6:$B$3005,A21&amp;"",'الدفعات'!$H$6:$H$3005,1),""))</f>
        <v/>
      </c>
      <c r="Q21" s="6">
        <f>IF(A21&amp;""="","",IF(N21="","بيانات ناقصة",IF(N21&gt;0,"متأخر",IF(N21&lt;0,"دفع مقدمًا","مسدد"))))</f>
        <v/>
      </c>
      <c r="R21" s="22">
        <f>IF(A21&amp;""="","",IF(AND(F21&amp;""&lt;&gt;"",OR(NOT(ISNUMBER(H21)),H21&gt;'الإعدادات'!$B$4)),1,0))</f>
        <v/>
      </c>
      <c r="S21" s="18">
        <f>IF(ISNUMBER(N21),IF(N21&gt;0,COUNTIFS($N$6:$N$505,"&gt;"&amp;N21)+COUNTIFS($N$6:N21,N21),""),"")</f>
        <v/>
      </c>
    </row>
    <row r="22">
      <c r="A22" s="5" t="n"/>
      <c r="B22" s="5" t="n"/>
      <c r="C22" s="5" t="n"/>
      <c r="D22" s="5" t="n"/>
      <c r="E22" s="16" t="n"/>
      <c r="F22" s="5" t="n"/>
      <c r="G22" s="13" t="n"/>
      <c r="H22" s="13" t="n"/>
      <c r="I22" s="17" t="n"/>
      <c r="J22" s="20">
        <f>IF(A22&amp;""="","",IFERROR(INDEX('الخطوط'!$G$6:$G$45,MATCH(F22&amp;"",'الخطوط'!$A$6:$A$45,0))-N(I22),""))</f>
        <v/>
      </c>
      <c r="K22" s="18">
        <f>IF(OR(J22="",NOT(ISNUMBER(G22))),"",IF(IF(ISNUMBER(H22),MIN('الإعدادات'!$B$4,H22),'الإعدادات'!$B$4)&lt;G22,0,(YEAR(IF(ISNUMBER(H22),MIN('الإعدادات'!$B$4,H22),'الإعدادات'!$B$4))-YEAR(G22))*12+MONTH(IF(ISNUMBER(H22),MIN('الإعدادات'!$B$4,H22),'الإعدادات'!$B$4))-MONTH(G22)+1))</f>
        <v/>
      </c>
      <c r="L22" s="20">
        <f>IF(K22="","",ROUND(K22*J22,2))</f>
        <v/>
      </c>
      <c r="M22" s="20">
        <f>IF(A22&amp;""="","",SUMIFS('الدفعات'!$C$6:$C$3005,'الدفعات'!$B$6:$B$3005,A22&amp;""))</f>
        <v/>
      </c>
      <c r="N22" s="20">
        <f>IF(L22="","",ROUND(L22-M22,2))</f>
        <v/>
      </c>
      <c r="O22" s="18">
        <f>IF(N22="","",IF(AND(N22&gt;0,N(J22)&gt;0),ROUNDUP(ROUND(N22/J22,4),0),0))</f>
        <v/>
      </c>
      <c r="P22" s="21">
        <f>IF(A22&amp;""="","",IFERROR(SUMIFS('الدفعات'!$A$6:$A$3005,'الدفعات'!$B$6:$B$3005,A22&amp;"",'الدفعات'!$H$6:$H$3005,1)/COUNTIFS('الدفعات'!$B$6:$B$3005,A22&amp;"",'الدفعات'!$H$6:$H$3005,1),""))</f>
        <v/>
      </c>
      <c r="Q22" s="6">
        <f>IF(A22&amp;""="","",IF(N22="","بيانات ناقصة",IF(N22&gt;0,"متأخر",IF(N22&lt;0,"دفع مقدمًا","مسدد"))))</f>
        <v/>
      </c>
      <c r="R22" s="22">
        <f>IF(A22&amp;""="","",IF(AND(F22&amp;""&lt;&gt;"",OR(NOT(ISNUMBER(H22)),H22&gt;'الإعدادات'!$B$4)),1,0))</f>
        <v/>
      </c>
      <c r="S22" s="18">
        <f>IF(ISNUMBER(N22),IF(N22&gt;0,COUNTIFS($N$6:$N$505,"&gt;"&amp;N22)+COUNTIFS($N$6:N22,N22),""),"")</f>
        <v/>
      </c>
    </row>
    <row r="23">
      <c r="A23" s="5" t="n"/>
      <c r="B23" s="5" t="n"/>
      <c r="C23" s="5" t="n"/>
      <c r="D23" s="5" t="n"/>
      <c r="E23" s="16" t="n"/>
      <c r="F23" s="5" t="n"/>
      <c r="G23" s="13" t="n"/>
      <c r="H23" s="13" t="n"/>
      <c r="I23" s="17" t="n"/>
      <c r="J23" s="20">
        <f>IF(A23&amp;""="","",IFERROR(INDEX('الخطوط'!$G$6:$G$45,MATCH(F23&amp;"",'الخطوط'!$A$6:$A$45,0))-N(I23),""))</f>
        <v/>
      </c>
      <c r="K23" s="18">
        <f>IF(OR(J23="",NOT(ISNUMBER(G23))),"",IF(IF(ISNUMBER(H23),MIN('الإعدادات'!$B$4,H23),'الإعدادات'!$B$4)&lt;G23,0,(YEAR(IF(ISNUMBER(H23),MIN('الإعدادات'!$B$4,H23),'الإعدادات'!$B$4))-YEAR(G23))*12+MONTH(IF(ISNUMBER(H23),MIN('الإعدادات'!$B$4,H23),'الإعدادات'!$B$4))-MONTH(G23)+1))</f>
        <v/>
      </c>
      <c r="L23" s="20">
        <f>IF(K23="","",ROUND(K23*J23,2))</f>
        <v/>
      </c>
      <c r="M23" s="20">
        <f>IF(A23&amp;""="","",SUMIFS('الدفعات'!$C$6:$C$3005,'الدفعات'!$B$6:$B$3005,A23&amp;""))</f>
        <v/>
      </c>
      <c r="N23" s="20">
        <f>IF(L23="","",ROUND(L23-M23,2))</f>
        <v/>
      </c>
      <c r="O23" s="18">
        <f>IF(N23="","",IF(AND(N23&gt;0,N(J23)&gt;0),ROUNDUP(ROUND(N23/J23,4),0),0))</f>
        <v/>
      </c>
      <c r="P23" s="21">
        <f>IF(A23&amp;""="","",IFERROR(SUMIFS('الدفعات'!$A$6:$A$3005,'الدفعات'!$B$6:$B$3005,A23&amp;"",'الدفعات'!$H$6:$H$3005,1)/COUNTIFS('الدفعات'!$B$6:$B$3005,A23&amp;"",'الدفعات'!$H$6:$H$3005,1),""))</f>
        <v/>
      </c>
      <c r="Q23" s="6">
        <f>IF(A23&amp;""="","",IF(N23="","بيانات ناقصة",IF(N23&gt;0,"متأخر",IF(N23&lt;0,"دفع مقدمًا","مسدد"))))</f>
        <v/>
      </c>
      <c r="R23" s="22">
        <f>IF(A23&amp;""="","",IF(AND(F23&amp;""&lt;&gt;"",OR(NOT(ISNUMBER(H23)),H23&gt;'الإعدادات'!$B$4)),1,0))</f>
        <v/>
      </c>
      <c r="S23" s="18">
        <f>IF(ISNUMBER(N23),IF(N23&gt;0,COUNTIFS($N$6:$N$505,"&gt;"&amp;N23)+COUNTIFS($N$6:N23,N23),""),"")</f>
        <v/>
      </c>
    </row>
    <row r="24">
      <c r="A24" s="5" t="n"/>
      <c r="B24" s="5" t="n"/>
      <c r="C24" s="5" t="n"/>
      <c r="D24" s="5" t="n"/>
      <c r="E24" s="16" t="n"/>
      <c r="F24" s="5" t="n"/>
      <c r="G24" s="13" t="n"/>
      <c r="H24" s="13" t="n"/>
      <c r="I24" s="17" t="n"/>
      <c r="J24" s="20">
        <f>IF(A24&amp;""="","",IFERROR(INDEX('الخطوط'!$G$6:$G$45,MATCH(F24&amp;"",'الخطوط'!$A$6:$A$45,0))-N(I24),""))</f>
        <v/>
      </c>
      <c r="K24" s="18">
        <f>IF(OR(J24="",NOT(ISNUMBER(G24))),"",IF(IF(ISNUMBER(H24),MIN('الإعدادات'!$B$4,H24),'الإعدادات'!$B$4)&lt;G24,0,(YEAR(IF(ISNUMBER(H24),MIN('الإعدادات'!$B$4,H24),'الإعدادات'!$B$4))-YEAR(G24))*12+MONTH(IF(ISNUMBER(H24),MIN('الإعدادات'!$B$4,H24),'الإعدادات'!$B$4))-MONTH(G24)+1))</f>
        <v/>
      </c>
      <c r="L24" s="20">
        <f>IF(K24="","",ROUND(K24*J24,2))</f>
        <v/>
      </c>
      <c r="M24" s="20">
        <f>IF(A24&amp;""="","",SUMIFS('الدفعات'!$C$6:$C$3005,'الدفعات'!$B$6:$B$3005,A24&amp;""))</f>
        <v/>
      </c>
      <c r="N24" s="20">
        <f>IF(L24="","",ROUND(L24-M24,2))</f>
        <v/>
      </c>
      <c r="O24" s="18">
        <f>IF(N24="","",IF(AND(N24&gt;0,N(J24)&gt;0),ROUNDUP(ROUND(N24/J24,4),0),0))</f>
        <v/>
      </c>
      <c r="P24" s="21">
        <f>IF(A24&amp;""="","",IFERROR(SUMIFS('الدفعات'!$A$6:$A$3005,'الدفعات'!$B$6:$B$3005,A24&amp;"",'الدفعات'!$H$6:$H$3005,1)/COUNTIFS('الدفعات'!$B$6:$B$3005,A24&amp;"",'الدفعات'!$H$6:$H$3005,1),""))</f>
        <v/>
      </c>
      <c r="Q24" s="6">
        <f>IF(A24&amp;""="","",IF(N24="","بيانات ناقصة",IF(N24&gt;0,"متأخر",IF(N24&lt;0,"دفع مقدمًا","مسدد"))))</f>
        <v/>
      </c>
      <c r="R24" s="22">
        <f>IF(A24&amp;""="","",IF(AND(F24&amp;""&lt;&gt;"",OR(NOT(ISNUMBER(H24)),H24&gt;'الإعدادات'!$B$4)),1,0))</f>
        <v/>
      </c>
      <c r="S24" s="18">
        <f>IF(ISNUMBER(N24),IF(N24&gt;0,COUNTIFS($N$6:$N$505,"&gt;"&amp;N24)+COUNTIFS($N$6:N24,N24),""),"")</f>
        <v/>
      </c>
    </row>
    <row r="25">
      <c r="A25" s="5" t="n"/>
      <c r="B25" s="5" t="n"/>
      <c r="C25" s="5" t="n"/>
      <c r="D25" s="5" t="n"/>
      <c r="E25" s="16" t="n"/>
      <c r="F25" s="5" t="n"/>
      <c r="G25" s="13" t="n"/>
      <c r="H25" s="13" t="n"/>
      <c r="I25" s="17" t="n"/>
      <c r="J25" s="20">
        <f>IF(A25&amp;""="","",IFERROR(INDEX('الخطوط'!$G$6:$G$45,MATCH(F25&amp;"",'الخطوط'!$A$6:$A$45,0))-N(I25),""))</f>
        <v/>
      </c>
      <c r="K25" s="18">
        <f>IF(OR(J25="",NOT(ISNUMBER(G25))),"",IF(IF(ISNUMBER(H25),MIN('الإعدادات'!$B$4,H25),'الإعدادات'!$B$4)&lt;G25,0,(YEAR(IF(ISNUMBER(H25),MIN('الإعدادات'!$B$4,H25),'الإعدادات'!$B$4))-YEAR(G25))*12+MONTH(IF(ISNUMBER(H25),MIN('الإعدادات'!$B$4,H25),'الإعدادات'!$B$4))-MONTH(G25)+1))</f>
        <v/>
      </c>
      <c r="L25" s="20">
        <f>IF(K25="","",ROUND(K25*J25,2))</f>
        <v/>
      </c>
      <c r="M25" s="20">
        <f>IF(A25&amp;""="","",SUMIFS('الدفعات'!$C$6:$C$3005,'الدفعات'!$B$6:$B$3005,A25&amp;""))</f>
        <v/>
      </c>
      <c r="N25" s="20">
        <f>IF(L25="","",ROUND(L25-M25,2))</f>
        <v/>
      </c>
      <c r="O25" s="18">
        <f>IF(N25="","",IF(AND(N25&gt;0,N(J25)&gt;0),ROUNDUP(ROUND(N25/J25,4),0),0))</f>
        <v/>
      </c>
      <c r="P25" s="21">
        <f>IF(A25&amp;""="","",IFERROR(SUMIFS('الدفعات'!$A$6:$A$3005,'الدفعات'!$B$6:$B$3005,A25&amp;"",'الدفعات'!$H$6:$H$3005,1)/COUNTIFS('الدفعات'!$B$6:$B$3005,A25&amp;"",'الدفعات'!$H$6:$H$3005,1),""))</f>
        <v/>
      </c>
      <c r="Q25" s="6">
        <f>IF(A25&amp;""="","",IF(N25="","بيانات ناقصة",IF(N25&gt;0,"متأخر",IF(N25&lt;0,"دفع مقدمًا","مسدد"))))</f>
        <v/>
      </c>
      <c r="R25" s="22">
        <f>IF(A25&amp;""="","",IF(AND(F25&amp;""&lt;&gt;"",OR(NOT(ISNUMBER(H25)),H25&gt;'الإعدادات'!$B$4)),1,0))</f>
        <v/>
      </c>
      <c r="S25" s="18">
        <f>IF(ISNUMBER(N25),IF(N25&gt;0,COUNTIFS($N$6:$N$505,"&gt;"&amp;N25)+COUNTIFS($N$6:N25,N25),""),"")</f>
        <v/>
      </c>
    </row>
    <row r="26">
      <c r="A26" s="5" t="n"/>
      <c r="B26" s="5" t="n"/>
      <c r="C26" s="5" t="n"/>
      <c r="D26" s="5" t="n"/>
      <c r="E26" s="16" t="n"/>
      <c r="F26" s="5" t="n"/>
      <c r="G26" s="13" t="n"/>
      <c r="H26" s="13" t="n"/>
      <c r="I26" s="17" t="n"/>
      <c r="J26" s="20">
        <f>IF(A26&amp;""="","",IFERROR(INDEX('الخطوط'!$G$6:$G$45,MATCH(F26&amp;"",'الخطوط'!$A$6:$A$45,0))-N(I26),""))</f>
        <v/>
      </c>
      <c r="K26" s="18">
        <f>IF(OR(J26="",NOT(ISNUMBER(G26))),"",IF(IF(ISNUMBER(H26),MIN('الإعدادات'!$B$4,H26),'الإعدادات'!$B$4)&lt;G26,0,(YEAR(IF(ISNUMBER(H26),MIN('الإعدادات'!$B$4,H26),'الإعدادات'!$B$4))-YEAR(G26))*12+MONTH(IF(ISNUMBER(H26),MIN('الإعدادات'!$B$4,H26),'الإعدادات'!$B$4))-MONTH(G26)+1))</f>
        <v/>
      </c>
      <c r="L26" s="20">
        <f>IF(K26="","",ROUND(K26*J26,2))</f>
        <v/>
      </c>
      <c r="M26" s="20">
        <f>IF(A26&amp;""="","",SUMIFS('الدفعات'!$C$6:$C$3005,'الدفعات'!$B$6:$B$3005,A26&amp;""))</f>
        <v/>
      </c>
      <c r="N26" s="20">
        <f>IF(L26="","",ROUND(L26-M26,2))</f>
        <v/>
      </c>
      <c r="O26" s="18">
        <f>IF(N26="","",IF(AND(N26&gt;0,N(J26)&gt;0),ROUNDUP(ROUND(N26/J26,4),0),0))</f>
        <v/>
      </c>
      <c r="P26" s="21">
        <f>IF(A26&amp;""="","",IFERROR(SUMIFS('الدفعات'!$A$6:$A$3005,'الدفعات'!$B$6:$B$3005,A26&amp;"",'الدفعات'!$H$6:$H$3005,1)/COUNTIFS('الدفعات'!$B$6:$B$3005,A26&amp;"",'الدفعات'!$H$6:$H$3005,1),""))</f>
        <v/>
      </c>
      <c r="Q26" s="6">
        <f>IF(A26&amp;""="","",IF(N26="","بيانات ناقصة",IF(N26&gt;0,"متأخر",IF(N26&lt;0,"دفع مقدمًا","مسدد"))))</f>
        <v/>
      </c>
      <c r="R26" s="22">
        <f>IF(A26&amp;""="","",IF(AND(F26&amp;""&lt;&gt;"",OR(NOT(ISNUMBER(H26)),H26&gt;'الإعدادات'!$B$4)),1,0))</f>
        <v/>
      </c>
      <c r="S26" s="18">
        <f>IF(ISNUMBER(N26),IF(N26&gt;0,COUNTIFS($N$6:$N$505,"&gt;"&amp;N26)+COUNTIFS($N$6:N26,N26),""),"")</f>
        <v/>
      </c>
    </row>
    <row r="27">
      <c r="A27" s="5" t="n"/>
      <c r="B27" s="5" t="n"/>
      <c r="C27" s="5" t="n"/>
      <c r="D27" s="5" t="n"/>
      <c r="E27" s="16" t="n"/>
      <c r="F27" s="5" t="n"/>
      <c r="G27" s="13" t="n"/>
      <c r="H27" s="13" t="n"/>
      <c r="I27" s="17" t="n"/>
      <c r="J27" s="20">
        <f>IF(A27&amp;""="","",IFERROR(INDEX('الخطوط'!$G$6:$G$45,MATCH(F27&amp;"",'الخطوط'!$A$6:$A$45,0))-N(I27),""))</f>
        <v/>
      </c>
      <c r="K27" s="18">
        <f>IF(OR(J27="",NOT(ISNUMBER(G27))),"",IF(IF(ISNUMBER(H27),MIN('الإعدادات'!$B$4,H27),'الإعدادات'!$B$4)&lt;G27,0,(YEAR(IF(ISNUMBER(H27),MIN('الإعدادات'!$B$4,H27),'الإعدادات'!$B$4))-YEAR(G27))*12+MONTH(IF(ISNUMBER(H27),MIN('الإعدادات'!$B$4,H27),'الإعدادات'!$B$4))-MONTH(G27)+1))</f>
        <v/>
      </c>
      <c r="L27" s="20">
        <f>IF(K27="","",ROUND(K27*J27,2))</f>
        <v/>
      </c>
      <c r="M27" s="20">
        <f>IF(A27&amp;""="","",SUMIFS('الدفعات'!$C$6:$C$3005,'الدفعات'!$B$6:$B$3005,A27&amp;""))</f>
        <v/>
      </c>
      <c r="N27" s="20">
        <f>IF(L27="","",ROUND(L27-M27,2))</f>
        <v/>
      </c>
      <c r="O27" s="18">
        <f>IF(N27="","",IF(AND(N27&gt;0,N(J27)&gt;0),ROUNDUP(ROUND(N27/J27,4),0),0))</f>
        <v/>
      </c>
      <c r="P27" s="21">
        <f>IF(A27&amp;""="","",IFERROR(SUMIFS('الدفعات'!$A$6:$A$3005,'الدفعات'!$B$6:$B$3005,A27&amp;"",'الدفعات'!$H$6:$H$3005,1)/COUNTIFS('الدفعات'!$B$6:$B$3005,A27&amp;"",'الدفعات'!$H$6:$H$3005,1),""))</f>
        <v/>
      </c>
      <c r="Q27" s="6">
        <f>IF(A27&amp;""="","",IF(N27="","بيانات ناقصة",IF(N27&gt;0,"متأخر",IF(N27&lt;0,"دفع مقدمًا","مسدد"))))</f>
        <v/>
      </c>
      <c r="R27" s="22">
        <f>IF(A27&amp;""="","",IF(AND(F27&amp;""&lt;&gt;"",OR(NOT(ISNUMBER(H27)),H27&gt;'الإعدادات'!$B$4)),1,0))</f>
        <v/>
      </c>
      <c r="S27" s="18">
        <f>IF(ISNUMBER(N27),IF(N27&gt;0,COUNTIFS($N$6:$N$505,"&gt;"&amp;N27)+COUNTIFS($N$6:N27,N27),""),"")</f>
        <v/>
      </c>
    </row>
    <row r="28">
      <c r="A28" s="5" t="n"/>
      <c r="B28" s="5" t="n"/>
      <c r="C28" s="5" t="n"/>
      <c r="D28" s="5" t="n"/>
      <c r="E28" s="16" t="n"/>
      <c r="F28" s="5" t="n"/>
      <c r="G28" s="13" t="n"/>
      <c r="H28" s="13" t="n"/>
      <c r="I28" s="17" t="n"/>
      <c r="J28" s="20">
        <f>IF(A28&amp;""="","",IFERROR(INDEX('الخطوط'!$G$6:$G$45,MATCH(F28&amp;"",'الخطوط'!$A$6:$A$45,0))-N(I28),""))</f>
        <v/>
      </c>
      <c r="K28" s="18">
        <f>IF(OR(J28="",NOT(ISNUMBER(G28))),"",IF(IF(ISNUMBER(H28),MIN('الإعدادات'!$B$4,H28),'الإعدادات'!$B$4)&lt;G28,0,(YEAR(IF(ISNUMBER(H28),MIN('الإعدادات'!$B$4,H28),'الإعدادات'!$B$4))-YEAR(G28))*12+MONTH(IF(ISNUMBER(H28),MIN('الإعدادات'!$B$4,H28),'الإعدادات'!$B$4))-MONTH(G28)+1))</f>
        <v/>
      </c>
      <c r="L28" s="20">
        <f>IF(K28="","",ROUND(K28*J28,2))</f>
        <v/>
      </c>
      <c r="M28" s="20">
        <f>IF(A28&amp;""="","",SUMIFS('الدفعات'!$C$6:$C$3005,'الدفعات'!$B$6:$B$3005,A28&amp;""))</f>
        <v/>
      </c>
      <c r="N28" s="20">
        <f>IF(L28="","",ROUND(L28-M28,2))</f>
        <v/>
      </c>
      <c r="O28" s="18">
        <f>IF(N28="","",IF(AND(N28&gt;0,N(J28)&gt;0),ROUNDUP(ROUND(N28/J28,4),0),0))</f>
        <v/>
      </c>
      <c r="P28" s="21">
        <f>IF(A28&amp;""="","",IFERROR(SUMIFS('الدفعات'!$A$6:$A$3005,'الدفعات'!$B$6:$B$3005,A28&amp;"",'الدفعات'!$H$6:$H$3005,1)/COUNTIFS('الدفعات'!$B$6:$B$3005,A28&amp;"",'الدفعات'!$H$6:$H$3005,1),""))</f>
        <v/>
      </c>
      <c r="Q28" s="6">
        <f>IF(A28&amp;""="","",IF(N28="","بيانات ناقصة",IF(N28&gt;0,"متأخر",IF(N28&lt;0,"دفع مقدمًا","مسدد"))))</f>
        <v/>
      </c>
      <c r="R28" s="22">
        <f>IF(A28&amp;""="","",IF(AND(F28&amp;""&lt;&gt;"",OR(NOT(ISNUMBER(H28)),H28&gt;'الإعدادات'!$B$4)),1,0))</f>
        <v/>
      </c>
      <c r="S28" s="18">
        <f>IF(ISNUMBER(N28),IF(N28&gt;0,COUNTIFS($N$6:$N$505,"&gt;"&amp;N28)+COUNTIFS($N$6:N28,N28),""),"")</f>
        <v/>
      </c>
    </row>
    <row r="29">
      <c r="A29" s="5" t="n"/>
      <c r="B29" s="5" t="n"/>
      <c r="C29" s="5" t="n"/>
      <c r="D29" s="5" t="n"/>
      <c r="E29" s="16" t="n"/>
      <c r="F29" s="5" t="n"/>
      <c r="G29" s="13" t="n"/>
      <c r="H29" s="13" t="n"/>
      <c r="I29" s="17" t="n"/>
      <c r="J29" s="20">
        <f>IF(A29&amp;""="","",IFERROR(INDEX('الخطوط'!$G$6:$G$45,MATCH(F29&amp;"",'الخطوط'!$A$6:$A$45,0))-N(I29),""))</f>
        <v/>
      </c>
      <c r="K29" s="18">
        <f>IF(OR(J29="",NOT(ISNUMBER(G29))),"",IF(IF(ISNUMBER(H29),MIN('الإعدادات'!$B$4,H29),'الإعدادات'!$B$4)&lt;G29,0,(YEAR(IF(ISNUMBER(H29),MIN('الإعدادات'!$B$4,H29),'الإعدادات'!$B$4))-YEAR(G29))*12+MONTH(IF(ISNUMBER(H29),MIN('الإعدادات'!$B$4,H29),'الإعدادات'!$B$4))-MONTH(G29)+1))</f>
        <v/>
      </c>
      <c r="L29" s="20">
        <f>IF(K29="","",ROUND(K29*J29,2))</f>
        <v/>
      </c>
      <c r="M29" s="20">
        <f>IF(A29&amp;""="","",SUMIFS('الدفعات'!$C$6:$C$3005,'الدفعات'!$B$6:$B$3005,A29&amp;""))</f>
        <v/>
      </c>
      <c r="N29" s="20">
        <f>IF(L29="","",ROUND(L29-M29,2))</f>
        <v/>
      </c>
      <c r="O29" s="18">
        <f>IF(N29="","",IF(AND(N29&gt;0,N(J29)&gt;0),ROUNDUP(ROUND(N29/J29,4),0),0))</f>
        <v/>
      </c>
      <c r="P29" s="21">
        <f>IF(A29&amp;""="","",IFERROR(SUMIFS('الدفعات'!$A$6:$A$3005,'الدفعات'!$B$6:$B$3005,A29&amp;"",'الدفعات'!$H$6:$H$3005,1)/COUNTIFS('الدفعات'!$B$6:$B$3005,A29&amp;"",'الدفعات'!$H$6:$H$3005,1),""))</f>
        <v/>
      </c>
      <c r="Q29" s="6">
        <f>IF(A29&amp;""="","",IF(N29="","بيانات ناقصة",IF(N29&gt;0,"متأخر",IF(N29&lt;0,"دفع مقدمًا","مسدد"))))</f>
        <v/>
      </c>
      <c r="R29" s="22">
        <f>IF(A29&amp;""="","",IF(AND(F29&amp;""&lt;&gt;"",OR(NOT(ISNUMBER(H29)),H29&gt;'الإعدادات'!$B$4)),1,0))</f>
        <v/>
      </c>
      <c r="S29" s="18">
        <f>IF(ISNUMBER(N29),IF(N29&gt;0,COUNTIFS($N$6:$N$505,"&gt;"&amp;N29)+COUNTIFS($N$6:N29,N29),""),"")</f>
        <v/>
      </c>
    </row>
    <row r="30">
      <c r="A30" s="5" t="n"/>
      <c r="B30" s="5" t="n"/>
      <c r="C30" s="5" t="n"/>
      <c r="D30" s="5" t="n"/>
      <c r="E30" s="16" t="n"/>
      <c r="F30" s="5" t="n"/>
      <c r="G30" s="13" t="n"/>
      <c r="H30" s="13" t="n"/>
      <c r="I30" s="17" t="n"/>
      <c r="J30" s="20">
        <f>IF(A30&amp;""="","",IFERROR(INDEX('الخطوط'!$G$6:$G$45,MATCH(F30&amp;"",'الخطوط'!$A$6:$A$45,0))-N(I30),""))</f>
        <v/>
      </c>
      <c r="K30" s="18">
        <f>IF(OR(J30="",NOT(ISNUMBER(G30))),"",IF(IF(ISNUMBER(H30),MIN('الإعدادات'!$B$4,H30),'الإعدادات'!$B$4)&lt;G30,0,(YEAR(IF(ISNUMBER(H30),MIN('الإعدادات'!$B$4,H30),'الإعدادات'!$B$4))-YEAR(G30))*12+MONTH(IF(ISNUMBER(H30),MIN('الإعدادات'!$B$4,H30),'الإعدادات'!$B$4))-MONTH(G30)+1))</f>
        <v/>
      </c>
      <c r="L30" s="20">
        <f>IF(K30="","",ROUND(K30*J30,2))</f>
        <v/>
      </c>
      <c r="M30" s="20">
        <f>IF(A30&amp;""="","",SUMIFS('الدفعات'!$C$6:$C$3005,'الدفعات'!$B$6:$B$3005,A30&amp;""))</f>
        <v/>
      </c>
      <c r="N30" s="20">
        <f>IF(L30="","",ROUND(L30-M30,2))</f>
        <v/>
      </c>
      <c r="O30" s="18">
        <f>IF(N30="","",IF(AND(N30&gt;0,N(J30)&gt;0),ROUNDUP(ROUND(N30/J30,4),0),0))</f>
        <v/>
      </c>
      <c r="P30" s="21">
        <f>IF(A30&amp;""="","",IFERROR(SUMIFS('الدفعات'!$A$6:$A$3005,'الدفعات'!$B$6:$B$3005,A30&amp;"",'الدفعات'!$H$6:$H$3005,1)/COUNTIFS('الدفعات'!$B$6:$B$3005,A30&amp;"",'الدفعات'!$H$6:$H$3005,1),""))</f>
        <v/>
      </c>
      <c r="Q30" s="6">
        <f>IF(A30&amp;""="","",IF(N30="","بيانات ناقصة",IF(N30&gt;0,"متأخر",IF(N30&lt;0,"دفع مقدمًا","مسدد"))))</f>
        <v/>
      </c>
      <c r="R30" s="22">
        <f>IF(A30&amp;""="","",IF(AND(F30&amp;""&lt;&gt;"",OR(NOT(ISNUMBER(H30)),H30&gt;'الإعدادات'!$B$4)),1,0))</f>
        <v/>
      </c>
      <c r="S30" s="18">
        <f>IF(ISNUMBER(N30),IF(N30&gt;0,COUNTIFS($N$6:$N$505,"&gt;"&amp;N30)+COUNTIFS($N$6:N30,N30),""),"")</f>
        <v/>
      </c>
    </row>
    <row r="31">
      <c r="A31" s="5" t="n"/>
      <c r="B31" s="5" t="n"/>
      <c r="C31" s="5" t="n"/>
      <c r="D31" s="5" t="n"/>
      <c r="E31" s="16" t="n"/>
      <c r="F31" s="5" t="n"/>
      <c r="G31" s="13" t="n"/>
      <c r="H31" s="13" t="n"/>
      <c r="I31" s="17" t="n"/>
      <c r="J31" s="20">
        <f>IF(A31&amp;""="","",IFERROR(INDEX('الخطوط'!$G$6:$G$45,MATCH(F31&amp;"",'الخطوط'!$A$6:$A$45,0))-N(I31),""))</f>
        <v/>
      </c>
      <c r="K31" s="18">
        <f>IF(OR(J31="",NOT(ISNUMBER(G31))),"",IF(IF(ISNUMBER(H31),MIN('الإعدادات'!$B$4,H31),'الإعدادات'!$B$4)&lt;G31,0,(YEAR(IF(ISNUMBER(H31),MIN('الإعدادات'!$B$4,H31),'الإعدادات'!$B$4))-YEAR(G31))*12+MONTH(IF(ISNUMBER(H31),MIN('الإعدادات'!$B$4,H31),'الإعدادات'!$B$4))-MONTH(G31)+1))</f>
        <v/>
      </c>
      <c r="L31" s="20">
        <f>IF(K31="","",ROUND(K31*J31,2))</f>
        <v/>
      </c>
      <c r="M31" s="20">
        <f>IF(A31&amp;""="","",SUMIFS('الدفعات'!$C$6:$C$3005,'الدفعات'!$B$6:$B$3005,A31&amp;""))</f>
        <v/>
      </c>
      <c r="N31" s="20">
        <f>IF(L31="","",ROUND(L31-M31,2))</f>
        <v/>
      </c>
      <c r="O31" s="18">
        <f>IF(N31="","",IF(AND(N31&gt;0,N(J31)&gt;0),ROUNDUP(ROUND(N31/J31,4),0),0))</f>
        <v/>
      </c>
      <c r="P31" s="21">
        <f>IF(A31&amp;""="","",IFERROR(SUMIFS('الدفعات'!$A$6:$A$3005,'الدفعات'!$B$6:$B$3005,A31&amp;"",'الدفعات'!$H$6:$H$3005,1)/COUNTIFS('الدفعات'!$B$6:$B$3005,A31&amp;"",'الدفعات'!$H$6:$H$3005,1),""))</f>
        <v/>
      </c>
      <c r="Q31" s="6">
        <f>IF(A31&amp;""="","",IF(N31="","بيانات ناقصة",IF(N31&gt;0,"متأخر",IF(N31&lt;0,"دفع مقدمًا","مسدد"))))</f>
        <v/>
      </c>
      <c r="R31" s="22">
        <f>IF(A31&amp;""="","",IF(AND(F31&amp;""&lt;&gt;"",OR(NOT(ISNUMBER(H31)),H31&gt;'الإعدادات'!$B$4)),1,0))</f>
        <v/>
      </c>
      <c r="S31" s="18">
        <f>IF(ISNUMBER(N31),IF(N31&gt;0,COUNTIFS($N$6:$N$505,"&gt;"&amp;N31)+COUNTIFS($N$6:N31,N31),""),"")</f>
        <v/>
      </c>
    </row>
    <row r="32">
      <c r="A32" s="5" t="n"/>
      <c r="B32" s="5" t="n"/>
      <c r="C32" s="5" t="n"/>
      <c r="D32" s="5" t="n"/>
      <c r="E32" s="16" t="n"/>
      <c r="F32" s="5" t="n"/>
      <c r="G32" s="13" t="n"/>
      <c r="H32" s="13" t="n"/>
      <c r="I32" s="17" t="n"/>
      <c r="J32" s="20">
        <f>IF(A32&amp;""="","",IFERROR(INDEX('الخطوط'!$G$6:$G$45,MATCH(F32&amp;"",'الخطوط'!$A$6:$A$45,0))-N(I32),""))</f>
        <v/>
      </c>
      <c r="K32" s="18">
        <f>IF(OR(J32="",NOT(ISNUMBER(G32))),"",IF(IF(ISNUMBER(H32),MIN('الإعدادات'!$B$4,H32),'الإعدادات'!$B$4)&lt;G32,0,(YEAR(IF(ISNUMBER(H32),MIN('الإعدادات'!$B$4,H32),'الإعدادات'!$B$4))-YEAR(G32))*12+MONTH(IF(ISNUMBER(H32),MIN('الإعدادات'!$B$4,H32),'الإعدادات'!$B$4))-MONTH(G32)+1))</f>
        <v/>
      </c>
      <c r="L32" s="20">
        <f>IF(K32="","",ROUND(K32*J32,2))</f>
        <v/>
      </c>
      <c r="M32" s="20">
        <f>IF(A32&amp;""="","",SUMIFS('الدفعات'!$C$6:$C$3005,'الدفعات'!$B$6:$B$3005,A32&amp;""))</f>
        <v/>
      </c>
      <c r="N32" s="20">
        <f>IF(L32="","",ROUND(L32-M32,2))</f>
        <v/>
      </c>
      <c r="O32" s="18">
        <f>IF(N32="","",IF(AND(N32&gt;0,N(J32)&gt;0),ROUNDUP(ROUND(N32/J32,4),0),0))</f>
        <v/>
      </c>
      <c r="P32" s="21">
        <f>IF(A32&amp;""="","",IFERROR(SUMIFS('الدفعات'!$A$6:$A$3005,'الدفعات'!$B$6:$B$3005,A32&amp;"",'الدفعات'!$H$6:$H$3005,1)/COUNTIFS('الدفعات'!$B$6:$B$3005,A32&amp;"",'الدفعات'!$H$6:$H$3005,1),""))</f>
        <v/>
      </c>
      <c r="Q32" s="6">
        <f>IF(A32&amp;""="","",IF(N32="","بيانات ناقصة",IF(N32&gt;0,"متأخر",IF(N32&lt;0,"دفع مقدمًا","مسدد"))))</f>
        <v/>
      </c>
      <c r="R32" s="22">
        <f>IF(A32&amp;""="","",IF(AND(F32&amp;""&lt;&gt;"",OR(NOT(ISNUMBER(H32)),H32&gt;'الإعدادات'!$B$4)),1,0))</f>
        <v/>
      </c>
      <c r="S32" s="18">
        <f>IF(ISNUMBER(N32),IF(N32&gt;0,COUNTIFS($N$6:$N$505,"&gt;"&amp;N32)+COUNTIFS($N$6:N32,N32),""),"")</f>
        <v/>
      </c>
    </row>
    <row r="33">
      <c r="A33" s="5" t="n"/>
      <c r="B33" s="5" t="n"/>
      <c r="C33" s="5" t="n"/>
      <c r="D33" s="5" t="n"/>
      <c r="E33" s="16" t="n"/>
      <c r="F33" s="5" t="n"/>
      <c r="G33" s="13" t="n"/>
      <c r="H33" s="13" t="n"/>
      <c r="I33" s="17" t="n"/>
      <c r="J33" s="20">
        <f>IF(A33&amp;""="","",IFERROR(INDEX('الخطوط'!$G$6:$G$45,MATCH(F33&amp;"",'الخطوط'!$A$6:$A$45,0))-N(I33),""))</f>
        <v/>
      </c>
      <c r="K33" s="18">
        <f>IF(OR(J33="",NOT(ISNUMBER(G33))),"",IF(IF(ISNUMBER(H33),MIN('الإعدادات'!$B$4,H33),'الإعدادات'!$B$4)&lt;G33,0,(YEAR(IF(ISNUMBER(H33),MIN('الإعدادات'!$B$4,H33),'الإعدادات'!$B$4))-YEAR(G33))*12+MONTH(IF(ISNUMBER(H33),MIN('الإعدادات'!$B$4,H33),'الإعدادات'!$B$4))-MONTH(G33)+1))</f>
        <v/>
      </c>
      <c r="L33" s="20">
        <f>IF(K33="","",ROUND(K33*J33,2))</f>
        <v/>
      </c>
      <c r="M33" s="20">
        <f>IF(A33&amp;""="","",SUMIFS('الدفعات'!$C$6:$C$3005,'الدفعات'!$B$6:$B$3005,A33&amp;""))</f>
        <v/>
      </c>
      <c r="N33" s="20">
        <f>IF(L33="","",ROUND(L33-M33,2))</f>
        <v/>
      </c>
      <c r="O33" s="18">
        <f>IF(N33="","",IF(AND(N33&gt;0,N(J33)&gt;0),ROUNDUP(ROUND(N33/J33,4),0),0))</f>
        <v/>
      </c>
      <c r="P33" s="21">
        <f>IF(A33&amp;""="","",IFERROR(SUMIFS('الدفعات'!$A$6:$A$3005,'الدفعات'!$B$6:$B$3005,A33&amp;"",'الدفعات'!$H$6:$H$3005,1)/COUNTIFS('الدفعات'!$B$6:$B$3005,A33&amp;"",'الدفعات'!$H$6:$H$3005,1),""))</f>
        <v/>
      </c>
      <c r="Q33" s="6">
        <f>IF(A33&amp;""="","",IF(N33="","بيانات ناقصة",IF(N33&gt;0,"متأخر",IF(N33&lt;0,"دفع مقدمًا","مسدد"))))</f>
        <v/>
      </c>
      <c r="R33" s="22">
        <f>IF(A33&amp;""="","",IF(AND(F33&amp;""&lt;&gt;"",OR(NOT(ISNUMBER(H33)),H33&gt;'الإعدادات'!$B$4)),1,0))</f>
        <v/>
      </c>
      <c r="S33" s="18">
        <f>IF(ISNUMBER(N33),IF(N33&gt;0,COUNTIFS($N$6:$N$505,"&gt;"&amp;N33)+COUNTIFS($N$6:N33,N33),""),"")</f>
        <v/>
      </c>
    </row>
    <row r="34">
      <c r="A34" s="5" t="n"/>
      <c r="B34" s="5" t="n"/>
      <c r="C34" s="5" t="n"/>
      <c r="D34" s="5" t="n"/>
      <c r="E34" s="16" t="n"/>
      <c r="F34" s="5" t="n"/>
      <c r="G34" s="13" t="n"/>
      <c r="H34" s="13" t="n"/>
      <c r="I34" s="17" t="n"/>
      <c r="J34" s="20">
        <f>IF(A34&amp;""="","",IFERROR(INDEX('الخطوط'!$G$6:$G$45,MATCH(F34&amp;"",'الخطوط'!$A$6:$A$45,0))-N(I34),""))</f>
        <v/>
      </c>
      <c r="K34" s="18">
        <f>IF(OR(J34="",NOT(ISNUMBER(G34))),"",IF(IF(ISNUMBER(H34),MIN('الإعدادات'!$B$4,H34),'الإعدادات'!$B$4)&lt;G34,0,(YEAR(IF(ISNUMBER(H34),MIN('الإعدادات'!$B$4,H34),'الإعدادات'!$B$4))-YEAR(G34))*12+MONTH(IF(ISNUMBER(H34),MIN('الإعدادات'!$B$4,H34),'الإعدادات'!$B$4))-MONTH(G34)+1))</f>
        <v/>
      </c>
      <c r="L34" s="20">
        <f>IF(K34="","",ROUND(K34*J34,2))</f>
        <v/>
      </c>
      <c r="M34" s="20">
        <f>IF(A34&amp;""="","",SUMIFS('الدفعات'!$C$6:$C$3005,'الدفعات'!$B$6:$B$3005,A34&amp;""))</f>
        <v/>
      </c>
      <c r="N34" s="20">
        <f>IF(L34="","",ROUND(L34-M34,2))</f>
        <v/>
      </c>
      <c r="O34" s="18">
        <f>IF(N34="","",IF(AND(N34&gt;0,N(J34)&gt;0),ROUNDUP(ROUND(N34/J34,4),0),0))</f>
        <v/>
      </c>
      <c r="P34" s="21">
        <f>IF(A34&amp;""="","",IFERROR(SUMIFS('الدفعات'!$A$6:$A$3005,'الدفعات'!$B$6:$B$3005,A34&amp;"",'الدفعات'!$H$6:$H$3005,1)/COUNTIFS('الدفعات'!$B$6:$B$3005,A34&amp;"",'الدفعات'!$H$6:$H$3005,1),""))</f>
        <v/>
      </c>
      <c r="Q34" s="6">
        <f>IF(A34&amp;""="","",IF(N34="","بيانات ناقصة",IF(N34&gt;0,"متأخر",IF(N34&lt;0,"دفع مقدمًا","مسدد"))))</f>
        <v/>
      </c>
      <c r="R34" s="22">
        <f>IF(A34&amp;""="","",IF(AND(F34&amp;""&lt;&gt;"",OR(NOT(ISNUMBER(H34)),H34&gt;'الإعدادات'!$B$4)),1,0))</f>
        <v/>
      </c>
      <c r="S34" s="18">
        <f>IF(ISNUMBER(N34),IF(N34&gt;0,COUNTIFS($N$6:$N$505,"&gt;"&amp;N34)+COUNTIFS($N$6:N34,N34),""),"")</f>
        <v/>
      </c>
    </row>
    <row r="35">
      <c r="A35" s="5" t="n"/>
      <c r="B35" s="5" t="n"/>
      <c r="C35" s="5" t="n"/>
      <c r="D35" s="5" t="n"/>
      <c r="E35" s="16" t="n"/>
      <c r="F35" s="5" t="n"/>
      <c r="G35" s="13" t="n"/>
      <c r="H35" s="13" t="n"/>
      <c r="I35" s="17" t="n"/>
      <c r="J35" s="20">
        <f>IF(A35&amp;""="","",IFERROR(INDEX('الخطوط'!$G$6:$G$45,MATCH(F35&amp;"",'الخطوط'!$A$6:$A$45,0))-N(I35),""))</f>
        <v/>
      </c>
      <c r="K35" s="18">
        <f>IF(OR(J35="",NOT(ISNUMBER(G35))),"",IF(IF(ISNUMBER(H35),MIN('الإعدادات'!$B$4,H35),'الإعدادات'!$B$4)&lt;G35,0,(YEAR(IF(ISNUMBER(H35),MIN('الإعدادات'!$B$4,H35),'الإعدادات'!$B$4))-YEAR(G35))*12+MONTH(IF(ISNUMBER(H35),MIN('الإعدادات'!$B$4,H35),'الإعدادات'!$B$4))-MONTH(G35)+1))</f>
        <v/>
      </c>
      <c r="L35" s="20">
        <f>IF(K35="","",ROUND(K35*J35,2))</f>
        <v/>
      </c>
      <c r="M35" s="20">
        <f>IF(A35&amp;""="","",SUMIFS('الدفعات'!$C$6:$C$3005,'الدفعات'!$B$6:$B$3005,A35&amp;""))</f>
        <v/>
      </c>
      <c r="N35" s="20">
        <f>IF(L35="","",ROUND(L35-M35,2))</f>
        <v/>
      </c>
      <c r="O35" s="18">
        <f>IF(N35="","",IF(AND(N35&gt;0,N(J35)&gt;0),ROUNDUP(ROUND(N35/J35,4),0),0))</f>
        <v/>
      </c>
      <c r="P35" s="21">
        <f>IF(A35&amp;""="","",IFERROR(SUMIFS('الدفعات'!$A$6:$A$3005,'الدفعات'!$B$6:$B$3005,A35&amp;"",'الدفعات'!$H$6:$H$3005,1)/COUNTIFS('الدفعات'!$B$6:$B$3005,A35&amp;"",'الدفعات'!$H$6:$H$3005,1),""))</f>
        <v/>
      </c>
      <c r="Q35" s="6">
        <f>IF(A35&amp;""="","",IF(N35="","بيانات ناقصة",IF(N35&gt;0,"متأخر",IF(N35&lt;0,"دفع مقدمًا","مسدد"))))</f>
        <v/>
      </c>
      <c r="R35" s="22">
        <f>IF(A35&amp;""="","",IF(AND(F35&amp;""&lt;&gt;"",OR(NOT(ISNUMBER(H35)),H35&gt;'الإعدادات'!$B$4)),1,0))</f>
        <v/>
      </c>
      <c r="S35" s="18">
        <f>IF(ISNUMBER(N35),IF(N35&gt;0,COUNTIFS($N$6:$N$505,"&gt;"&amp;N35)+COUNTIFS($N$6:N35,N35),""),"")</f>
        <v/>
      </c>
    </row>
    <row r="36">
      <c r="A36" s="5" t="n"/>
      <c r="B36" s="5" t="n"/>
      <c r="C36" s="5" t="n"/>
      <c r="D36" s="5" t="n"/>
      <c r="E36" s="16" t="n"/>
      <c r="F36" s="5" t="n"/>
      <c r="G36" s="13" t="n"/>
      <c r="H36" s="13" t="n"/>
      <c r="I36" s="17" t="n"/>
      <c r="J36" s="20">
        <f>IF(A36&amp;""="","",IFERROR(INDEX('الخطوط'!$G$6:$G$45,MATCH(F36&amp;"",'الخطوط'!$A$6:$A$45,0))-N(I36),""))</f>
        <v/>
      </c>
      <c r="K36" s="18">
        <f>IF(OR(J36="",NOT(ISNUMBER(G36))),"",IF(IF(ISNUMBER(H36),MIN('الإعدادات'!$B$4,H36),'الإعدادات'!$B$4)&lt;G36,0,(YEAR(IF(ISNUMBER(H36),MIN('الإعدادات'!$B$4,H36),'الإعدادات'!$B$4))-YEAR(G36))*12+MONTH(IF(ISNUMBER(H36),MIN('الإعدادات'!$B$4,H36),'الإعدادات'!$B$4))-MONTH(G36)+1))</f>
        <v/>
      </c>
      <c r="L36" s="20">
        <f>IF(K36="","",ROUND(K36*J36,2))</f>
        <v/>
      </c>
      <c r="M36" s="20">
        <f>IF(A36&amp;""="","",SUMIFS('الدفعات'!$C$6:$C$3005,'الدفعات'!$B$6:$B$3005,A36&amp;""))</f>
        <v/>
      </c>
      <c r="N36" s="20">
        <f>IF(L36="","",ROUND(L36-M36,2))</f>
        <v/>
      </c>
      <c r="O36" s="18">
        <f>IF(N36="","",IF(AND(N36&gt;0,N(J36)&gt;0),ROUNDUP(ROUND(N36/J36,4),0),0))</f>
        <v/>
      </c>
      <c r="P36" s="21">
        <f>IF(A36&amp;""="","",IFERROR(SUMIFS('الدفعات'!$A$6:$A$3005,'الدفعات'!$B$6:$B$3005,A36&amp;"",'الدفعات'!$H$6:$H$3005,1)/COUNTIFS('الدفعات'!$B$6:$B$3005,A36&amp;"",'الدفعات'!$H$6:$H$3005,1),""))</f>
        <v/>
      </c>
      <c r="Q36" s="6">
        <f>IF(A36&amp;""="","",IF(N36="","بيانات ناقصة",IF(N36&gt;0,"متأخر",IF(N36&lt;0,"دفع مقدمًا","مسدد"))))</f>
        <v/>
      </c>
      <c r="R36" s="22">
        <f>IF(A36&amp;""="","",IF(AND(F36&amp;""&lt;&gt;"",OR(NOT(ISNUMBER(H36)),H36&gt;'الإعدادات'!$B$4)),1,0))</f>
        <v/>
      </c>
      <c r="S36" s="18">
        <f>IF(ISNUMBER(N36),IF(N36&gt;0,COUNTIFS($N$6:$N$505,"&gt;"&amp;N36)+COUNTIFS($N$6:N36,N36),""),"")</f>
        <v/>
      </c>
    </row>
    <row r="37">
      <c r="A37" s="5" t="n"/>
      <c r="B37" s="5" t="n"/>
      <c r="C37" s="5" t="n"/>
      <c r="D37" s="5" t="n"/>
      <c r="E37" s="16" t="n"/>
      <c r="F37" s="5" t="n"/>
      <c r="G37" s="13" t="n"/>
      <c r="H37" s="13" t="n"/>
      <c r="I37" s="17" t="n"/>
      <c r="J37" s="20">
        <f>IF(A37&amp;""="","",IFERROR(INDEX('الخطوط'!$G$6:$G$45,MATCH(F37&amp;"",'الخطوط'!$A$6:$A$45,0))-N(I37),""))</f>
        <v/>
      </c>
      <c r="K37" s="18">
        <f>IF(OR(J37="",NOT(ISNUMBER(G37))),"",IF(IF(ISNUMBER(H37),MIN('الإعدادات'!$B$4,H37),'الإعدادات'!$B$4)&lt;G37,0,(YEAR(IF(ISNUMBER(H37),MIN('الإعدادات'!$B$4,H37),'الإعدادات'!$B$4))-YEAR(G37))*12+MONTH(IF(ISNUMBER(H37),MIN('الإعدادات'!$B$4,H37),'الإعدادات'!$B$4))-MONTH(G37)+1))</f>
        <v/>
      </c>
      <c r="L37" s="20">
        <f>IF(K37="","",ROUND(K37*J37,2))</f>
        <v/>
      </c>
      <c r="M37" s="20">
        <f>IF(A37&amp;""="","",SUMIFS('الدفعات'!$C$6:$C$3005,'الدفعات'!$B$6:$B$3005,A37&amp;""))</f>
        <v/>
      </c>
      <c r="N37" s="20">
        <f>IF(L37="","",ROUND(L37-M37,2))</f>
        <v/>
      </c>
      <c r="O37" s="18">
        <f>IF(N37="","",IF(AND(N37&gt;0,N(J37)&gt;0),ROUNDUP(ROUND(N37/J37,4),0),0))</f>
        <v/>
      </c>
      <c r="P37" s="21">
        <f>IF(A37&amp;""="","",IFERROR(SUMIFS('الدفعات'!$A$6:$A$3005,'الدفعات'!$B$6:$B$3005,A37&amp;"",'الدفعات'!$H$6:$H$3005,1)/COUNTIFS('الدفعات'!$B$6:$B$3005,A37&amp;"",'الدفعات'!$H$6:$H$3005,1),""))</f>
        <v/>
      </c>
      <c r="Q37" s="6">
        <f>IF(A37&amp;""="","",IF(N37="","بيانات ناقصة",IF(N37&gt;0,"متأخر",IF(N37&lt;0,"دفع مقدمًا","مسدد"))))</f>
        <v/>
      </c>
      <c r="R37" s="22">
        <f>IF(A37&amp;""="","",IF(AND(F37&amp;""&lt;&gt;"",OR(NOT(ISNUMBER(H37)),H37&gt;'الإعدادات'!$B$4)),1,0))</f>
        <v/>
      </c>
      <c r="S37" s="18">
        <f>IF(ISNUMBER(N37),IF(N37&gt;0,COUNTIFS($N$6:$N$505,"&gt;"&amp;N37)+COUNTIFS($N$6:N37,N37),""),"")</f>
        <v/>
      </c>
    </row>
    <row r="38">
      <c r="A38" s="5" t="n"/>
      <c r="B38" s="5" t="n"/>
      <c r="C38" s="5" t="n"/>
      <c r="D38" s="5" t="n"/>
      <c r="E38" s="16" t="n"/>
      <c r="F38" s="5" t="n"/>
      <c r="G38" s="13" t="n"/>
      <c r="H38" s="13" t="n"/>
      <c r="I38" s="17" t="n"/>
      <c r="J38" s="20">
        <f>IF(A38&amp;""="","",IFERROR(INDEX('الخطوط'!$G$6:$G$45,MATCH(F38&amp;"",'الخطوط'!$A$6:$A$45,0))-N(I38),""))</f>
        <v/>
      </c>
      <c r="K38" s="18">
        <f>IF(OR(J38="",NOT(ISNUMBER(G38))),"",IF(IF(ISNUMBER(H38),MIN('الإعدادات'!$B$4,H38),'الإعدادات'!$B$4)&lt;G38,0,(YEAR(IF(ISNUMBER(H38),MIN('الإعدادات'!$B$4,H38),'الإعدادات'!$B$4))-YEAR(G38))*12+MONTH(IF(ISNUMBER(H38),MIN('الإعدادات'!$B$4,H38),'الإعدادات'!$B$4))-MONTH(G38)+1))</f>
        <v/>
      </c>
      <c r="L38" s="20">
        <f>IF(K38="","",ROUND(K38*J38,2))</f>
        <v/>
      </c>
      <c r="M38" s="20">
        <f>IF(A38&amp;""="","",SUMIFS('الدفعات'!$C$6:$C$3005,'الدفعات'!$B$6:$B$3005,A38&amp;""))</f>
        <v/>
      </c>
      <c r="N38" s="20">
        <f>IF(L38="","",ROUND(L38-M38,2))</f>
        <v/>
      </c>
      <c r="O38" s="18">
        <f>IF(N38="","",IF(AND(N38&gt;0,N(J38)&gt;0),ROUNDUP(ROUND(N38/J38,4),0),0))</f>
        <v/>
      </c>
      <c r="P38" s="21">
        <f>IF(A38&amp;""="","",IFERROR(SUMIFS('الدفعات'!$A$6:$A$3005,'الدفعات'!$B$6:$B$3005,A38&amp;"",'الدفعات'!$H$6:$H$3005,1)/COUNTIFS('الدفعات'!$B$6:$B$3005,A38&amp;"",'الدفعات'!$H$6:$H$3005,1),""))</f>
        <v/>
      </c>
      <c r="Q38" s="6">
        <f>IF(A38&amp;""="","",IF(N38="","بيانات ناقصة",IF(N38&gt;0,"متأخر",IF(N38&lt;0,"دفع مقدمًا","مسدد"))))</f>
        <v/>
      </c>
      <c r="R38" s="22">
        <f>IF(A38&amp;""="","",IF(AND(F38&amp;""&lt;&gt;"",OR(NOT(ISNUMBER(H38)),H38&gt;'الإعدادات'!$B$4)),1,0))</f>
        <v/>
      </c>
      <c r="S38" s="18">
        <f>IF(ISNUMBER(N38),IF(N38&gt;0,COUNTIFS($N$6:$N$505,"&gt;"&amp;N38)+COUNTIFS($N$6:N38,N38),""),"")</f>
        <v/>
      </c>
    </row>
    <row r="39">
      <c r="A39" s="5" t="n"/>
      <c r="B39" s="5" t="n"/>
      <c r="C39" s="5" t="n"/>
      <c r="D39" s="5" t="n"/>
      <c r="E39" s="16" t="n"/>
      <c r="F39" s="5" t="n"/>
      <c r="G39" s="13" t="n"/>
      <c r="H39" s="13" t="n"/>
      <c r="I39" s="17" t="n"/>
      <c r="J39" s="20">
        <f>IF(A39&amp;""="","",IFERROR(INDEX('الخطوط'!$G$6:$G$45,MATCH(F39&amp;"",'الخطوط'!$A$6:$A$45,0))-N(I39),""))</f>
        <v/>
      </c>
      <c r="K39" s="18">
        <f>IF(OR(J39="",NOT(ISNUMBER(G39))),"",IF(IF(ISNUMBER(H39),MIN('الإعدادات'!$B$4,H39),'الإعدادات'!$B$4)&lt;G39,0,(YEAR(IF(ISNUMBER(H39),MIN('الإعدادات'!$B$4,H39),'الإعدادات'!$B$4))-YEAR(G39))*12+MONTH(IF(ISNUMBER(H39),MIN('الإعدادات'!$B$4,H39),'الإعدادات'!$B$4))-MONTH(G39)+1))</f>
        <v/>
      </c>
      <c r="L39" s="20">
        <f>IF(K39="","",ROUND(K39*J39,2))</f>
        <v/>
      </c>
      <c r="M39" s="20">
        <f>IF(A39&amp;""="","",SUMIFS('الدفعات'!$C$6:$C$3005,'الدفعات'!$B$6:$B$3005,A39&amp;""))</f>
        <v/>
      </c>
      <c r="N39" s="20">
        <f>IF(L39="","",ROUND(L39-M39,2))</f>
        <v/>
      </c>
      <c r="O39" s="18">
        <f>IF(N39="","",IF(AND(N39&gt;0,N(J39)&gt;0),ROUNDUP(ROUND(N39/J39,4),0),0))</f>
        <v/>
      </c>
      <c r="P39" s="21">
        <f>IF(A39&amp;""="","",IFERROR(SUMIFS('الدفعات'!$A$6:$A$3005,'الدفعات'!$B$6:$B$3005,A39&amp;"",'الدفعات'!$H$6:$H$3005,1)/COUNTIFS('الدفعات'!$B$6:$B$3005,A39&amp;"",'الدفعات'!$H$6:$H$3005,1),""))</f>
        <v/>
      </c>
      <c r="Q39" s="6">
        <f>IF(A39&amp;""="","",IF(N39="","بيانات ناقصة",IF(N39&gt;0,"متأخر",IF(N39&lt;0,"دفع مقدمًا","مسدد"))))</f>
        <v/>
      </c>
      <c r="R39" s="22">
        <f>IF(A39&amp;""="","",IF(AND(F39&amp;""&lt;&gt;"",OR(NOT(ISNUMBER(H39)),H39&gt;'الإعدادات'!$B$4)),1,0))</f>
        <v/>
      </c>
      <c r="S39" s="18">
        <f>IF(ISNUMBER(N39),IF(N39&gt;0,COUNTIFS($N$6:$N$505,"&gt;"&amp;N39)+COUNTIFS($N$6:N39,N39),""),"")</f>
        <v/>
      </c>
    </row>
    <row r="40">
      <c r="A40" s="5" t="n"/>
      <c r="B40" s="5" t="n"/>
      <c r="C40" s="5" t="n"/>
      <c r="D40" s="5" t="n"/>
      <c r="E40" s="16" t="n"/>
      <c r="F40" s="5" t="n"/>
      <c r="G40" s="13" t="n"/>
      <c r="H40" s="13" t="n"/>
      <c r="I40" s="17" t="n"/>
      <c r="J40" s="20">
        <f>IF(A40&amp;""="","",IFERROR(INDEX('الخطوط'!$G$6:$G$45,MATCH(F40&amp;"",'الخطوط'!$A$6:$A$45,0))-N(I40),""))</f>
        <v/>
      </c>
      <c r="K40" s="18">
        <f>IF(OR(J40="",NOT(ISNUMBER(G40))),"",IF(IF(ISNUMBER(H40),MIN('الإعدادات'!$B$4,H40),'الإعدادات'!$B$4)&lt;G40,0,(YEAR(IF(ISNUMBER(H40),MIN('الإعدادات'!$B$4,H40),'الإعدادات'!$B$4))-YEAR(G40))*12+MONTH(IF(ISNUMBER(H40),MIN('الإعدادات'!$B$4,H40),'الإعدادات'!$B$4))-MONTH(G40)+1))</f>
        <v/>
      </c>
      <c r="L40" s="20">
        <f>IF(K40="","",ROUND(K40*J40,2))</f>
        <v/>
      </c>
      <c r="M40" s="20">
        <f>IF(A40&amp;""="","",SUMIFS('الدفعات'!$C$6:$C$3005,'الدفعات'!$B$6:$B$3005,A40&amp;""))</f>
        <v/>
      </c>
      <c r="N40" s="20">
        <f>IF(L40="","",ROUND(L40-M40,2))</f>
        <v/>
      </c>
      <c r="O40" s="18">
        <f>IF(N40="","",IF(AND(N40&gt;0,N(J40)&gt;0),ROUNDUP(ROUND(N40/J40,4),0),0))</f>
        <v/>
      </c>
      <c r="P40" s="21">
        <f>IF(A40&amp;""="","",IFERROR(SUMIFS('الدفعات'!$A$6:$A$3005,'الدفعات'!$B$6:$B$3005,A40&amp;"",'الدفعات'!$H$6:$H$3005,1)/COUNTIFS('الدفعات'!$B$6:$B$3005,A40&amp;"",'الدفعات'!$H$6:$H$3005,1),""))</f>
        <v/>
      </c>
      <c r="Q40" s="6">
        <f>IF(A40&amp;""="","",IF(N40="","بيانات ناقصة",IF(N40&gt;0,"متأخر",IF(N40&lt;0,"دفع مقدمًا","مسدد"))))</f>
        <v/>
      </c>
      <c r="R40" s="22">
        <f>IF(A40&amp;""="","",IF(AND(F40&amp;""&lt;&gt;"",OR(NOT(ISNUMBER(H40)),H40&gt;'الإعدادات'!$B$4)),1,0))</f>
        <v/>
      </c>
      <c r="S40" s="18">
        <f>IF(ISNUMBER(N40),IF(N40&gt;0,COUNTIFS($N$6:$N$505,"&gt;"&amp;N40)+COUNTIFS($N$6:N40,N40),""),"")</f>
        <v/>
      </c>
    </row>
    <row r="41">
      <c r="A41" s="5" t="n"/>
      <c r="B41" s="5" t="n"/>
      <c r="C41" s="5" t="n"/>
      <c r="D41" s="5" t="n"/>
      <c r="E41" s="16" t="n"/>
      <c r="F41" s="5" t="n"/>
      <c r="G41" s="13" t="n"/>
      <c r="H41" s="13" t="n"/>
      <c r="I41" s="17" t="n"/>
      <c r="J41" s="20">
        <f>IF(A41&amp;""="","",IFERROR(INDEX('الخطوط'!$G$6:$G$45,MATCH(F41&amp;"",'الخطوط'!$A$6:$A$45,0))-N(I41),""))</f>
        <v/>
      </c>
      <c r="K41" s="18">
        <f>IF(OR(J41="",NOT(ISNUMBER(G41))),"",IF(IF(ISNUMBER(H41),MIN('الإعدادات'!$B$4,H41),'الإعدادات'!$B$4)&lt;G41,0,(YEAR(IF(ISNUMBER(H41),MIN('الإعدادات'!$B$4,H41),'الإعدادات'!$B$4))-YEAR(G41))*12+MONTH(IF(ISNUMBER(H41),MIN('الإعدادات'!$B$4,H41),'الإعدادات'!$B$4))-MONTH(G41)+1))</f>
        <v/>
      </c>
      <c r="L41" s="20">
        <f>IF(K41="","",ROUND(K41*J41,2))</f>
        <v/>
      </c>
      <c r="M41" s="20">
        <f>IF(A41&amp;""="","",SUMIFS('الدفعات'!$C$6:$C$3005,'الدفعات'!$B$6:$B$3005,A41&amp;""))</f>
        <v/>
      </c>
      <c r="N41" s="20">
        <f>IF(L41="","",ROUND(L41-M41,2))</f>
        <v/>
      </c>
      <c r="O41" s="18">
        <f>IF(N41="","",IF(AND(N41&gt;0,N(J41)&gt;0),ROUNDUP(ROUND(N41/J41,4),0),0))</f>
        <v/>
      </c>
      <c r="P41" s="21">
        <f>IF(A41&amp;""="","",IFERROR(SUMIFS('الدفعات'!$A$6:$A$3005,'الدفعات'!$B$6:$B$3005,A41&amp;"",'الدفعات'!$H$6:$H$3005,1)/COUNTIFS('الدفعات'!$B$6:$B$3005,A41&amp;"",'الدفعات'!$H$6:$H$3005,1),""))</f>
        <v/>
      </c>
      <c r="Q41" s="6">
        <f>IF(A41&amp;""="","",IF(N41="","بيانات ناقصة",IF(N41&gt;0,"متأخر",IF(N41&lt;0,"دفع مقدمًا","مسدد"))))</f>
        <v/>
      </c>
      <c r="R41" s="22">
        <f>IF(A41&amp;""="","",IF(AND(F41&amp;""&lt;&gt;"",OR(NOT(ISNUMBER(H41)),H41&gt;'الإعدادات'!$B$4)),1,0))</f>
        <v/>
      </c>
      <c r="S41" s="18">
        <f>IF(ISNUMBER(N41),IF(N41&gt;0,COUNTIFS($N$6:$N$505,"&gt;"&amp;N41)+COUNTIFS($N$6:N41,N41),""),"")</f>
        <v/>
      </c>
    </row>
    <row r="42">
      <c r="A42" s="5" t="n"/>
      <c r="B42" s="5" t="n"/>
      <c r="C42" s="5" t="n"/>
      <c r="D42" s="5" t="n"/>
      <c r="E42" s="16" t="n"/>
      <c r="F42" s="5" t="n"/>
      <c r="G42" s="13" t="n"/>
      <c r="H42" s="13" t="n"/>
      <c r="I42" s="17" t="n"/>
      <c r="J42" s="20">
        <f>IF(A42&amp;""="","",IFERROR(INDEX('الخطوط'!$G$6:$G$45,MATCH(F42&amp;"",'الخطوط'!$A$6:$A$45,0))-N(I42),""))</f>
        <v/>
      </c>
      <c r="K42" s="18">
        <f>IF(OR(J42="",NOT(ISNUMBER(G42))),"",IF(IF(ISNUMBER(H42),MIN('الإعدادات'!$B$4,H42),'الإعدادات'!$B$4)&lt;G42,0,(YEAR(IF(ISNUMBER(H42),MIN('الإعدادات'!$B$4,H42),'الإعدادات'!$B$4))-YEAR(G42))*12+MONTH(IF(ISNUMBER(H42),MIN('الإعدادات'!$B$4,H42),'الإعدادات'!$B$4))-MONTH(G42)+1))</f>
        <v/>
      </c>
      <c r="L42" s="20">
        <f>IF(K42="","",ROUND(K42*J42,2))</f>
        <v/>
      </c>
      <c r="M42" s="20">
        <f>IF(A42&amp;""="","",SUMIFS('الدفعات'!$C$6:$C$3005,'الدفعات'!$B$6:$B$3005,A42&amp;""))</f>
        <v/>
      </c>
      <c r="N42" s="20">
        <f>IF(L42="","",ROUND(L42-M42,2))</f>
        <v/>
      </c>
      <c r="O42" s="18">
        <f>IF(N42="","",IF(AND(N42&gt;0,N(J42)&gt;0),ROUNDUP(ROUND(N42/J42,4),0),0))</f>
        <v/>
      </c>
      <c r="P42" s="21">
        <f>IF(A42&amp;""="","",IFERROR(SUMIFS('الدفعات'!$A$6:$A$3005,'الدفعات'!$B$6:$B$3005,A42&amp;"",'الدفعات'!$H$6:$H$3005,1)/COUNTIFS('الدفعات'!$B$6:$B$3005,A42&amp;"",'الدفعات'!$H$6:$H$3005,1),""))</f>
        <v/>
      </c>
      <c r="Q42" s="6">
        <f>IF(A42&amp;""="","",IF(N42="","بيانات ناقصة",IF(N42&gt;0,"متأخر",IF(N42&lt;0,"دفع مقدمًا","مسدد"))))</f>
        <v/>
      </c>
      <c r="R42" s="22">
        <f>IF(A42&amp;""="","",IF(AND(F42&amp;""&lt;&gt;"",OR(NOT(ISNUMBER(H42)),H42&gt;'الإعدادات'!$B$4)),1,0))</f>
        <v/>
      </c>
      <c r="S42" s="18">
        <f>IF(ISNUMBER(N42),IF(N42&gt;0,COUNTIFS($N$6:$N$505,"&gt;"&amp;N42)+COUNTIFS($N$6:N42,N42),""),"")</f>
        <v/>
      </c>
    </row>
    <row r="43">
      <c r="A43" s="5" t="n"/>
      <c r="B43" s="5" t="n"/>
      <c r="C43" s="5" t="n"/>
      <c r="D43" s="5" t="n"/>
      <c r="E43" s="16" t="n"/>
      <c r="F43" s="5" t="n"/>
      <c r="G43" s="13" t="n"/>
      <c r="H43" s="13" t="n"/>
      <c r="I43" s="17" t="n"/>
      <c r="J43" s="20">
        <f>IF(A43&amp;""="","",IFERROR(INDEX('الخطوط'!$G$6:$G$45,MATCH(F43&amp;"",'الخطوط'!$A$6:$A$45,0))-N(I43),""))</f>
        <v/>
      </c>
      <c r="K43" s="18">
        <f>IF(OR(J43="",NOT(ISNUMBER(G43))),"",IF(IF(ISNUMBER(H43),MIN('الإعدادات'!$B$4,H43),'الإعدادات'!$B$4)&lt;G43,0,(YEAR(IF(ISNUMBER(H43),MIN('الإعدادات'!$B$4,H43),'الإعدادات'!$B$4))-YEAR(G43))*12+MONTH(IF(ISNUMBER(H43),MIN('الإعدادات'!$B$4,H43),'الإعدادات'!$B$4))-MONTH(G43)+1))</f>
        <v/>
      </c>
      <c r="L43" s="20">
        <f>IF(K43="","",ROUND(K43*J43,2))</f>
        <v/>
      </c>
      <c r="M43" s="20">
        <f>IF(A43&amp;""="","",SUMIFS('الدفعات'!$C$6:$C$3005,'الدفعات'!$B$6:$B$3005,A43&amp;""))</f>
        <v/>
      </c>
      <c r="N43" s="20">
        <f>IF(L43="","",ROUND(L43-M43,2))</f>
        <v/>
      </c>
      <c r="O43" s="18">
        <f>IF(N43="","",IF(AND(N43&gt;0,N(J43)&gt;0),ROUNDUP(ROUND(N43/J43,4),0),0))</f>
        <v/>
      </c>
      <c r="P43" s="21">
        <f>IF(A43&amp;""="","",IFERROR(SUMIFS('الدفعات'!$A$6:$A$3005,'الدفعات'!$B$6:$B$3005,A43&amp;"",'الدفعات'!$H$6:$H$3005,1)/COUNTIFS('الدفعات'!$B$6:$B$3005,A43&amp;"",'الدفعات'!$H$6:$H$3005,1),""))</f>
        <v/>
      </c>
      <c r="Q43" s="6">
        <f>IF(A43&amp;""="","",IF(N43="","بيانات ناقصة",IF(N43&gt;0,"متأخر",IF(N43&lt;0,"دفع مقدمًا","مسدد"))))</f>
        <v/>
      </c>
      <c r="R43" s="22">
        <f>IF(A43&amp;""="","",IF(AND(F43&amp;""&lt;&gt;"",OR(NOT(ISNUMBER(H43)),H43&gt;'الإعدادات'!$B$4)),1,0))</f>
        <v/>
      </c>
      <c r="S43" s="18">
        <f>IF(ISNUMBER(N43),IF(N43&gt;0,COUNTIFS($N$6:$N$505,"&gt;"&amp;N43)+COUNTIFS($N$6:N43,N43),""),"")</f>
        <v/>
      </c>
    </row>
    <row r="44">
      <c r="A44" s="5" t="n"/>
      <c r="B44" s="5" t="n"/>
      <c r="C44" s="5" t="n"/>
      <c r="D44" s="5" t="n"/>
      <c r="E44" s="16" t="n"/>
      <c r="F44" s="5" t="n"/>
      <c r="G44" s="13" t="n"/>
      <c r="H44" s="13" t="n"/>
      <c r="I44" s="17" t="n"/>
      <c r="J44" s="20">
        <f>IF(A44&amp;""="","",IFERROR(INDEX('الخطوط'!$G$6:$G$45,MATCH(F44&amp;"",'الخطوط'!$A$6:$A$45,0))-N(I44),""))</f>
        <v/>
      </c>
      <c r="K44" s="18">
        <f>IF(OR(J44="",NOT(ISNUMBER(G44))),"",IF(IF(ISNUMBER(H44),MIN('الإعدادات'!$B$4,H44),'الإعدادات'!$B$4)&lt;G44,0,(YEAR(IF(ISNUMBER(H44),MIN('الإعدادات'!$B$4,H44),'الإعدادات'!$B$4))-YEAR(G44))*12+MONTH(IF(ISNUMBER(H44),MIN('الإعدادات'!$B$4,H44),'الإعدادات'!$B$4))-MONTH(G44)+1))</f>
        <v/>
      </c>
      <c r="L44" s="20">
        <f>IF(K44="","",ROUND(K44*J44,2))</f>
        <v/>
      </c>
      <c r="M44" s="20">
        <f>IF(A44&amp;""="","",SUMIFS('الدفعات'!$C$6:$C$3005,'الدفعات'!$B$6:$B$3005,A44&amp;""))</f>
        <v/>
      </c>
      <c r="N44" s="20">
        <f>IF(L44="","",ROUND(L44-M44,2))</f>
        <v/>
      </c>
      <c r="O44" s="18">
        <f>IF(N44="","",IF(AND(N44&gt;0,N(J44)&gt;0),ROUNDUP(ROUND(N44/J44,4),0),0))</f>
        <v/>
      </c>
      <c r="P44" s="21">
        <f>IF(A44&amp;""="","",IFERROR(SUMIFS('الدفعات'!$A$6:$A$3005,'الدفعات'!$B$6:$B$3005,A44&amp;"",'الدفعات'!$H$6:$H$3005,1)/COUNTIFS('الدفعات'!$B$6:$B$3005,A44&amp;"",'الدفعات'!$H$6:$H$3005,1),""))</f>
        <v/>
      </c>
      <c r="Q44" s="6">
        <f>IF(A44&amp;""="","",IF(N44="","بيانات ناقصة",IF(N44&gt;0,"متأخر",IF(N44&lt;0,"دفع مقدمًا","مسدد"))))</f>
        <v/>
      </c>
      <c r="R44" s="22">
        <f>IF(A44&amp;""="","",IF(AND(F44&amp;""&lt;&gt;"",OR(NOT(ISNUMBER(H44)),H44&gt;'الإعدادات'!$B$4)),1,0))</f>
        <v/>
      </c>
      <c r="S44" s="18">
        <f>IF(ISNUMBER(N44),IF(N44&gt;0,COUNTIFS($N$6:$N$505,"&gt;"&amp;N44)+COUNTIFS($N$6:N44,N44),""),"")</f>
        <v/>
      </c>
    </row>
    <row r="45">
      <c r="A45" s="5" t="n"/>
      <c r="B45" s="5" t="n"/>
      <c r="C45" s="5" t="n"/>
      <c r="D45" s="5" t="n"/>
      <c r="E45" s="16" t="n"/>
      <c r="F45" s="5" t="n"/>
      <c r="G45" s="13" t="n"/>
      <c r="H45" s="13" t="n"/>
      <c r="I45" s="17" t="n"/>
      <c r="J45" s="20">
        <f>IF(A45&amp;""="","",IFERROR(INDEX('الخطوط'!$G$6:$G$45,MATCH(F45&amp;"",'الخطوط'!$A$6:$A$45,0))-N(I45),""))</f>
        <v/>
      </c>
      <c r="K45" s="18">
        <f>IF(OR(J45="",NOT(ISNUMBER(G45))),"",IF(IF(ISNUMBER(H45),MIN('الإعدادات'!$B$4,H45),'الإعدادات'!$B$4)&lt;G45,0,(YEAR(IF(ISNUMBER(H45),MIN('الإعدادات'!$B$4,H45),'الإعدادات'!$B$4))-YEAR(G45))*12+MONTH(IF(ISNUMBER(H45),MIN('الإعدادات'!$B$4,H45),'الإعدادات'!$B$4))-MONTH(G45)+1))</f>
        <v/>
      </c>
      <c r="L45" s="20">
        <f>IF(K45="","",ROUND(K45*J45,2))</f>
        <v/>
      </c>
      <c r="M45" s="20">
        <f>IF(A45&amp;""="","",SUMIFS('الدفعات'!$C$6:$C$3005,'الدفعات'!$B$6:$B$3005,A45&amp;""))</f>
        <v/>
      </c>
      <c r="N45" s="20">
        <f>IF(L45="","",ROUND(L45-M45,2))</f>
        <v/>
      </c>
      <c r="O45" s="18">
        <f>IF(N45="","",IF(AND(N45&gt;0,N(J45)&gt;0),ROUNDUP(ROUND(N45/J45,4),0),0))</f>
        <v/>
      </c>
      <c r="P45" s="21">
        <f>IF(A45&amp;""="","",IFERROR(SUMIFS('الدفعات'!$A$6:$A$3005,'الدفعات'!$B$6:$B$3005,A45&amp;"",'الدفعات'!$H$6:$H$3005,1)/COUNTIFS('الدفعات'!$B$6:$B$3005,A45&amp;"",'الدفعات'!$H$6:$H$3005,1),""))</f>
        <v/>
      </c>
      <c r="Q45" s="6">
        <f>IF(A45&amp;""="","",IF(N45="","بيانات ناقصة",IF(N45&gt;0,"متأخر",IF(N45&lt;0,"دفع مقدمًا","مسدد"))))</f>
        <v/>
      </c>
      <c r="R45" s="22">
        <f>IF(A45&amp;""="","",IF(AND(F45&amp;""&lt;&gt;"",OR(NOT(ISNUMBER(H45)),H45&gt;'الإعدادات'!$B$4)),1,0))</f>
        <v/>
      </c>
      <c r="S45" s="18">
        <f>IF(ISNUMBER(N45),IF(N45&gt;0,COUNTIFS($N$6:$N$505,"&gt;"&amp;N45)+COUNTIFS($N$6:N45,N45),""),"")</f>
        <v/>
      </c>
    </row>
    <row r="46">
      <c r="A46" s="5" t="n"/>
      <c r="B46" s="5" t="n"/>
      <c r="C46" s="5" t="n"/>
      <c r="D46" s="5" t="n"/>
      <c r="E46" s="16" t="n"/>
      <c r="F46" s="5" t="n"/>
      <c r="G46" s="13" t="n"/>
      <c r="H46" s="13" t="n"/>
      <c r="I46" s="17" t="n"/>
      <c r="J46" s="20">
        <f>IF(A46&amp;""="","",IFERROR(INDEX('الخطوط'!$G$6:$G$45,MATCH(F46&amp;"",'الخطوط'!$A$6:$A$45,0))-N(I46),""))</f>
        <v/>
      </c>
      <c r="K46" s="18">
        <f>IF(OR(J46="",NOT(ISNUMBER(G46))),"",IF(IF(ISNUMBER(H46),MIN('الإعدادات'!$B$4,H46),'الإعدادات'!$B$4)&lt;G46,0,(YEAR(IF(ISNUMBER(H46),MIN('الإعدادات'!$B$4,H46),'الإعدادات'!$B$4))-YEAR(G46))*12+MONTH(IF(ISNUMBER(H46),MIN('الإعدادات'!$B$4,H46),'الإعدادات'!$B$4))-MONTH(G46)+1))</f>
        <v/>
      </c>
      <c r="L46" s="20">
        <f>IF(K46="","",ROUND(K46*J46,2))</f>
        <v/>
      </c>
      <c r="M46" s="20">
        <f>IF(A46&amp;""="","",SUMIFS('الدفعات'!$C$6:$C$3005,'الدفعات'!$B$6:$B$3005,A46&amp;""))</f>
        <v/>
      </c>
      <c r="N46" s="20">
        <f>IF(L46="","",ROUND(L46-M46,2))</f>
        <v/>
      </c>
      <c r="O46" s="18">
        <f>IF(N46="","",IF(AND(N46&gt;0,N(J46)&gt;0),ROUNDUP(ROUND(N46/J46,4),0),0))</f>
        <v/>
      </c>
      <c r="P46" s="21">
        <f>IF(A46&amp;""="","",IFERROR(SUMIFS('الدفعات'!$A$6:$A$3005,'الدفعات'!$B$6:$B$3005,A46&amp;"",'الدفعات'!$H$6:$H$3005,1)/COUNTIFS('الدفعات'!$B$6:$B$3005,A46&amp;"",'الدفعات'!$H$6:$H$3005,1),""))</f>
        <v/>
      </c>
      <c r="Q46" s="6">
        <f>IF(A46&amp;""="","",IF(N46="","بيانات ناقصة",IF(N46&gt;0,"متأخر",IF(N46&lt;0,"دفع مقدمًا","مسدد"))))</f>
        <v/>
      </c>
      <c r="R46" s="22">
        <f>IF(A46&amp;""="","",IF(AND(F46&amp;""&lt;&gt;"",OR(NOT(ISNUMBER(H46)),H46&gt;'الإعدادات'!$B$4)),1,0))</f>
        <v/>
      </c>
      <c r="S46" s="18">
        <f>IF(ISNUMBER(N46),IF(N46&gt;0,COUNTIFS($N$6:$N$505,"&gt;"&amp;N46)+COUNTIFS($N$6:N46,N46),""),"")</f>
        <v/>
      </c>
    </row>
    <row r="47">
      <c r="A47" s="5" t="n"/>
      <c r="B47" s="5" t="n"/>
      <c r="C47" s="5" t="n"/>
      <c r="D47" s="5" t="n"/>
      <c r="E47" s="16" t="n"/>
      <c r="F47" s="5" t="n"/>
      <c r="G47" s="13" t="n"/>
      <c r="H47" s="13" t="n"/>
      <c r="I47" s="17" t="n"/>
      <c r="J47" s="20">
        <f>IF(A47&amp;""="","",IFERROR(INDEX('الخطوط'!$G$6:$G$45,MATCH(F47&amp;"",'الخطوط'!$A$6:$A$45,0))-N(I47),""))</f>
        <v/>
      </c>
      <c r="K47" s="18">
        <f>IF(OR(J47="",NOT(ISNUMBER(G47))),"",IF(IF(ISNUMBER(H47),MIN('الإعدادات'!$B$4,H47),'الإعدادات'!$B$4)&lt;G47,0,(YEAR(IF(ISNUMBER(H47),MIN('الإعدادات'!$B$4,H47),'الإعدادات'!$B$4))-YEAR(G47))*12+MONTH(IF(ISNUMBER(H47),MIN('الإعدادات'!$B$4,H47),'الإعدادات'!$B$4))-MONTH(G47)+1))</f>
        <v/>
      </c>
      <c r="L47" s="20">
        <f>IF(K47="","",ROUND(K47*J47,2))</f>
        <v/>
      </c>
      <c r="M47" s="20">
        <f>IF(A47&amp;""="","",SUMIFS('الدفعات'!$C$6:$C$3005,'الدفعات'!$B$6:$B$3005,A47&amp;""))</f>
        <v/>
      </c>
      <c r="N47" s="20">
        <f>IF(L47="","",ROUND(L47-M47,2))</f>
        <v/>
      </c>
      <c r="O47" s="18">
        <f>IF(N47="","",IF(AND(N47&gt;0,N(J47)&gt;0),ROUNDUP(ROUND(N47/J47,4),0),0))</f>
        <v/>
      </c>
      <c r="P47" s="21">
        <f>IF(A47&amp;""="","",IFERROR(SUMIFS('الدفعات'!$A$6:$A$3005,'الدفعات'!$B$6:$B$3005,A47&amp;"",'الدفعات'!$H$6:$H$3005,1)/COUNTIFS('الدفعات'!$B$6:$B$3005,A47&amp;"",'الدفعات'!$H$6:$H$3005,1),""))</f>
        <v/>
      </c>
      <c r="Q47" s="6">
        <f>IF(A47&amp;""="","",IF(N47="","بيانات ناقصة",IF(N47&gt;0,"متأخر",IF(N47&lt;0,"دفع مقدمًا","مسدد"))))</f>
        <v/>
      </c>
      <c r="R47" s="22">
        <f>IF(A47&amp;""="","",IF(AND(F47&amp;""&lt;&gt;"",OR(NOT(ISNUMBER(H47)),H47&gt;'الإعدادات'!$B$4)),1,0))</f>
        <v/>
      </c>
      <c r="S47" s="18">
        <f>IF(ISNUMBER(N47),IF(N47&gt;0,COUNTIFS($N$6:$N$505,"&gt;"&amp;N47)+COUNTIFS($N$6:N47,N47),""),"")</f>
        <v/>
      </c>
    </row>
    <row r="48">
      <c r="A48" s="5" t="n"/>
      <c r="B48" s="5" t="n"/>
      <c r="C48" s="5" t="n"/>
      <c r="D48" s="5" t="n"/>
      <c r="E48" s="16" t="n"/>
      <c r="F48" s="5" t="n"/>
      <c r="G48" s="13" t="n"/>
      <c r="H48" s="13" t="n"/>
      <c r="I48" s="17" t="n"/>
      <c r="J48" s="20">
        <f>IF(A48&amp;""="","",IFERROR(INDEX('الخطوط'!$G$6:$G$45,MATCH(F48&amp;"",'الخطوط'!$A$6:$A$45,0))-N(I48),""))</f>
        <v/>
      </c>
      <c r="K48" s="18">
        <f>IF(OR(J48="",NOT(ISNUMBER(G48))),"",IF(IF(ISNUMBER(H48),MIN('الإعدادات'!$B$4,H48),'الإعدادات'!$B$4)&lt;G48,0,(YEAR(IF(ISNUMBER(H48),MIN('الإعدادات'!$B$4,H48),'الإعدادات'!$B$4))-YEAR(G48))*12+MONTH(IF(ISNUMBER(H48),MIN('الإعدادات'!$B$4,H48),'الإعدادات'!$B$4))-MONTH(G48)+1))</f>
        <v/>
      </c>
      <c r="L48" s="20">
        <f>IF(K48="","",ROUND(K48*J48,2))</f>
        <v/>
      </c>
      <c r="M48" s="20">
        <f>IF(A48&amp;""="","",SUMIFS('الدفعات'!$C$6:$C$3005,'الدفعات'!$B$6:$B$3005,A48&amp;""))</f>
        <v/>
      </c>
      <c r="N48" s="20">
        <f>IF(L48="","",ROUND(L48-M48,2))</f>
        <v/>
      </c>
      <c r="O48" s="18">
        <f>IF(N48="","",IF(AND(N48&gt;0,N(J48)&gt;0),ROUNDUP(ROUND(N48/J48,4),0),0))</f>
        <v/>
      </c>
      <c r="P48" s="21">
        <f>IF(A48&amp;""="","",IFERROR(SUMIFS('الدفعات'!$A$6:$A$3005,'الدفعات'!$B$6:$B$3005,A48&amp;"",'الدفعات'!$H$6:$H$3005,1)/COUNTIFS('الدفعات'!$B$6:$B$3005,A48&amp;"",'الدفعات'!$H$6:$H$3005,1),""))</f>
        <v/>
      </c>
      <c r="Q48" s="6">
        <f>IF(A48&amp;""="","",IF(N48="","بيانات ناقصة",IF(N48&gt;0,"متأخر",IF(N48&lt;0,"دفع مقدمًا","مسدد"))))</f>
        <v/>
      </c>
      <c r="R48" s="22">
        <f>IF(A48&amp;""="","",IF(AND(F48&amp;""&lt;&gt;"",OR(NOT(ISNUMBER(H48)),H48&gt;'الإعدادات'!$B$4)),1,0))</f>
        <v/>
      </c>
      <c r="S48" s="18">
        <f>IF(ISNUMBER(N48),IF(N48&gt;0,COUNTIFS($N$6:$N$505,"&gt;"&amp;N48)+COUNTIFS($N$6:N48,N48),""),"")</f>
        <v/>
      </c>
    </row>
    <row r="49">
      <c r="A49" s="5" t="n"/>
      <c r="B49" s="5" t="n"/>
      <c r="C49" s="5" t="n"/>
      <c r="D49" s="5" t="n"/>
      <c r="E49" s="16" t="n"/>
      <c r="F49" s="5" t="n"/>
      <c r="G49" s="13" t="n"/>
      <c r="H49" s="13" t="n"/>
      <c r="I49" s="17" t="n"/>
      <c r="J49" s="20">
        <f>IF(A49&amp;""="","",IFERROR(INDEX('الخطوط'!$G$6:$G$45,MATCH(F49&amp;"",'الخطوط'!$A$6:$A$45,0))-N(I49),""))</f>
        <v/>
      </c>
      <c r="K49" s="18">
        <f>IF(OR(J49="",NOT(ISNUMBER(G49))),"",IF(IF(ISNUMBER(H49),MIN('الإعدادات'!$B$4,H49),'الإعدادات'!$B$4)&lt;G49,0,(YEAR(IF(ISNUMBER(H49),MIN('الإعدادات'!$B$4,H49),'الإعدادات'!$B$4))-YEAR(G49))*12+MONTH(IF(ISNUMBER(H49),MIN('الإعدادات'!$B$4,H49),'الإعدادات'!$B$4))-MONTH(G49)+1))</f>
        <v/>
      </c>
      <c r="L49" s="20">
        <f>IF(K49="","",ROUND(K49*J49,2))</f>
        <v/>
      </c>
      <c r="M49" s="20">
        <f>IF(A49&amp;""="","",SUMIFS('الدفعات'!$C$6:$C$3005,'الدفعات'!$B$6:$B$3005,A49&amp;""))</f>
        <v/>
      </c>
      <c r="N49" s="20">
        <f>IF(L49="","",ROUND(L49-M49,2))</f>
        <v/>
      </c>
      <c r="O49" s="18">
        <f>IF(N49="","",IF(AND(N49&gt;0,N(J49)&gt;0),ROUNDUP(ROUND(N49/J49,4),0),0))</f>
        <v/>
      </c>
      <c r="P49" s="21">
        <f>IF(A49&amp;""="","",IFERROR(SUMIFS('الدفعات'!$A$6:$A$3005,'الدفعات'!$B$6:$B$3005,A49&amp;"",'الدفعات'!$H$6:$H$3005,1)/COUNTIFS('الدفعات'!$B$6:$B$3005,A49&amp;"",'الدفعات'!$H$6:$H$3005,1),""))</f>
        <v/>
      </c>
      <c r="Q49" s="6">
        <f>IF(A49&amp;""="","",IF(N49="","بيانات ناقصة",IF(N49&gt;0,"متأخر",IF(N49&lt;0,"دفع مقدمًا","مسدد"))))</f>
        <v/>
      </c>
      <c r="R49" s="22">
        <f>IF(A49&amp;""="","",IF(AND(F49&amp;""&lt;&gt;"",OR(NOT(ISNUMBER(H49)),H49&gt;'الإعدادات'!$B$4)),1,0))</f>
        <v/>
      </c>
      <c r="S49" s="18">
        <f>IF(ISNUMBER(N49),IF(N49&gt;0,COUNTIFS($N$6:$N$505,"&gt;"&amp;N49)+COUNTIFS($N$6:N49,N49),""),"")</f>
        <v/>
      </c>
    </row>
    <row r="50">
      <c r="A50" s="5" t="n"/>
      <c r="B50" s="5" t="n"/>
      <c r="C50" s="5" t="n"/>
      <c r="D50" s="5" t="n"/>
      <c r="E50" s="16" t="n"/>
      <c r="F50" s="5" t="n"/>
      <c r="G50" s="13" t="n"/>
      <c r="H50" s="13" t="n"/>
      <c r="I50" s="17" t="n"/>
      <c r="J50" s="20">
        <f>IF(A50&amp;""="","",IFERROR(INDEX('الخطوط'!$G$6:$G$45,MATCH(F50&amp;"",'الخطوط'!$A$6:$A$45,0))-N(I50),""))</f>
        <v/>
      </c>
      <c r="K50" s="18">
        <f>IF(OR(J50="",NOT(ISNUMBER(G50))),"",IF(IF(ISNUMBER(H50),MIN('الإعدادات'!$B$4,H50),'الإعدادات'!$B$4)&lt;G50,0,(YEAR(IF(ISNUMBER(H50),MIN('الإعدادات'!$B$4,H50),'الإعدادات'!$B$4))-YEAR(G50))*12+MONTH(IF(ISNUMBER(H50),MIN('الإعدادات'!$B$4,H50),'الإعدادات'!$B$4))-MONTH(G50)+1))</f>
        <v/>
      </c>
      <c r="L50" s="20">
        <f>IF(K50="","",ROUND(K50*J50,2))</f>
        <v/>
      </c>
      <c r="M50" s="20">
        <f>IF(A50&amp;""="","",SUMIFS('الدفعات'!$C$6:$C$3005,'الدفعات'!$B$6:$B$3005,A50&amp;""))</f>
        <v/>
      </c>
      <c r="N50" s="20">
        <f>IF(L50="","",ROUND(L50-M50,2))</f>
        <v/>
      </c>
      <c r="O50" s="18">
        <f>IF(N50="","",IF(AND(N50&gt;0,N(J50)&gt;0),ROUNDUP(ROUND(N50/J50,4),0),0))</f>
        <v/>
      </c>
      <c r="P50" s="21">
        <f>IF(A50&amp;""="","",IFERROR(SUMIFS('الدفعات'!$A$6:$A$3005,'الدفعات'!$B$6:$B$3005,A50&amp;"",'الدفعات'!$H$6:$H$3005,1)/COUNTIFS('الدفعات'!$B$6:$B$3005,A50&amp;"",'الدفعات'!$H$6:$H$3005,1),""))</f>
        <v/>
      </c>
      <c r="Q50" s="6">
        <f>IF(A50&amp;""="","",IF(N50="","بيانات ناقصة",IF(N50&gt;0,"متأخر",IF(N50&lt;0,"دفع مقدمًا","مسدد"))))</f>
        <v/>
      </c>
      <c r="R50" s="22">
        <f>IF(A50&amp;""="","",IF(AND(F50&amp;""&lt;&gt;"",OR(NOT(ISNUMBER(H50)),H50&gt;'الإعدادات'!$B$4)),1,0))</f>
        <v/>
      </c>
      <c r="S50" s="18">
        <f>IF(ISNUMBER(N50),IF(N50&gt;0,COUNTIFS($N$6:$N$505,"&gt;"&amp;N50)+COUNTIFS($N$6:N50,N50),""),"")</f>
        <v/>
      </c>
    </row>
    <row r="51">
      <c r="A51" s="5" t="n"/>
      <c r="B51" s="5" t="n"/>
      <c r="C51" s="5" t="n"/>
      <c r="D51" s="5" t="n"/>
      <c r="E51" s="16" t="n"/>
      <c r="F51" s="5" t="n"/>
      <c r="G51" s="13" t="n"/>
      <c r="H51" s="13" t="n"/>
      <c r="I51" s="17" t="n"/>
      <c r="J51" s="20">
        <f>IF(A51&amp;""="","",IFERROR(INDEX('الخطوط'!$G$6:$G$45,MATCH(F51&amp;"",'الخطوط'!$A$6:$A$45,0))-N(I51),""))</f>
        <v/>
      </c>
      <c r="K51" s="18">
        <f>IF(OR(J51="",NOT(ISNUMBER(G51))),"",IF(IF(ISNUMBER(H51),MIN('الإعدادات'!$B$4,H51),'الإعدادات'!$B$4)&lt;G51,0,(YEAR(IF(ISNUMBER(H51),MIN('الإعدادات'!$B$4,H51),'الإعدادات'!$B$4))-YEAR(G51))*12+MONTH(IF(ISNUMBER(H51),MIN('الإعدادات'!$B$4,H51),'الإعدادات'!$B$4))-MONTH(G51)+1))</f>
        <v/>
      </c>
      <c r="L51" s="20">
        <f>IF(K51="","",ROUND(K51*J51,2))</f>
        <v/>
      </c>
      <c r="M51" s="20">
        <f>IF(A51&amp;""="","",SUMIFS('الدفعات'!$C$6:$C$3005,'الدفعات'!$B$6:$B$3005,A51&amp;""))</f>
        <v/>
      </c>
      <c r="N51" s="20">
        <f>IF(L51="","",ROUND(L51-M51,2))</f>
        <v/>
      </c>
      <c r="O51" s="18">
        <f>IF(N51="","",IF(AND(N51&gt;0,N(J51)&gt;0),ROUNDUP(ROUND(N51/J51,4),0),0))</f>
        <v/>
      </c>
      <c r="P51" s="21">
        <f>IF(A51&amp;""="","",IFERROR(SUMIFS('الدفعات'!$A$6:$A$3005,'الدفعات'!$B$6:$B$3005,A51&amp;"",'الدفعات'!$H$6:$H$3005,1)/COUNTIFS('الدفعات'!$B$6:$B$3005,A51&amp;"",'الدفعات'!$H$6:$H$3005,1),""))</f>
        <v/>
      </c>
      <c r="Q51" s="6">
        <f>IF(A51&amp;""="","",IF(N51="","بيانات ناقصة",IF(N51&gt;0,"متأخر",IF(N51&lt;0,"دفع مقدمًا","مسدد"))))</f>
        <v/>
      </c>
      <c r="R51" s="22">
        <f>IF(A51&amp;""="","",IF(AND(F51&amp;""&lt;&gt;"",OR(NOT(ISNUMBER(H51)),H51&gt;'الإعدادات'!$B$4)),1,0))</f>
        <v/>
      </c>
      <c r="S51" s="18">
        <f>IF(ISNUMBER(N51),IF(N51&gt;0,COUNTIFS($N$6:$N$505,"&gt;"&amp;N51)+COUNTIFS($N$6:N51,N51),""),"")</f>
        <v/>
      </c>
    </row>
    <row r="52">
      <c r="A52" s="5" t="n"/>
      <c r="B52" s="5" t="n"/>
      <c r="C52" s="5" t="n"/>
      <c r="D52" s="5" t="n"/>
      <c r="E52" s="16" t="n"/>
      <c r="F52" s="5" t="n"/>
      <c r="G52" s="13" t="n"/>
      <c r="H52" s="13" t="n"/>
      <c r="I52" s="17" t="n"/>
      <c r="J52" s="20">
        <f>IF(A52&amp;""="","",IFERROR(INDEX('الخطوط'!$G$6:$G$45,MATCH(F52&amp;"",'الخطوط'!$A$6:$A$45,0))-N(I52),""))</f>
        <v/>
      </c>
      <c r="K52" s="18">
        <f>IF(OR(J52="",NOT(ISNUMBER(G52))),"",IF(IF(ISNUMBER(H52),MIN('الإعدادات'!$B$4,H52),'الإعدادات'!$B$4)&lt;G52,0,(YEAR(IF(ISNUMBER(H52),MIN('الإعدادات'!$B$4,H52),'الإعدادات'!$B$4))-YEAR(G52))*12+MONTH(IF(ISNUMBER(H52),MIN('الإعدادات'!$B$4,H52),'الإعدادات'!$B$4))-MONTH(G52)+1))</f>
        <v/>
      </c>
      <c r="L52" s="20">
        <f>IF(K52="","",ROUND(K52*J52,2))</f>
        <v/>
      </c>
      <c r="M52" s="20">
        <f>IF(A52&amp;""="","",SUMIFS('الدفعات'!$C$6:$C$3005,'الدفعات'!$B$6:$B$3005,A52&amp;""))</f>
        <v/>
      </c>
      <c r="N52" s="20">
        <f>IF(L52="","",ROUND(L52-M52,2))</f>
        <v/>
      </c>
      <c r="O52" s="18">
        <f>IF(N52="","",IF(AND(N52&gt;0,N(J52)&gt;0),ROUNDUP(ROUND(N52/J52,4),0),0))</f>
        <v/>
      </c>
      <c r="P52" s="21">
        <f>IF(A52&amp;""="","",IFERROR(SUMIFS('الدفعات'!$A$6:$A$3005,'الدفعات'!$B$6:$B$3005,A52&amp;"",'الدفعات'!$H$6:$H$3005,1)/COUNTIFS('الدفعات'!$B$6:$B$3005,A52&amp;"",'الدفعات'!$H$6:$H$3005,1),""))</f>
        <v/>
      </c>
      <c r="Q52" s="6">
        <f>IF(A52&amp;""="","",IF(N52="","بيانات ناقصة",IF(N52&gt;0,"متأخر",IF(N52&lt;0,"دفع مقدمًا","مسدد"))))</f>
        <v/>
      </c>
      <c r="R52" s="22">
        <f>IF(A52&amp;""="","",IF(AND(F52&amp;""&lt;&gt;"",OR(NOT(ISNUMBER(H52)),H52&gt;'الإعدادات'!$B$4)),1,0))</f>
        <v/>
      </c>
      <c r="S52" s="18">
        <f>IF(ISNUMBER(N52),IF(N52&gt;0,COUNTIFS($N$6:$N$505,"&gt;"&amp;N52)+COUNTIFS($N$6:N52,N52),""),"")</f>
        <v/>
      </c>
    </row>
    <row r="53">
      <c r="A53" s="5" t="n"/>
      <c r="B53" s="5" t="n"/>
      <c r="C53" s="5" t="n"/>
      <c r="D53" s="5" t="n"/>
      <c r="E53" s="16" t="n"/>
      <c r="F53" s="5" t="n"/>
      <c r="G53" s="13" t="n"/>
      <c r="H53" s="13" t="n"/>
      <c r="I53" s="17" t="n"/>
      <c r="J53" s="20">
        <f>IF(A53&amp;""="","",IFERROR(INDEX('الخطوط'!$G$6:$G$45,MATCH(F53&amp;"",'الخطوط'!$A$6:$A$45,0))-N(I53),""))</f>
        <v/>
      </c>
      <c r="K53" s="18">
        <f>IF(OR(J53="",NOT(ISNUMBER(G53))),"",IF(IF(ISNUMBER(H53),MIN('الإعدادات'!$B$4,H53),'الإعدادات'!$B$4)&lt;G53,0,(YEAR(IF(ISNUMBER(H53),MIN('الإعدادات'!$B$4,H53),'الإعدادات'!$B$4))-YEAR(G53))*12+MONTH(IF(ISNUMBER(H53),MIN('الإعدادات'!$B$4,H53),'الإعدادات'!$B$4))-MONTH(G53)+1))</f>
        <v/>
      </c>
      <c r="L53" s="20">
        <f>IF(K53="","",ROUND(K53*J53,2))</f>
        <v/>
      </c>
      <c r="M53" s="20">
        <f>IF(A53&amp;""="","",SUMIFS('الدفعات'!$C$6:$C$3005,'الدفعات'!$B$6:$B$3005,A53&amp;""))</f>
        <v/>
      </c>
      <c r="N53" s="20">
        <f>IF(L53="","",ROUND(L53-M53,2))</f>
        <v/>
      </c>
      <c r="O53" s="18">
        <f>IF(N53="","",IF(AND(N53&gt;0,N(J53)&gt;0),ROUNDUP(ROUND(N53/J53,4),0),0))</f>
        <v/>
      </c>
      <c r="P53" s="21">
        <f>IF(A53&amp;""="","",IFERROR(SUMIFS('الدفعات'!$A$6:$A$3005,'الدفعات'!$B$6:$B$3005,A53&amp;"",'الدفعات'!$H$6:$H$3005,1)/COUNTIFS('الدفعات'!$B$6:$B$3005,A53&amp;"",'الدفعات'!$H$6:$H$3005,1),""))</f>
        <v/>
      </c>
      <c r="Q53" s="6">
        <f>IF(A53&amp;""="","",IF(N53="","بيانات ناقصة",IF(N53&gt;0,"متأخر",IF(N53&lt;0,"دفع مقدمًا","مسدد"))))</f>
        <v/>
      </c>
      <c r="R53" s="22">
        <f>IF(A53&amp;""="","",IF(AND(F53&amp;""&lt;&gt;"",OR(NOT(ISNUMBER(H53)),H53&gt;'الإعدادات'!$B$4)),1,0))</f>
        <v/>
      </c>
      <c r="S53" s="18">
        <f>IF(ISNUMBER(N53),IF(N53&gt;0,COUNTIFS($N$6:$N$505,"&gt;"&amp;N53)+COUNTIFS($N$6:N53,N53),""),"")</f>
        <v/>
      </c>
    </row>
    <row r="54">
      <c r="A54" s="5" t="n"/>
      <c r="B54" s="5" t="n"/>
      <c r="C54" s="5" t="n"/>
      <c r="D54" s="5" t="n"/>
      <c r="E54" s="16" t="n"/>
      <c r="F54" s="5" t="n"/>
      <c r="G54" s="13" t="n"/>
      <c r="H54" s="13" t="n"/>
      <c r="I54" s="17" t="n"/>
      <c r="J54" s="20">
        <f>IF(A54&amp;""="","",IFERROR(INDEX('الخطوط'!$G$6:$G$45,MATCH(F54&amp;"",'الخطوط'!$A$6:$A$45,0))-N(I54),""))</f>
        <v/>
      </c>
      <c r="K54" s="18">
        <f>IF(OR(J54="",NOT(ISNUMBER(G54))),"",IF(IF(ISNUMBER(H54),MIN('الإعدادات'!$B$4,H54),'الإعدادات'!$B$4)&lt;G54,0,(YEAR(IF(ISNUMBER(H54),MIN('الإعدادات'!$B$4,H54),'الإعدادات'!$B$4))-YEAR(G54))*12+MONTH(IF(ISNUMBER(H54),MIN('الإعدادات'!$B$4,H54),'الإعدادات'!$B$4))-MONTH(G54)+1))</f>
        <v/>
      </c>
      <c r="L54" s="20">
        <f>IF(K54="","",ROUND(K54*J54,2))</f>
        <v/>
      </c>
      <c r="M54" s="20">
        <f>IF(A54&amp;""="","",SUMIFS('الدفعات'!$C$6:$C$3005,'الدفعات'!$B$6:$B$3005,A54&amp;""))</f>
        <v/>
      </c>
      <c r="N54" s="20">
        <f>IF(L54="","",ROUND(L54-M54,2))</f>
        <v/>
      </c>
      <c r="O54" s="18">
        <f>IF(N54="","",IF(AND(N54&gt;0,N(J54)&gt;0),ROUNDUP(ROUND(N54/J54,4),0),0))</f>
        <v/>
      </c>
      <c r="P54" s="21">
        <f>IF(A54&amp;""="","",IFERROR(SUMIFS('الدفعات'!$A$6:$A$3005,'الدفعات'!$B$6:$B$3005,A54&amp;"",'الدفعات'!$H$6:$H$3005,1)/COUNTIFS('الدفعات'!$B$6:$B$3005,A54&amp;"",'الدفعات'!$H$6:$H$3005,1),""))</f>
        <v/>
      </c>
      <c r="Q54" s="6">
        <f>IF(A54&amp;""="","",IF(N54="","بيانات ناقصة",IF(N54&gt;0,"متأخر",IF(N54&lt;0,"دفع مقدمًا","مسدد"))))</f>
        <v/>
      </c>
      <c r="R54" s="22">
        <f>IF(A54&amp;""="","",IF(AND(F54&amp;""&lt;&gt;"",OR(NOT(ISNUMBER(H54)),H54&gt;'الإعدادات'!$B$4)),1,0))</f>
        <v/>
      </c>
      <c r="S54" s="18">
        <f>IF(ISNUMBER(N54),IF(N54&gt;0,COUNTIFS($N$6:$N$505,"&gt;"&amp;N54)+COUNTIFS($N$6:N54,N54),""),"")</f>
        <v/>
      </c>
    </row>
    <row r="55">
      <c r="A55" s="5" t="n"/>
      <c r="B55" s="5" t="n"/>
      <c r="C55" s="5" t="n"/>
      <c r="D55" s="5" t="n"/>
      <c r="E55" s="16" t="n"/>
      <c r="F55" s="5" t="n"/>
      <c r="G55" s="13" t="n"/>
      <c r="H55" s="13" t="n"/>
      <c r="I55" s="17" t="n"/>
      <c r="J55" s="20">
        <f>IF(A55&amp;""="","",IFERROR(INDEX('الخطوط'!$G$6:$G$45,MATCH(F55&amp;"",'الخطوط'!$A$6:$A$45,0))-N(I55),""))</f>
        <v/>
      </c>
      <c r="K55" s="18">
        <f>IF(OR(J55="",NOT(ISNUMBER(G55))),"",IF(IF(ISNUMBER(H55),MIN('الإعدادات'!$B$4,H55),'الإعدادات'!$B$4)&lt;G55,0,(YEAR(IF(ISNUMBER(H55),MIN('الإعدادات'!$B$4,H55),'الإعدادات'!$B$4))-YEAR(G55))*12+MONTH(IF(ISNUMBER(H55),MIN('الإعدادات'!$B$4,H55),'الإعدادات'!$B$4))-MONTH(G55)+1))</f>
        <v/>
      </c>
      <c r="L55" s="20">
        <f>IF(K55="","",ROUND(K55*J55,2))</f>
        <v/>
      </c>
      <c r="M55" s="20">
        <f>IF(A55&amp;""="","",SUMIFS('الدفعات'!$C$6:$C$3005,'الدفعات'!$B$6:$B$3005,A55&amp;""))</f>
        <v/>
      </c>
      <c r="N55" s="20">
        <f>IF(L55="","",ROUND(L55-M55,2))</f>
        <v/>
      </c>
      <c r="O55" s="18">
        <f>IF(N55="","",IF(AND(N55&gt;0,N(J55)&gt;0),ROUNDUP(ROUND(N55/J55,4),0),0))</f>
        <v/>
      </c>
      <c r="P55" s="21">
        <f>IF(A55&amp;""="","",IFERROR(SUMIFS('الدفعات'!$A$6:$A$3005,'الدفعات'!$B$6:$B$3005,A55&amp;"",'الدفعات'!$H$6:$H$3005,1)/COUNTIFS('الدفعات'!$B$6:$B$3005,A55&amp;"",'الدفعات'!$H$6:$H$3005,1),""))</f>
        <v/>
      </c>
      <c r="Q55" s="6">
        <f>IF(A55&amp;""="","",IF(N55="","بيانات ناقصة",IF(N55&gt;0,"متأخر",IF(N55&lt;0,"دفع مقدمًا","مسدد"))))</f>
        <v/>
      </c>
      <c r="R55" s="22">
        <f>IF(A55&amp;""="","",IF(AND(F55&amp;""&lt;&gt;"",OR(NOT(ISNUMBER(H55)),H55&gt;'الإعدادات'!$B$4)),1,0))</f>
        <v/>
      </c>
      <c r="S55" s="18">
        <f>IF(ISNUMBER(N55),IF(N55&gt;0,COUNTIFS($N$6:$N$505,"&gt;"&amp;N55)+COUNTIFS($N$6:N55,N55),""),"")</f>
        <v/>
      </c>
    </row>
    <row r="56">
      <c r="A56" s="5" t="n"/>
      <c r="B56" s="5" t="n"/>
      <c r="C56" s="5" t="n"/>
      <c r="D56" s="5" t="n"/>
      <c r="E56" s="16" t="n"/>
      <c r="F56" s="5" t="n"/>
      <c r="G56" s="13" t="n"/>
      <c r="H56" s="13" t="n"/>
      <c r="I56" s="17" t="n"/>
      <c r="J56" s="20">
        <f>IF(A56&amp;""="","",IFERROR(INDEX('الخطوط'!$G$6:$G$45,MATCH(F56&amp;"",'الخطوط'!$A$6:$A$45,0))-N(I56),""))</f>
        <v/>
      </c>
      <c r="K56" s="18">
        <f>IF(OR(J56="",NOT(ISNUMBER(G56))),"",IF(IF(ISNUMBER(H56),MIN('الإعدادات'!$B$4,H56),'الإعدادات'!$B$4)&lt;G56,0,(YEAR(IF(ISNUMBER(H56),MIN('الإعدادات'!$B$4,H56),'الإعدادات'!$B$4))-YEAR(G56))*12+MONTH(IF(ISNUMBER(H56),MIN('الإعدادات'!$B$4,H56),'الإعدادات'!$B$4))-MONTH(G56)+1))</f>
        <v/>
      </c>
      <c r="L56" s="20">
        <f>IF(K56="","",ROUND(K56*J56,2))</f>
        <v/>
      </c>
      <c r="M56" s="20">
        <f>IF(A56&amp;""="","",SUMIFS('الدفعات'!$C$6:$C$3005,'الدفعات'!$B$6:$B$3005,A56&amp;""))</f>
        <v/>
      </c>
      <c r="N56" s="20">
        <f>IF(L56="","",ROUND(L56-M56,2))</f>
        <v/>
      </c>
      <c r="O56" s="18">
        <f>IF(N56="","",IF(AND(N56&gt;0,N(J56)&gt;0),ROUNDUP(ROUND(N56/J56,4),0),0))</f>
        <v/>
      </c>
      <c r="P56" s="21">
        <f>IF(A56&amp;""="","",IFERROR(SUMIFS('الدفعات'!$A$6:$A$3005,'الدفعات'!$B$6:$B$3005,A56&amp;"",'الدفعات'!$H$6:$H$3005,1)/COUNTIFS('الدفعات'!$B$6:$B$3005,A56&amp;"",'الدفعات'!$H$6:$H$3005,1),""))</f>
        <v/>
      </c>
      <c r="Q56" s="6">
        <f>IF(A56&amp;""="","",IF(N56="","بيانات ناقصة",IF(N56&gt;0,"متأخر",IF(N56&lt;0,"دفع مقدمًا","مسدد"))))</f>
        <v/>
      </c>
      <c r="R56" s="22">
        <f>IF(A56&amp;""="","",IF(AND(F56&amp;""&lt;&gt;"",OR(NOT(ISNUMBER(H56)),H56&gt;'الإعدادات'!$B$4)),1,0))</f>
        <v/>
      </c>
      <c r="S56" s="18">
        <f>IF(ISNUMBER(N56),IF(N56&gt;0,COUNTIFS($N$6:$N$505,"&gt;"&amp;N56)+COUNTIFS($N$6:N56,N56),""),"")</f>
        <v/>
      </c>
    </row>
    <row r="57">
      <c r="A57" s="5" t="n"/>
      <c r="B57" s="5" t="n"/>
      <c r="C57" s="5" t="n"/>
      <c r="D57" s="5" t="n"/>
      <c r="E57" s="16" t="n"/>
      <c r="F57" s="5" t="n"/>
      <c r="G57" s="13" t="n"/>
      <c r="H57" s="13" t="n"/>
      <c r="I57" s="17" t="n"/>
      <c r="J57" s="20">
        <f>IF(A57&amp;""="","",IFERROR(INDEX('الخطوط'!$G$6:$G$45,MATCH(F57&amp;"",'الخطوط'!$A$6:$A$45,0))-N(I57),""))</f>
        <v/>
      </c>
      <c r="K57" s="18">
        <f>IF(OR(J57="",NOT(ISNUMBER(G57))),"",IF(IF(ISNUMBER(H57),MIN('الإعدادات'!$B$4,H57),'الإعدادات'!$B$4)&lt;G57,0,(YEAR(IF(ISNUMBER(H57),MIN('الإعدادات'!$B$4,H57),'الإعدادات'!$B$4))-YEAR(G57))*12+MONTH(IF(ISNUMBER(H57),MIN('الإعدادات'!$B$4,H57),'الإعدادات'!$B$4))-MONTH(G57)+1))</f>
        <v/>
      </c>
      <c r="L57" s="20">
        <f>IF(K57="","",ROUND(K57*J57,2))</f>
        <v/>
      </c>
      <c r="M57" s="20">
        <f>IF(A57&amp;""="","",SUMIFS('الدفعات'!$C$6:$C$3005,'الدفعات'!$B$6:$B$3005,A57&amp;""))</f>
        <v/>
      </c>
      <c r="N57" s="20">
        <f>IF(L57="","",ROUND(L57-M57,2))</f>
        <v/>
      </c>
      <c r="O57" s="18">
        <f>IF(N57="","",IF(AND(N57&gt;0,N(J57)&gt;0),ROUNDUP(ROUND(N57/J57,4),0),0))</f>
        <v/>
      </c>
      <c r="P57" s="21">
        <f>IF(A57&amp;""="","",IFERROR(SUMIFS('الدفعات'!$A$6:$A$3005,'الدفعات'!$B$6:$B$3005,A57&amp;"",'الدفعات'!$H$6:$H$3005,1)/COUNTIFS('الدفعات'!$B$6:$B$3005,A57&amp;"",'الدفعات'!$H$6:$H$3005,1),""))</f>
        <v/>
      </c>
      <c r="Q57" s="6">
        <f>IF(A57&amp;""="","",IF(N57="","بيانات ناقصة",IF(N57&gt;0,"متأخر",IF(N57&lt;0,"دفع مقدمًا","مسدد"))))</f>
        <v/>
      </c>
      <c r="R57" s="22">
        <f>IF(A57&amp;""="","",IF(AND(F57&amp;""&lt;&gt;"",OR(NOT(ISNUMBER(H57)),H57&gt;'الإعدادات'!$B$4)),1,0))</f>
        <v/>
      </c>
      <c r="S57" s="18">
        <f>IF(ISNUMBER(N57),IF(N57&gt;0,COUNTIFS($N$6:$N$505,"&gt;"&amp;N57)+COUNTIFS($N$6:N57,N57),""),"")</f>
        <v/>
      </c>
    </row>
    <row r="58">
      <c r="A58" s="5" t="n"/>
      <c r="B58" s="5" t="n"/>
      <c r="C58" s="5" t="n"/>
      <c r="D58" s="5" t="n"/>
      <c r="E58" s="16" t="n"/>
      <c r="F58" s="5" t="n"/>
      <c r="G58" s="13" t="n"/>
      <c r="H58" s="13" t="n"/>
      <c r="I58" s="17" t="n"/>
      <c r="J58" s="20">
        <f>IF(A58&amp;""="","",IFERROR(INDEX('الخطوط'!$G$6:$G$45,MATCH(F58&amp;"",'الخطوط'!$A$6:$A$45,0))-N(I58),""))</f>
        <v/>
      </c>
      <c r="K58" s="18">
        <f>IF(OR(J58="",NOT(ISNUMBER(G58))),"",IF(IF(ISNUMBER(H58),MIN('الإعدادات'!$B$4,H58),'الإعدادات'!$B$4)&lt;G58,0,(YEAR(IF(ISNUMBER(H58),MIN('الإعدادات'!$B$4,H58),'الإعدادات'!$B$4))-YEAR(G58))*12+MONTH(IF(ISNUMBER(H58),MIN('الإعدادات'!$B$4,H58),'الإعدادات'!$B$4))-MONTH(G58)+1))</f>
        <v/>
      </c>
      <c r="L58" s="20">
        <f>IF(K58="","",ROUND(K58*J58,2))</f>
        <v/>
      </c>
      <c r="M58" s="20">
        <f>IF(A58&amp;""="","",SUMIFS('الدفعات'!$C$6:$C$3005,'الدفعات'!$B$6:$B$3005,A58&amp;""))</f>
        <v/>
      </c>
      <c r="N58" s="20">
        <f>IF(L58="","",ROUND(L58-M58,2))</f>
        <v/>
      </c>
      <c r="O58" s="18">
        <f>IF(N58="","",IF(AND(N58&gt;0,N(J58)&gt;0),ROUNDUP(ROUND(N58/J58,4),0),0))</f>
        <v/>
      </c>
      <c r="P58" s="21">
        <f>IF(A58&amp;""="","",IFERROR(SUMIFS('الدفعات'!$A$6:$A$3005,'الدفعات'!$B$6:$B$3005,A58&amp;"",'الدفعات'!$H$6:$H$3005,1)/COUNTIFS('الدفعات'!$B$6:$B$3005,A58&amp;"",'الدفعات'!$H$6:$H$3005,1),""))</f>
        <v/>
      </c>
      <c r="Q58" s="6">
        <f>IF(A58&amp;""="","",IF(N58="","بيانات ناقصة",IF(N58&gt;0,"متأخر",IF(N58&lt;0,"دفع مقدمًا","مسدد"))))</f>
        <v/>
      </c>
      <c r="R58" s="22">
        <f>IF(A58&amp;""="","",IF(AND(F58&amp;""&lt;&gt;"",OR(NOT(ISNUMBER(H58)),H58&gt;'الإعدادات'!$B$4)),1,0))</f>
        <v/>
      </c>
      <c r="S58" s="18">
        <f>IF(ISNUMBER(N58),IF(N58&gt;0,COUNTIFS($N$6:$N$505,"&gt;"&amp;N58)+COUNTIFS($N$6:N58,N58),""),"")</f>
        <v/>
      </c>
    </row>
    <row r="59">
      <c r="A59" s="5" t="n"/>
      <c r="B59" s="5" t="n"/>
      <c r="C59" s="5" t="n"/>
      <c r="D59" s="5" t="n"/>
      <c r="E59" s="16" t="n"/>
      <c r="F59" s="5" t="n"/>
      <c r="G59" s="13" t="n"/>
      <c r="H59" s="13" t="n"/>
      <c r="I59" s="17" t="n"/>
      <c r="J59" s="20">
        <f>IF(A59&amp;""="","",IFERROR(INDEX('الخطوط'!$G$6:$G$45,MATCH(F59&amp;"",'الخطوط'!$A$6:$A$45,0))-N(I59),""))</f>
        <v/>
      </c>
      <c r="K59" s="18">
        <f>IF(OR(J59="",NOT(ISNUMBER(G59))),"",IF(IF(ISNUMBER(H59),MIN('الإعدادات'!$B$4,H59),'الإعدادات'!$B$4)&lt;G59,0,(YEAR(IF(ISNUMBER(H59),MIN('الإعدادات'!$B$4,H59),'الإعدادات'!$B$4))-YEAR(G59))*12+MONTH(IF(ISNUMBER(H59),MIN('الإعدادات'!$B$4,H59),'الإعدادات'!$B$4))-MONTH(G59)+1))</f>
        <v/>
      </c>
      <c r="L59" s="20">
        <f>IF(K59="","",ROUND(K59*J59,2))</f>
        <v/>
      </c>
      <c r="M59" s="20">
        <f>IF(A59&amp;""="","",SUMIFS('الدفعات'!$C$6:$C$3005,'الدفعات'!$B$6:$B$3005,A59&amp;""))</f>
        <v/>
      </c>
      <c r="N59" s="20">
        <f>IF(L59="","",ROUND(L59-M59,2))</f>
        <v/>
      </c>
      <c r="O59" s="18">
        <f>IF(N59="","",IF(AND(N59&gt;0,N(J59)&gt;0),ROUNDUP(ROUND(N59/J59,4),0),0))</f>
        <v/>
      </c>
      <c r="P59" s="21">
        <f>IF(A59&amp;""="","",IFERROR(SUMIFS('الدفعات'!$A$6:$A$3005,'الدفعات'!$B$6:$B$3005,A59&amp;"",'الدفعات'!$H$6:$H$3005,1)/COUNTIFS('الدفعات'!$B$6:$B$3005,A59&amp;"",'الدفعات'!$H$6:$H$3005,1),""))</f>
        <v/>
      </c>
      <c r="Q59" s="6">
        <f>IF(A59&amp;""="","",IF(N59="","بيانات ناقصة",IF(N59&gt;0,"متأخر",IF(N59&lt;0,"دفع مقدمًا","مسدد"))))</f>
        <v/>
      </c>
      <c r="R59" s="22">
        <f>IF(A59&amp;""="","",IF(AND(F59&amp;""&lt;&gt;"",OR(NOT(ISNUMBER(H59)),H59&gt;'الإعدادات'!$B$4)),1,0))</f>
        <v/>
      </c>
      <c r="S59" s="18">
        <f>IF(ISNUMBER(N59),IF(N59&gt;0,COUNTIFS($N$6:$N$505,"&gt;"&amp;N59)+COUNTIFS($N$6:N59,N59),""),"")</f>
        <v/>
      </c>
    </row>
    <row r="60">
      <c r="A60" s="5" t="n"/>
      <c r="B60" s="5" t="n"/>
      <c r="C60" s="5" t="n"/>
      <c r="D60" s="5" t="n"/>
      <c r="E60" s="16" t="n"/>
      <c r="F60" s="5" t="n"/>
      <c r="G60" s="13" t="n"/>
      <c r="H60" s="13" t="n"/>
      <c r="I60" s="17" t="n"/>
      <c r="J60" s="20">
        <f>IF(A60&amp;""="","",IFERROR(INDEX('الخطوط'!$G$6:$G$45,MATCH(F60&amp;"",'الخطوط'!$A$6:$A$45,0))-N(I60),""))</f>
        <v/>
      </c>
      <c r="K60" s="18">
        <f>IF(OR(J60="",NOT(ISNUMBER(G60))),"",IF(IF(ISNUMBER(H60),MIN('الإعدادات'!$B$4,H60),'الإعدادات'!$B$4)&lt;G60,0,(YEAR(IF(ISNUMBER(H60),MIN('الإعدادات'!$B$4,H60),'الإعدادات'!$B$4))-YEAR(G60))*12+MONTH(IF(ISNUMBER(H60),MIN('الإعدادات'!$B$4,H60),'الإعدادات'!$B$4))-MONTH(G60)+1))</f>
        <v/>
      </c>
      <c r="L60" s="20">
        <f>IF(K60="","",ROUND(K60*J60,2))</f>
        <v/>
      </c>
      <c r="M60" s="20">
        <f>IF(A60&amp;""="","",SUMIFS('الدفعات'!$C$6:$C$3005,'الدفعات'!$B$6:$B$3005,A60&amp;""))</f>
        <v/>
      </c>
      <c r="N60" s="20">
        <f>IF(L60="","",ROUND(L60-M60,2))</f>
        <v/>
      </c>
      <c r="O60" s="18">
        <f>IF(N60="","",IF(AND(N60&gt;0,N(J60)&gt;0),ROUNDUP(ROUND(N60/J60,4),0),0))</f>
        <v/>
      </c>
      <c r="P60" s="21">
        <f>IF(A60&amp;""="","",IFERROR(SUMIFS('الدفعات'!$A$6:$A$3005,'الدفعات'!$B$6:$B$3005,A60&amp;"",'الدفعات'!$H$6:$H$3005,1)/COUNTIFS('الدفعات'!$B$6:$B$3005,A60&amp;"",'الدفعات'!$H$6:$H$3005,1),""))</f>
        <v/>
      </c>
      <c r="Q60" s="6">
        <f>IF(A60&amp;""="","",IF(N60="","بيانات ناقصة",IF(N60&gt;0,"متأخر",IF(N60&lt;0,"دفع مقدمًا","مسدد"))))</f>
        <v/>
      </c>
      <c r="R60" s="22">
        <f>IF(A60&amp;""="","",IF(AND(F60&amp;""&lt;&gt;"",OR(NOT(ISNUMBER(H60)),H60&gt;'الإعدادات'!$B$4)),1,0))</f>
        <v/>
      </c>
      <c r="S60" s="18">
        <f>IF(ISNUMBER(N60),IF(N60&gt;0,COUNTIFS($N$6:$N$505,"&gt;"&amp;N60)+COUNTIFS($N$6:N60,N60),""),"")</f>
        <v/>
      </c>
    </row>
    <row r="61">
      <c r="A61" s="5" t="n"/>
      <c r="B61" s="5" t="n"/>
      <c r="C61" s="5" t="n"/>
      <c r="D61" s="5" t="n"/>
      <c r="E61" s="16" t="n"/>
      <c r="F61" s="5" t="n"/>
      <c r="G61" s="13" t="n"/>
      <c r="H61" s="13" t="n"/>
      <c r="I61" s="17" t="n"/>
      <c r="J61" s="20">
        <f>IF(A61&amp;""="","",IFERROR(INDEX('الخطوط'!$G$6:$G$45,MATCH(F61&amp;"",'الخطوط'!$A$6:$A$45,0))-N(I61),""))</f>
        <v/>
      </c>
      <c r="K61" s="18">
        <f>IF(OR(J61="",NOT(ISNUMBER(G61))),"",IF(IF(ISNUMBER(H61),MIN('الإعدادات'!$B$4,H61),'الإعدادات'!$B$4)&lt;G61,0,(YEAR(IF(ISNUMBER(H61),MIN('الإعدادات'!$B$4,H61),'الإعدادات'!$B$4))-YEAR(G61))*12+MONTH(IF(ISNUMBER(H61),MIN('الإعدادات'!$B$4,H61),'الإعدادات'!$B$4))-MONTH(G61)+1))</f>
        <v/>
      </c>
      <c r="L61" s="20">
        <f>IF(K61="","",ROUND(K61*J61,2))</f>
        <v/>
      </c>
      <c r="M61" s="20">
        <f>IF(A61&amp;""="","",SUMIFS('الدفعات'!$C$6:$C$3005,'الدفعات'!$B$6:$B$3005,A61&amp;""))</f>
        <v/>
      </c>
      <c r="N61" s="20">
        <f>IF(L61="","",ROUND(L61-M61,2))</f>
        <v/>
      </c>
      <c r="O61" s="18">
        <f>IF(N61="","",IF(AND(N61&gt;0,N(J61)&gt;0),ROUNDUP(ROUND(N61/J61,4),0),0))</f>
        <v/>
      </c>
      <c r="P61" s="21">
        <f>IF(A61&amp;""="","",IFERROR(SUMIFS('الدفعات'!$A$6:$A$3005,'الدفعات'!$B$6:$B$3005,A61&amp;"",'الدفعات'!$H$6:$H$3005,1)/COUNTIFS('الدفعات'!$B$6:$B$3005,A61&amp;"",'الدفعات'!$H$6:$H$3005,1),""))</f>
        <v/>
      </c>
      <c r="Q61" s="6">
        <f>IF(A61&amp;""="","",IF(N61="","بيانات ناقصة",IF(N61&gt;0,"متأخر",IF(N61&lt;0,"دفع مقدمًا","مسدد"))))</f>
        <v/>
      </c>
      <c r="R61" s="22">
        <f>IF(A61&amp;""="","",IF(AND(F61&amp;""&lt;&gt;"",OR(NOT(ISNUMBER(H61)),H61&gt;'الإعدادات'!$B$4)),1,0))</f>
        <v/>
      </c>
      <c r="S61" s="18">
        <f>IF(ISNUMBER(N61),IF(N61&gt;0,COUNTIFS($N$6:$N$505,"&gt;"&amp;N61)+COUNTIFS($N$6:N61,N61),""),"")</f>
        <v/>
      </c>
    </row>
    <row r="62">
      <c r="A62" s="5" t="n"/>
      <c r="B62" s="5" t="n"/>
      <c r="C62" s="5" t="n"/>
      <c r="D62" s="5" t="n"/>
      <c r="E62" s="16" t="n"/>
      <c r="F62" s="5" t="n"/>
      <c r="G62" s="13" t="n"/>
      <c r="H62" s="13" t="n"/>
      <c r="I62" s="17" t="n"/>
      <c r="J62" s="20">
        <f>IF(A62&amp;""="","",IFERROR(INDEX('الخطوط'!$G$6:$G$45,MATCH(F62&amp;"",'الخطوط'!$A$6:$A$45,0))-N(I62),""))</f>
        <v/>
      </c>
      <c r="K62" s="18">
        <f>IF(OR(J62="",NOT(ISNUMBER(G62))),"",IF(IF(ISNUMBER(H62),MIN('الإعدادات'!$B$4,H62),'الإعدادات'!$B$4)&lt;G62,0,(YEAR(IF(ISNUMBER(H62),MIN('الإعدادات'!$B$4,H62),'الإعدادات'!$B$4))-YEAR(G62))*12+MONTH(IF(ISNUMBER(H62),MIN('الإعدادات'!$B$4,H62),'الإعدادات'!$B$4))-MONTH(G62)+1))</f>
        <v/>
      </c>
      <c r="L62" s="20">
        <f>IF(K62="","",ROUND(K62*J62,2))</f>
        <v/>
      </c>
      <c r="M62" s="20">
        <f>IF(A62&amp;""="","",SUMIFS('الدفعات'!$C$6:$C$3005,'الدفعات'!$B$6:$B$3005,A62&amp;""))</f>
        <v/>
      </c>
      <c r="N62" s="20">
        <f>IF(L62="","",ROUND(L62-M62,2))</f>
        <v/>
      </c>
      <c r="O62" s="18">
        <f>IF(N62="","",IF(AND(N62&gt;0,N(J62)&gt;0),ROUNDUP(ROUND(N62/J62,4),0),0))</f>
        <v/>
      </c>
      <c r="P62" s="21">
        <f>IF(A62&amp;""="","",IFERROR(SUMIFS('الدفعات'!$A$6:$A$3005,'الدفعات'!$B$6:$B$3005,A62&amp;"",'الدفعات'!$H$6:$H$3005,1)/COUNTIFS('الدفعات'!$B$6:$B$3005,A62&amp;"",'الدفعات'!$H$6:$H$3005,1),""))</f>
        <v/>
      </c>
      <c r="Q62" s="6">
        <f>IF(A62&amp;""="","",IF(N62="","بيانات ناقصة",IF(N62&gt;0,"متأخر",IF(N62&lt;0,"دفع مقدمًا","مسدد"))))</f>
        <v/>
      </c>
      <c r="R62" s="22">
        <f>IF(A62&amp;""="","",IF(AND(F62&amp;""&lt;&gt;"",OR(NOT(ISNUMBER(H62)),H62&gt;'الإعدادات'!$B$4)),1,0))</f>
        <v/>
      </c>
      <c r="S62" s="18">
        <f>IF(ISNUMBER(N62),IF(N62&gt;0,COUNTIFS($N$6:$N$505,"&gt;"&amp;N62)+COUNTIFS($N$6:N62,N62),""),"")</f>
        <v/>
      </c>
    </row>
    <row r="63">
      <c r="A63" s="5" t="n"/>
      <c r="B63" s="5" t="n"/>
      <c r="C63" s="5" t="n"/>
      <c r="D63" s="5" t="n"/>
      <c r="E63" s="16" t="n"/>
      <c r="F63" s="5" t="n"/>
      <c r="G63" s="13" t="n"/>
      <c r="H63" s="13" t="n"/>
      <c r="I63" s="17" t="n"/>
      <c r="J63" s="20">
        <f>IF(A63&amp;""="","",IFERROR(INDEX('الخطوط'!$G$6:$G$45,MATCH(F63&amp;"",'الخطوط'!$A$6:$A$45,0))-N(I63),""))</f>
        <v/>
      </c>
      <c r="K63" s="18">
        <f>IF(OR(J63="",NOT(ISNUMBER(G63))),"",IF(IF(ISNUMBER(H63),MIN('الإعدادات'!$B$4,H63),'الإعدادات'!$B$4)&lt;G63,0,(YEAR(IF(ISNUMBER(H63),MIN('الإعدادات'!$B$4,H63),'الإعدادات'!$B$4))-YEAR(G63))*12+MONTH(IF(ISNUMBER(H63),MIN('الإعدادات'!$B$4,H63),'الإعدادات'!$B$4))-MONTH(G63)+1))</f>
        <v/>
      </c>
      <c r="L63" s="20">
        <f>IF(K63="","",ROUND(K63*J63,2))</f>
        <v/>
      </c>
      <c r="M63" s="20">
        <f>IF(A63&amp;""="","",SUMIFS('الدفعات'!$C$6:$C$3005,'الدفعات'!$B$6:$B$3005,A63&amp;""))</f>
        <v/>
      </c>
      <c r="N63" s="20">
        <f>IF(L63="","",ROUND(L63-M63,2))</f>
        <v/>
      </c>
      <c r="O63" s="18">
        <f>IF(N63="","",IF(AND(N63&gt;0,N(J63)&gt;0),ROUNDUP(ROUND(N63/J63,4),0),0))</f>
        <v/>
      </c>
      <c r="P63" s="21">
        <f>IF(A63&amp;""="","",IFERROR(SUMIFS('الدفعات'!$A$6:$A$3005,'الدفعات'!$B$6:$B$3005,A63&amp;"",'الدفعات'!$H$6:$H$3005,1)/COUNTIFS('الدفعات'!$B$6:$B$3005,A63&amp;"",'الدفعات'!$H$6:$H$3005,1),""))</f>
        <v/>
      </c>
      <c r="Q63" s="6">
        <f>IF(A63&amp;""="","",IF(N63="","بيانات ناقصة",IF(N63&gt;0,"متأخر",IF(N63&lt;0,"دفع مقدمًا","مسدد"))))</f>
        <v/>
      </c>
      <c r="R63" s="22">
        <f>IF(A63&amp;""="","",IF(AND(F63&amp;""&lt;&gt;"",OR(NOT(ISNUMBER(H63)),H63&gt;'الإعدادات'!$B$4)),1,0))</f>
        <v/>
      </c>
      <c r="S63" s="18">
        <f>IF(ISNUMBER(N63),IF(N63&gt;0,COUNTIFS($N$6:$N$505,"&gt;"&amp;N63)+COUNTIFS($N$6:N63,N63),""),"")</f>
        <v/>
      </c>
    </row>
    <row r="64">
      <c r="A64" s="5" t="n"/>
      <c r="B64" s="5" t="n"/>
      <c r="C64" s="5" t="n"/>
      <c r="D64" s="5" t="n"/>
      <c r="E64" s="16" t="n"/>
      <c r="F64" s="5" t="n"/>
      <c r="G64" s="13" t="n"/>
      <c r="H64" s="13" t="n"/>
      <c r="I64" s="17" t="n"/>
      <c r="J64" s="20">
        <f>IF(A64&amp;""="","",IFERROR(INDEX('الخطوط'!$G$6:$G$45,MATCH(F64&amp;"",'الخطوط'!$A$6:$A$45,0))-N(I64),""))</f>
        <v/>
      </c>
      <c r="K64" s="18">
        <f>IF(OR(J64="",NOT(ISNUMBER(G64))),"",IF(IF(ISNUMBER(H64),MIN('الإعدادات'!$B$4,H64),'الإعدادات'!$B$4)&lt;G64,0,(YEAR(IF(ISNUMBER(H64),MIN('الإعدادات'!$B$4,H64),'الإعدادات'!$B$4))-YEAR(G64))*12+MONTH(IF(ISNUMBER(H64),MIN('الإعدادات'!$B$4,H64),'الإعدادات'!$B$4))-MONTH(G64)+1))</f>
        <v/>
      </c>
      <c r="L64" s="20">
        <f>IF(K64="","",ROUND(K64*J64,2))</f>
        <v/>
      </c>
      <c r="M64" s="20">
        <f>IF(A64&amp;""="","",SUMIFS('الدفعات'!$C$6:$C$3005,'الدفعات'!$B$6:$B$3005,A64&amp;""))</f>
        <v/>
      </c>
      <c r="N64" s="20">
        <f>IF(L64="","",ROUND(L64-M64,2))</f>
        <v/>
      </c>
      <c r="O64" s="18">
        <f>IF(N64="","",IF(AND(N64&gt;0,N(J64)&gt;0),ROUNDUP(ROUND(N64/J64,4),0),0))</f>
        <v/>
      </c>
      <c r="P64" s="21">
        <f>IF(A64&amp;""="","",IFERROR(SUMIFS('الدفعات'!$A$6:$A$3005,'الدفعات'!$B$6:$B$3005,A64&amp;"",'الدفعات'!$H$6:$H$3005,1)/COUNTIFS('الدفعات'!$B$6:$B$3005,A64&amp;"",'الدفعات'!$H$6:$H$3005,1),""))</f>
        <v/>
      </c>
      <c r="Q64" s="6">
        <f>IF(A64&amp;""="","",IF(N64="","بيانات ناقصة",IF(N64&gt;0,"متأخر",IF(N64&lt;0,"دفع مقدمًا","مسدد"))))</f>
        <v/>
      </c>
      <c r="R64" s="22">
        <f>IF(A64&amp;""="","",IF(AND(F64&amp;""&lt;&gt;"",OR(NOT(ISNUMBER(H64)),H64&gt;'الإعدادات'!$B$4)),1,0))</f>
        <v/>
      </c>
      <c r="S64" s="18">
        <f>IF(ISNUMBER(N64),IF(N64&gt;0,COUNTIFS($N$6:$N$505,"&gt;"&amp;N64)+COUNTIFS($N$6:N64,N64),""),"")</f>
        <v/>
      </c>
    </row>
    <row r="65">
      <c r="A65" s="5" t="n"/>
      <c r="B65" s="5" t="n"/>
      <c r="C65" s="5" t="n"/>
      <c r="D65" s="5" t="n"/>
      <c r="E65" s="16" t="n"/>
      <c r="F65" s="5" t="n"/>
      <c r="G65" s="13" t="n"/>
      <c r="H65" s="13" t="n"/>
      <c r="I65" s="17" t="n"/>
      <c r="J65" s="20">
        <f>IF(A65&amp;""="","",IFERROR(INDEX('الخطوط'!$G$6:$G$45,MATCH(F65&amp;"",'الخطوط'!$A$6:$A$45,0))-N(I65),""))</f>
        <v/>
      </c>
      <c r="K65" s="18">
        <f>IF(OR(J65="",NOT(ISNUMBER(G65))),"",IF(IF(ISNUMBER(H65),MIN('الإعدادات'!$B$4,H65),'الإعدادات'!$B$4)&lt;G65,0,(YEAR(IF(ISNUMBER(H65),MIN('الإعدادات'!$B$4,H65),'الإعدادات'!$B$4))-YEAR(G65))*12+MONTH(IF(ISNUMBER(H65),MIN('الإعدادات'!$B$4,H65),'الإعدادات'!$B$4))-MONTH(G65)+1))</f>
        <v/>
      </c>
      <c r="L65" s="20">
        <f>IF(K65="","",ROUND(K65*J65,2))</f>
        <v/>
      </c>
      <c r="M65" s="20">
        <f>IF(A65&amp;""="","",SUMIFS('الدفعات'!$C$6:$C$3005,'الدفعات'!$B$6:$B$3005,A65&amp;""))</f>
        <v/>
      </c>
      <c r="N65" s="20">
        <f>IF(L65="","",ROUND(L65-M65,2))</f>
        <v/>
      </c>
      <c r="O65" s="18">
        <f>IF(N65="","",IF(AND(N65&gt;0,N(J65)&gt;0),ROUNDUP(ROUND(N65/J65,4),0),0))</f>
        <v/>
      </c>
      <c r="P65" s="21">
        <f>IF(A65&amp;""="","",IFERROR(SUMIFS('الدفعات'!$A$6:$A$3005,'الدفعات'!$B$6:$B$3005,A65&amp;"",'الدفعات'!$H$6:$H$3005,1)/COUNTIFS('الدفعات'!$B$6:$B$3005,A65&amp;"",'الدفعات'!$H$6:$H$3005,1),""))</f>
        <v/>
      </c>
      <c r="Q65" s="6">
        <f>IF(A65&amp;""="","",IF(N65="","بيانات ناقصة",IF(N65&gt;0,"متأخر",IF(N65&lt;0,"دفع مقدمًا","مسدد"))))</f>
        <v/>
      </c>
      <c r="R65" s="22">
        <f>IF(A65&amp;""="","",IF(AND(F65&amp;""&lt;&gt;"",OR(NOT(ISNUMBER(H65)),H65&gt;'الإعدادات'!$B$4)),1,0))</f>
        <v/>
      </c>
      <c r="S65" s="18">
        <f>IF(ISNUMBER(N65),IF(N65&gt;0,COUNTIFS($N$6:$N$505,"&gt;"&amp;N65)+COUNTIFS($N$6:N65,N65),""),"")</f>
        <v/>
      </c>
    </row>
    <row r="66">
      <c r="A66" s="5" t="n"/>
      <c r="B66" s="5" t="n"/>
      <c r="C66" s="5" t="n"/>
      <c r="D66" s="5" t="n"/>
      <c r="E66" s="16" t="n"/>
      <c r="F66" s="5" t="n"/>
      <c r="G66" s="13" t="n"/>
      <c r="H66" s="13" t="n"/>
      <c r="I66" s="17" t="n"/>
      <c r="J66" s="20">
        <f>IF(A66&amp;""="","",IFERROR(INDEX('الخطوط'!$G$6:$G$45,MATCH(F66&amp;"",'الخطوط'!$A$6:$A$45,0))-N(I66),""))</f>
        <v/>
      </c>
      <c r="K66" s="18">
        <f>IF(OR(J66="",NOT(ISNUMBER(G66))),"",IF(IF(ISNUMBER(H66),MIN('الإعدادات'!$B$4,H66),'الإعدادات'!$B$4)&lt;G66,0,(YEAR(IF(ISNUMBER(H66),MIN('الإعدادات'!$B$4,H66),'الإعدادات'!$B$4))-YEAR(G66))*12+MONTH(IF(ISNUMBER(H66),MIN('الإعدادات'!$B$4,H66),'الإعدادات'!$B$4))-MONTH(G66)+1))</f>
        <v/>
      </c>
      <c r="L66" s="20">
        <f>IF(K66="","",ROUND(K66*J66,2))</f>
        <v/>
      </c>
      <c r="M66" s="20">
        <f>IF(A66&amp;""="","",SUMIFS('الدفعات'!$C$6:$C$3005,'الدفعات'!$B$6:$B$3005,A66&amp;""))</f>
        <v/>
      </c>
      <c r="N66" s="20">
        <f>IF(L66="","",ROUND(L66-M66,2))</f>
        <v/>
      </c>
      <c r="O66" s="18">
        <f>IF(N66="","",IF(AND(N66&gt;0,N(J66)&gt;0),ROUNDUP(ROUND(N66/J66,4),0),0))</f>
        <v/>
      </c>
      <c r="P66" s="21">
        <f>IF(A66&amp;""="","",IFERROR(SUMIFS('الدفعات'!$A$6:$A$3005,'الدفعات'!$B$6:$B$3005,A66&amp;"",'الدفعات'!$H$6:$H$3005,1)/COUNTIFS('الدفعات'!$B$6:$B$3005,A66&amp;"",'الدفعات'!$H$6:$H$3005,1),""))</f>
        <v/>
      </c>
      <c r="Q66" s="6">
        <f>IF(A66&amp;""="","",IF(N66="","بيانات ناقصة",IF(N66&gt;0,"متأخر",IF(N66&lt;0,"دفع مقدمًا","مسدد"))))</f>
        <v/>
      </c>
      <c r="R66" s="22">
        <f>IF(A66&amp;""="","",IF(AND(F66&amp;""&lt;&gt;"",OR(NOT(ISNUMBER(H66)),H66&gt;'الإعدادات'!$B$4)),1,0))</f>
        <v/>
      </c>
      <c r="S66" s="18">
        <f>IF(ISNUMBER(N66),IF(N66&gt;0,COUNTIFS($N$6:$N$505,"&gt;"&amp;N66)+COUNTIFS($N$6:N66,N66),""),"")</f>
        <v/>
      </c>
    </row>
    <row r="67">
      <c r="A67" s="5" t="n"/>
      <c r="B67" s="5" t="n"/>
      <c r="C67" s="5" t="n"/>
      <c r="D67" s="5" t="n"/>
      <c r="E67" s="16" t="n"/>
      <c r="F67" s="5" t="n"/>
      <c r="G67" s="13" t="n"/>
      <c r="H67" s="13" t="n"/>
      <c r="I67" s="17" t="n"/>
      <c r="J67" s="20">
        <f>IF(A67&amp;""="","",IFERROR(INDEX('الخطوط'!$G$6:$G$45,MATCH(F67&amp;"",'الخطوط'!$A$6:$A$45,0))-N(I67),""))</f>
        <v/>
      </c>
      <c r="K67" s="18">
        <f>IF(OR(J67="",NOT(ISNUMBER(G67))),"",IF(IF(ISNUMBER(H67),MIN('الإعدادات'!$B$4,H67),'الإعدادات'!$B$4)&lt;G67,0,(YEAR(IF(ISNUMBER(H67),MIN('الإعدادات'!$B$4,H67),'الإعدادات'!$B$4))-YEAR(G67))*12+MONTH(IF(ISNUMBER(H67),MIN('الإعدادات'!$B$4,H67),'الإعدادات'!$B$4))-MONTH(G67)+1))</f>
        <v/>
      </c>
      <c r="L67" s="20">
        <f>IF(K67="","",ROUND(K67*J67,2))</f>
        <v/>
      </c>
      <c r="M67" s="20">
        <f>IF(A67&amp;""="","",SUMIFS('الدفعات'!$C$6:$C$3005,'الدفعات'!$B$6:$B$3005,A67&amp;""))</f>
        <v/>
      </c>
      <c r="N67" s="20">
        <f>IF(L67="","",ROUND(L67-M67,2))</f>
        <v/>
      </c>
      <c r="O67" s="18">
        <f>IF(N67="","",IF(AND(N67&gt;0,N(J67)&gt;0),ROUNDUP(ROUND(N67/J67,4),0),0))</f>
        <v/>
      </c>
      <c r="P67" s="21">
        <f>IF(A67&amp;""="","",IFERROR(SUMIFS('الدفعات'!$A$6:$A$3005,'الدفعات'!$B$6:$B$3005,A67&amp;"",'الدفعات'!$H$6:$H$3005,1)/COUNTIFS('الدفعات'!$B$6:$B$3005,A67&amp;"",'الدفعات'!$H$6:$H$3005,1),""))</f>
        <v/>
      </c>
      <c r="Q67" s="6">
        <f>IF(A67&amp;""="","",IF(N67="","بيانات ناقصة",IF(N67&gt;0,"متأخر",IF(N67&lt;0,"دفع مقدمًا","مسدد"))))</f>
        <v/>
      </c>
      <c r="R67" s="22">
        <f>IF(A67&amp;""="","",IF(AND(F67&amp;""&lt;&gt;"",OR(NOT(ISNUMBER(H67)),H67&gt;'الإعدادات'!$B$4)),1,0))</f>
        <v/>
      </c>
      <c r="S67" s="18">
        <f>IF(ISNUMBER(N67),IF(N67&gt;0,COUNTIFS($N$6:$N$505,"&gt;"&amp;N67)+COUNTIFS($N$6:N67,N67),""),"")</f>
        <v/>
      </c>
    </row>
    <row r="68">
      <c r="A68" s="5" t="n"/>
      <c r="B68" s="5" t="n"/>
      <c r="C68" s="5" t="n"/>
      <c r="D68" s="5" t="n"/>
      <c r="E68" s="16" t="n"/>
      <c r="F68" s="5" t="n"/>
      <c r="G68" s="13" t="n"/>
      <c r="H68" s="13" t="n"/>
      <c r="I68" s="17" t="n"/>
      <c r="J68" s="20">
        <f>IF(A68&amp;""="","",IFERROR(INDEX('الخطوط'!$G$6:$G$45,MATCH(F68&amp;"",'الخطوط'!$A$6:$A$45,0))-N(I68),""))</f>
        <v/>
      </c>
      <c r="K68" s="18">
        <f>IF(OR(J68="",NOT(ISNUMBER(G68))),"",IF(IF(ISNUMBER(H68),MIN('الإعدادات'!$B$4,H68),'الإعدادات'!$B$4)&lt;G68,0,(YEAR(IF(ISNUMBER(H68),MIN('الإعدادات'!$B$4,H68),'الإعدادات'!$B$4))-YEAR(G68))*12+MONTH(IF(ISNUMBER(H68),MIN('الإعدادات'!$B$4,H68),'الإعدادات'!$B$4))-MONTH(G68)+1))</f>
        <v/>
      </c>
      <c r="L68" s="20">
        <f>IF(K68="","",ROUND(K68*J68,2))</f>
        <v/>
      </c>
      <c r="M68" s="20">
        <f>IF(A68&amp;""="","",SUMIFS('الدفعات'!$C$6:$C$3005,'الدفعات'!$B$6:$B$3005,A68&amp;""))</f>
        <v/>
      </c>
      <c r="N68" s="20">
        <f>IF(L68="","",ROUND(L68-M68,2))</f>
        <v/>
      </c>
      <c r="O68" s="18">
        <f>IF(N68="","",IF(AND(N68&gt;0,N(J68)&gt;0),ROUNDUP(ROUND(N68/J68,4),0),0))</f>
        <v/>
      </c>
      <c r="P68" s="21">
        <f>IF(A68&amp;""="","",IFERROR(SUMIFS('الدفعات'!$A$6:$A$3005,'الدفعات'!$B$6:$B$3005,A68&amp;"",'الدفعات'!$H$6:$H$3005,1)/COUNTIFS('الدفعات'!$B$6:$B$3005,A68&amp;"",'الدفعات'!$H$6:$H$3005,1),""))</f>
        <v/>
      </c>
      <c r="Q68" s="6">
        <f>IF(A68&amp;""="","",IF(N68="","بيانات ناقصة",IF(N68&gt;0,"متأخر",IF(N68&lt;0,"دفع مقدمًا","مسدد"))))</f>
        <v/>
      </c>
      <c r="R68" s="22">
        <f>IF(A68&amp;""="","",IF(AND(F68&amp;""&lt;&gt;"",OR(NOT(ISNUMBER(H68)),H68&gt;'الإعدادات'!$B$4)),1,0))</f>
        <v/>
      </c>
      <c r="S68" s="18">
        <f>IF(ISNUMBER(N68),IF(N68&gt;0,COUNTIFS($N$6:$N$505,"&gt;"&amp;N68)+COUNTIFS($N$6:N68,N68),""),"")</f>
        <v/>
      </c>
    </row>
    <row r="69">
      <c r="A69" s="5" t="n"/>
      <c r="B69" s="5" t="n"/>
      <c r="C69" s="5" t="n"/>
      <c r="D69" s="5" t="n"/>
      <c r="E69" s="16" t="n"/>
      <c r="F69" s="5" t="n"/>
      <c r="G69" s="13" t="n"/>
      <c r="H69" s="13" t="n"/>
      <c r="I69" s="17" t="n"/>
      <c r="J69" s="20">
        <f>IF(A69&amp;""="","",IFERROR(INDEX('الخطوط'!$G$6:$G$45,MATCH(F69&amp;"",'الخطوط'!$A$6:$A$45,0))-N(I69),""))</f>
        <v/>
      </c>
      <c r="K69" s="18">
        <f>IF(OR(J69="",NOT(ISNUMBER(G69))),"",IF(IF(ISNUMBER(H69),MIN('الإعدادات'!$B$4,H69),'الإعدادات'!$B$4)&lt;G69,0,(YEAR(IF(ISNUMBER(H69),MIN('الإعدادات'!$B$4,H69),'الإعدادات'!$B$4))-YEAR(G69))*12+MONTH(IF(ISNUMBER(H69),MIN('الإعدادات'!$B$4,H69),'الإعدادات'!$B$4))-MONTH(G69)+1))</f>
        <v/>
      </c>
      <c r="L69" s="20">
        <f>IF(K69="","",ROUND(K69*J69,2))</f>
        <v/>
      </c>
      <c r="M69" s="20">
        <f>IF(A69&amp;""="","",SUMIFS('الدفعات'!$C$6:$C$3005,'الدفعات'!$B$6:$B$3005,A69&amp;""))</f>
        <v/>
      </c>
      <c r="N69" s="20">
        <f>IF(L69="","",ROUND(L69-M69,2))</f>
        <v/>
      </c>
      <c r="O69" s="18">
        <f>IF(N69="","",IF(AND(N69&gt;0,N(J69)&gt;0),ROUNDUP(ROUND(N69/J69,4),0),0))</f>
        <v/>
      </c>
      <c r="P69" s="21">
        <f>IF(A69&amp;""="","",IFERROR(SUMIFS('الدفعات'!$A$6:$A$3005,'الدفعات'!$B$6:$B$3005,A69&amp;"",'الدفعات'!$H$6:$H$3005,1)/COUNTIFS('الدفعات'!$B$6:$B$3005,A69&amp;"",'الدفعات'!$H$6:$H$3005,1),""))</f>
        <v/>
      </c>
      <c r="Q69" s="6">
        <f>IF(A69&amp;""="","",IF(N69="","بيانات ناقصة",IF(N69&gt;0,"متأخر",IF(N69&lt;0,"دفع مقدمًا","مسدد"))))</f>
        <v/>
      </c>
      <c r="R69" s="22">
        <f>IF(A69&amp;""="","",IF(AND(F69&amp;""&lt;&gt;"",OR(NOT(ISNUMBER(H69)),H69&gt;'الإعدادات'!$B$4)),1,0))</f>
        <v/>
      </c>
      <c r="S69" s="18">
        <f>IF(ISNUMBER(N69),IF(N69&gt;0,COUNTIFS($N$6:$N$505,"&gt;"&amp;N69)+COUNTIFS($N$6:N69,N69),""),"")</f>
        <v/>
      </c>
    </row>
    <row r="70">
      <c r="A70" s="5" t="n"/>
      <c r="B70" s="5" t="n"/>
      <c r="C70" s="5" t="n"/>
      <c r="D70" s="5" t="n"/>
      <c r="E70" s="16" t="n"/>
      <c r="F70" s="5" t="n"/>
      <c r="G70" s="13" t="n"/>
      <c r="H70" s="13" t="n"/>
      <c r="I70" s="17" t="n"/>
      <c r="J70" s="20">
        <f>IF(A70&amp;""="","",IFERROR(INDEX('الخطوط'!$G$6:$G$45,MATCH(F70&amp;"",'الخطوط'!$A$6:$A$45,0))-N(I70),""))</f>
        <v/>
      </c>
      <c r="K70" s="18">
        <f>IF(OR(J70="",NOT(ISNUMBER(G70))),"",IF(IF(ISNUMBER(H70),MIN('الإعدادات'!$B$4,H70),'الإعدادات'!$B$4)&lt;G70,0,(YEAR(IF(ISNUMBER(H70),MIN('الإعدادات'!$B$4,H70),'الإعدادات'!$B$4))-YEAR(G70))*12+MONTH(IF(ISNUMBER(H70),MIN('الإعدادات'!$B$4,H70),'الإعدادات'!$B$4))-MONTH(G70)+1))</f>
        <v/>
      </c>
      <c r="L70" s="20">
        <f>IF(K70="","",ROUND(K70*J70,2))</f>
        <v/>
      </c>
      <c r="M70" s="20">
        <f>IF(A70&amp;""="","",SUMIFS('الدفعات'!$C$6:$C$3005,'الدفعات'!$B$6:$B$3005,A70&amp;""))</f>
        <v/>
      </c>
      <c r="N70" s="20">
        <f>IF(L70="","",ROUND(L70-M70,2))</f>
        <v/>
      </c>
      <c r="O70" s="18">
        <f>IF(N70="","",IF(AND(N70&gt;0,N(J70)&gt;0),ROUNDUP(ROUND(N70/J70,4),0),0))</f>
        <v/>
      </c>
      <c r="P70" s="21">
        <f>IF(A70&amp;""="","",IFERROR(SUMIFS('الدفعات'!$A$6:$A$3005,'الدفعات'!$B$6:$B$3005,A70&amp;"",'الدفعات'!$H$6:$H$3005,1)/COUNTIFS('الدفعات'!$B$6:$B$3005,A70&amp;"",'الدفعات'!$H$6:$H$3005,1),""))</f>
        <v/>
      </c>
      <c r="Q70" s="6">
        <f>IF(A70&amp;""="","",IF(N70="","بيانات ناقصة",IF(N70&gt;0,"متأخر",IF(N70&lt;0,"دفع مقدمًا","مسدد"))))</f>
        <v/>
      </c>
      <c r="R70" s="22">
        <f>IF(A70&amp;""="","",IF(AND(F70&amp;""&lt;&gt;"",OR(NOT(ISNUMBER(H70)),H70&gt;'الإعدادات'!$B$4)),1,0))</f>
        <v/>
      </c>
      <c r="S70" s="18">
        <f>IF(ISNUMBER(N70),IF(N70&gt;0,COUNTIFS($N$6:$N$505,"&gt;"&amp;N70)+COUNTIFS($N$6:N70,N70),""),"")</f>
        <v/>
      </c>
    </row>
    <row r="71">
      <c r="A71" s="5" t="n"/>
      <c r="B71" s="5" t="n"/>
      <c r="C71" s="5" t="n"/>
      <c r="D71" s="5" t="n"/>
      <c r="E71" s="16" t="n"/>
      <c r="F71" s="5" t="n"/>
      <c r="G71" s="13" t="n"/>
      <c r="H71" s="13" t="n"/>
      <c r="I71" s="17" t="n"/>
      <c r="J71" s="20">
        <f>IF(A71&amp;""="","",IFERROR(INDEX('الخطوط'!$G$6:$G$45,MATCH(F71&amp;"",'الخطوط'!$A$6:$A$45,0))-N(I71),""))</f>
        <v/>
      </c>
      <c r="K71" s="18">
        <f>IF(OR(J71="",NOT(ISNUMBER(G71))),"",IF(IF(ISNUMBER(H71),MIN('الإعدادات'!$B$4,H71),'الإعدادات'!$B$4)&lt;G71,0,(YEAR(IF(ISNUMBER(H71),MIN('الإعدادات'!$B$4,H71),'الإعدادات'!$B$4))-YEAR(G71))*12+MONTH(IF(ISNUMBER(H71),MIN('الإعدادات'!$B$4,H71),'الإعدادات'!$B$4))-MONTH(G71)+1))</f>
        <v/>
      </c>
      <c r="L71" s="20">
        <f>IF(K71="","",ROUND(K71*J71,2))</f>
        <v/>
      </c>
      <c r="M71" s="20">
        <f>IF(A71&amp;""="","",SUMIFS('الدفعات'!$C$6:$C$3005,'الدفعات'!$B$6:$B$3005,A71&amp;""))</f>
        <v/>
      </c>
      <c r="N71" s="20">
        <f>IF(L71="","",ROUND(L71-M71,2))</f>
        <v/>
      </c>
      <c r="O71" s="18">
        <f>IF(N71="","",IF(AND(N71&gt;0,N(J71)&gt;0),ROUNDUP(ROUND(N71/J71,4),0),0))</f>
        <v/>
      </c>
      <c r="P71" s="21">
        <f>IF(A71&amp;""="","",IFERROR(SUMIFS('الدفعات'!$A$6:$A$3005,'الدفعات'!$B$6:$B$3005,A71&amp;"",'الدفعات'!$H$6:$H$3005,1)/COUNTIFS('الدفعات'!$B$6:$B$3005,A71&amp;"",'الدفعات'!$H$6:$H$3005,1),""))</f>
        <v/>
      </c>
      <c r="Q71" s="6">
        <f>IF(A71&amp;""="","",IF(N71="","بيانات ناقصة",IF(N71&gt;0,"متأخر",IF(N71&lt;0,"دفع مقدمًا","مسدد"))))</f>
        <v/>
      </c>
      <c r="R71" s="22">
        <f>IF(A71&amp;""="","",IF(AND(F71&amp;""&lt;&gt;"",OR(NOT(ISNUMBER(H71)),H71&gt;'الإعدادات'!$B$4)),1,0))</f>
        <v/>
      </c>
      <c r="S71" s="18">
        <f>IF(ISNUMBER(N71),IF(N71&gt;0,COUNTIFS($N$6:$N$505,"&gt;"&amp;N71)+COUNTIFS($N$6:N71,N71),""),"")</f>
        <v/>
      </c>
    </row>
    <row r="72">
      <c r="A72" s="5" t="n"/>
      <c r="B72" s="5" t="n"/>
      <c r="C72" s="5" t="n"/>
      <c r="D72" s="5" t="n"/>
      <c r="E72" s="16" t="n"/>
      <c r="F72" s="5" t="n"/>
      <c r="G72" s="13" t="n"/>
      <c r="H72" s="13" t="n"/>
      <c r="I72" s="17" t="n"/>
      <c r="J72" s="20">
        <f>IF(A72&amp;""="","",IFERROR(INDEX('الخطوط'!$G$6:$G$45,MATCH(F72&amp;"",'الخطوط'!$A$6:$A$45,0))-N(I72),""))</f>
        <v/>
      </c>
      <c r="K72" s="18">
        <f>IF(OR(J72="",NOT(ISNUMBER(G72))),"",IF(IF(ISNUMBER(H72),MIN('الإعدادات'!$B$4,H72),'الإعدادات'!$B$4)&lt;G72,0,(YEAR(IF(ISNUMBER(H72),MIN('الإعدادات'!$B$4,H72),'الإعدادات'!$B$4))-YEAR(G72))*12+MONTH(IF(ISNUMBER(H72),MIN('الإعدادات'!$B$4,H72),'الإعدادات'!$B$4))-MONTH(G72)+1))</f>
        <v/>
      </c>
      <c r="L72" s="20">
        <f>IF(K72="","",ROUND(K72*J72,2))</f>
        <v/>
      </c>
      <c r="M72" s="20">
        <f>IF(A72&amp;""="","",SUMIFS('الدفعات'!$C$6:$C$3005,'الدفعات'!$B$6:$B$3005,A72&amp;""))</f>
        <v/>
      </c>
      <c r="N72" s="20">
        <f>IF(L72="","",ROUND(L72-M72,2))</f>
        <v/>
      </c>
      <c r="O72" s="18">
        <f>IF(N72="","",IF(AND(N72&gt;0,N(J72)&gt;0),ROUNDUP(ROUND(N72/J72,4),0),0))</f>
        <v/>
      </c>
      <c r="P72" s="21">
        <f>IF(A72&amp;""="","",IFERROR(SUMIFS('الدفعات'!$A$6:$A$3005,'الدفعات'!$B$6:$B$3005,A72&amp;"",'الدفعات'!$H$6:$H$3005,1)/COUNTIFS('الدفعات'!$B$6:$B$3005,A72&amp;"",'الدفعات'!$H$6:$H$3005,1),""))</f>
        <v/>
      </c>
      <c r="Q72" s="6">
        <f>IF(A72&amp;""="","",IF(N72="","بيانات ناقصة",IF(N72&gt;0,"متأخر",IF(N72&lt;0,"دفع مقدمًا","مسدد"))))</f>
        <v/>
      </c>
      <c r="R72" s="22">
        <f>IF(A72&amp;""="","",IF(AND(F72&amp;""&lt;&gt;"",OR(NOT(ISNUMBER(H72)),H72&gt;'الإعدادات'!$B$4)),1,0))</f>
        <v/>
      </c>
      <c r="S72" s="18">
        <f>IF(ISNUMBER(N72),IF(N72&gt;0,COUNTIFS($N$6:$N$505,"&gt;"&amp;N72)+COUNTIFS($N$6:N72,N72),""),"")</f>
        <v/>
      </c>
    </row>
    <row r="73">
      <c r="A73" s="5" t="n"/>
      <c r="B73" s="5" t="n"/>
      <c r="C73" s="5" t="n"/>
      <c r="D73" s="5" t="n"/>
      <c r="E73" s="16" t="n"/>
      <c r="F73" s="5" t="n"/>
      <c r="G73" s="13" t="n"/>
      <c r="H73" s="13" t="n"/>
      <c r="I73" s="17" t="n"/>
      <c r="J73" s="20">
        <f>IF(A73&amp;""="","",IFERROR(INDEX('الخطوط'!$G$6:$G$45,MATCH(F73&amp;"",'الخطوط'!$A$6:$A$45,0))-N(I73),""))</f>
        <v/>
      </c>
      <c r="K73" s="18">
        <f>IF(OR(J73="",NOT(ISNUMBER(G73))),"",IF(IF(ISNUMBER(H73),MIN('الإعدادات'!$B$4,H73),'الإعدادات'!$B$4)&lt;G73,0,(YEAR(IF(ISNUMBER(H73),MIN('الإعدادات'!$B$4,H73),'الإعدادات'!$B$4))-YEAR(G73))*12+MONTH(IF(ISNUMBER(H73),MIN('الإعدادات'!$B$4,H73),'الإعدادات'!$B$4))-MONTH(G73)+1))</f>
        <v/>
      </c>
      <c r="L73" s="20">
        <f>IF(K73="","",ROUND(K73*J73,2))</f>
        <v/>
      </c>
      <c r="M73" s="20">
        <f>IF(A73&amp;""="","",SUMIFS('الدفعات'!$C$6:$C$3005,'الدفعات'!$B$6:$B$3005,A73&amp;""))</f>
        <v/>
      </c>
      <c r="N73" s="20">
        <f>IF(L73="","",ROUND(L73-M73,2))</f>
        <v/>
      </c>
      <c r="O73" s="18">
        <f>IF(N73="","",IF(AND(N73&gt;0,N(J73)&gt;0),ROUNDUP(ROUND(N73/J73,4),0),0))</f>
        <v/>
      </c>
      <c r="P73" s="21">
        <f>IF(A73&amp;""="","",IFERROR(SUMIFS('الدفعات'!$A$6:$A$3005,'الدفعات'!$B$6:$B$3005,A73&amp;"",'الدفعات'!$H$6:$H$3005,1)/COUNTIFS('الدفعات'!$B$6:$B$3005,A73&amp;"",'الدفعات'!$H$6:$H$3005,1),""))</f>
        <v/>
      </c>
      <c r="Q73" s="6">
        <f>IF(A73&amp;""="","",IF(N73="","بيانات ناقصة",IF(N73&gt;0,"متأخر",IF(N73&lt;0,"دفع مقدمًا","مسدد"))))</f>
        <v/>
      </c>
      <c r="R73" s="22">
        <f>IF(A73&amp;""="","",IF(AND(F73&amp;""&lt;&gt;"",OR(NOT(ISNUMBER(H73)),H73&gt;'الإعدادات'!$B$4)),1,0))</f>
        <v/>
      </c>
      <c r="S73" s="18">
        <f>IF(ISNUMBER(N73),IF(N73&gt;0,COUNTIFS($N$6:$N$505,"&gt;"&amp;N73)+COUNTIFS($N$6:N73,N73),""),"")</f>
        <v/>
      </c>
    </row>
    <row r="74">
      <c r="A74" s="5" t="n"/>
      <c r="B74" s="5" t="n"/>
      <c r="C74" s="5" t="n"/>
      <c r="D74" s="5" t="n"/>
      <c r="E74" s="16" t="n"/>
      <c r="F74" s="5" t="n"/>
      <c r="G74" s="13" t="n"/>
      <c r="H74" s="13" t="n"/>
      <c r="I74" s="17" t="n"/>
      <c r="J74" s="20">
        <f>IF(A74&amp;""="","",IFERROR(INDEX('الخطوط'!$G$6:$G$45,MATCH(F74&amp;"",'الخطوط'!$A$6:$A$45,0))-N(I74),""))</f>
        <v/>
      </c>
      <c r="K74" s="18">
        <f>IF(OR(J74="",NOT(ISNUMBER(G74))),"",IF(IF(ISNUMBER(H74),MIN('الإعدادات'!$B$4,H74),'الإعدادات'!$B$4)&lt;G74,0,(YEAR(IF(ISNUMBER(H74),MIN('الإعدادات'!$B$4,H74),'الإعدادات'!$B$4))-YEAR(G74))*12+MONTH(IF(ISNUMBER(H74),MIN('الإعدادات'!$B$4,H74),'الإعدادات'!$B$4))-MONTH(G74)+1))</f>
        <v/>
      </c>
      <c r="L74" s="20">
        <f>IF(K74="","",ROUND(K74*J74,2))</f>
        <v/>
      </c>
      <c r="M74" s="20">
        <f>IF(A74&amp;""="","",SUMIFS('الدفعات'!$C$6:$C$3005,'الدفعات'!$B$6:$B$3005,A74&amp;""))</f>
        <v/>
      </c>
      <c r="N74" s="20">
        <f>IF(L74="","",ROUND(L74-M74,2))</f>
        <v/>
      </c>
      <c r="O74" s="18">
        <f>IF(N74="","",IF(AND(N74&gt;0,N(J74)&gt;0),ROUNDUP(ROUND(N74/J74,4),0),0))</f>
        <v/>
      </c>
      <c r="P74" s="21">
        <f>IF(A74&amp;""="","",IFERROR(SUMIFS('الدفعات'!$A$6:$A$3005,'الدفعات'!$B$6:$B$3005,A74&amp;"",'الدفعات'!$H$6:$H$3005,1)/COUNTIFS('الدفعات'!$B$6:$B$3005,A74&amp;"",'الدفعات'!$H$6:$H$3005,1),""))</f>
        <v/>
      </c>
      <c r="Q74" s="6">
        <f>IF(A74&amp;""="","",IF(N74="","بيانات ناقصة",IF(N74&gt;0,"متأخر",IF(N74&lt;0,"دفع مقدمًا","مسدد"))))</f>
        <v/>
      </c>
      <c r="R74" s="22">
        <f>IF(A74&amp;""="","",IF(AND(F74&amp;""&lt;&gt;"",OR(NOT(ISNUMBER(H74)),H74&gt;'الإعدادات'!$B$4)),1,0))</f>
        <v/>
      </c>
      <c r="S74" s="18">
        <f>IF(ISNUMBER(N74),IF(N74&gt;0,COUNTIFS($N$6:$N$505,"&gt;"&amp;N74)+COUNTIFS($N$6:N74,N74),""),"")</f>
        <v/>
      </c>
    </row>
    <row r="75">
      <c r="A75" s="5" t="n"/>
      <c r="B75" s="5" t="n"/>
      <c r="C75" s="5" t="n"/>
      <c r="D75" s="5" t="n"/>
      <c r="E75" s="16" t="n"/>
      <c r="F75" s="5" t="n"/>
      <c r="G75" s="13" t="n"/>
      <c r="H75" s="13" t="n"/>
      <c r="I75" s="17" t="n"/>
      <c r="J75" s="20">
        <f>IF(A75&amp;""="","",IFERROR(INDEX('الخطوط'!$G$6:$G$45,MATCH(F75&amp;"",'الخطوط'!$A$6:$A$45,0))-N(I75),""))</f>
        <v/>
      </c>
      <c r="K75" s="18">
        <f>IF(OR(J75="",NOT(ISNUMBER(G75))),"",IF(IF(ISNUMBER(H75),MIN('الإعدادات'!$B$4,H75),'الإعدادات'!$B$4)&lt;G75,0,(YEAR(IF(ISNUMBER(H75),MIN('الإعدادات'!$B$4,H75),'الإعدادات'!$B$4))-YEAR(G75))*12+MONTH(IF(ISNUMBER(H75),MIN('الإعدادات'!$B$4,H75),'الإعدادات'!$B$4))-MONTH(G75)+1))</f>
        <v/>
      </c>
      <c r="L75" s="20">
        <f>IF(K75="","",ROUND(K75*J75,2))</f>
        <v/>
      </c>
      <c r="M75" s="20">
        <f>IF(A75&amp;""="","",SUMIFS('الدفعات'!$C$6:$C$3005,'الدفعات'!$B$6:$B$3005,A75&amp;""))</f>
        <v/>
      </c>
      <c r="N75" s="20">
        <f>IF(L75="","",ROUND(L75-M75,2))</f>
        <v/>
      </c>
      <c r="O75" s="18">
        <f>IF(N75="","",IF(AND(N75&gt;0,N(J75)&gt;0),ROUNDUP(ROUND(N75/J75,4),0),0))</f>
        <v/>
      </c>
      <c r="P75" s="21">
        <f>IF(A75&amp;""="","",IFERROR(SUMIFS('الدفعات'!$A$6:$A$3005,'الدفعات'!$B$6:$B$3005,A75&amp;"",'الدفعات'!$H$6:$H$3005,1)/COUNTIFS('الدفعات'!$B$6:$B$3005,A75&amp;"",'الدفعات'!$H$6:$H$3005,1),""))</f>
        <v/>
      </c>
      <c r="Q75" s="6">
        <f>IF(A75&amp;""="","",IF(N75="","بيانات ناقصة",IF(N75&gt;0,"متأخر",IF(N75&lt;0,"دفع مقدمًا","مسدد"))))</f>
        <v/>
      </c>
      <c r="R75" s="22">
        <f>IF(A75&amp;""="","",IF(AND(F75&amp;""&lt;&gt;"",OR(NOT(ISNUMBER(H75)),H75&gt;'الإعدادات'!$B$4)),1,0))</f>
        <v/>
      </c>
      <c r="S75" s="18">
        <f>IF(ISNUMBER(N75),IF(N75&gt;0,COUNTIFS($N$6:$N$505,"&gt;"&amp;N75)+COUNTIFS($N$6:N75,N75),""),"")</f>
        <v/>
      </c>
    </row>
    <row r="76">
      <c r="A76" s="5" t="n"/>
      <c r="B76" s="5" t="n"/>
      <c r="C76" s="5" t="n"/>
      <c r="D76" s="5" t="n"/>
      <c r="E76" s="16" t="n"/>
      <c r="F76" s="5" t="n"/>
      <c r="G76" s="13" t="n"/>
      <c r="H76" s="13" t="n"/>
      <c r="I76" s="17" t="n"/>
      <c r="J76" s="20">
        <f>IF(A76&amp;""="","",IFERROR(INDEX('الخطوط'!$G$6:$G$45,MATCH(F76&amp;"",'الخطوط'!$A$6:$A$45,0))-N(I76),""))</f>
        <v/>
      </c>
      <c r="K76" s="18">
        <f>IF(OR(J76="",NOT(ISNUMBER(G76))),"",IF(IF(ISNUMBER(H76),MIN('الإعدادات'!$B$4,H76),'الإعدادات'!$B$4)&lt;G76,0,(YEAR(IF(ISNUMBER(H76),MIN('الإعدادات'!$B$4,H76),'الإعدادات'!$B$4))-YEAR(G76))*12+MONTH(IF(ISNUMBER(H76),MIN('الإعدادات'!$B$4,H76),'الإعدادات'!$B$4))-MONTH(G76)+1))</f>
        <v/>
      </c>
      <c r="L76" s="20">
        <f>IF(K76="","",ROUND(K76*J76,2))</f>
        <v/>
      </c>
      <c r="M76" s="20">
        <f>IF(A76&amp;""="","",SUMIFS('الدفعات'!$C$6:$C$3005,'الدفعات'!$B$6:$B$3005,A76&amp;""))</f>
        <v/>
      </c>
      <c r="N76" s="20">
        <f>IF(L76="","",ROUND(L76-M76,2))</f>
        <v/>
      </c>
      <c r="O76" s="18">
        <f>IF(N76="","",IF(AND(N76&gt;0,N(J76)&gt;0),ROUNDUP(ROUND(N76/J76,4),0),0))</f>
        <v/>
      </c>
      <c r="P76" s="21">
        <f>IF(A76&amp;""="","",IFERROR(SUMIFS('الدفعات'!$A$6:$A$3005,'الدفعات'!$B$6:$B$3005,A76&amp;"",'الدفعات'!$H$6:$H$3005,1)/COUNTIFS('الدفعات'!$B$6:$B$3005,A76&amp;"",'الدفعات'!$H$6:$H$3005,1),""))</f>
        <v/>
      </c>
      <c r="Q76" s="6">
        <f>IF(A76&amp;""="","",IF(N76="","بيانات ناقصة",IF(N76&gt;0,"متأخر",IF(N76&lt;0,"دفع مقدمًا","مسدد"))))</f>
        <v/>
      </c>
      <c r="R76" s="22">
        <f>IF(A76&amp;""="","",IF(AND(F76&amp;""&lt;&gt;"",OR(NOT(ISNUMBER(H76)),H76&gt;'الإعدادات'!$B$4)),1,0))</f>
        <v/>
      </c>
      <c r="S76" s="18">
        <f>IF(ISNUMBER(N76),IF(N76&gt;0,COUNTIFS($N$6:$N$505,"&gt;"&amp;N76)+COUNTIFS($N$6:N76,N76),""),"")</f>
        <v/>
      </c>
    </row>
    <row r="77">
      <c r="A77" s="5" t="n"/>
      <c r="B77" s="5" t="n"/>
      <c r="C77" s="5" t="n"/>
      <c r="D77" s="5" t="n"/>
      <c r="E77" s="16" t="n"/>
      <c r="F77" s="5" t="n"/>
      <c r="G77" s="13" t="n"/>
      <c r="H77" s="13" t="n"/>
      <c r="I77" s="17" t="n"/>
      <c r="J77" s="20">
        <f>IF(A77&amp;""="","",IFERROR(INDEX('الخطوط'!$G$6:$G$45,MATCH(F77&amp;"",'الخطوط'!$A$6:$A$45,0))-N(I77),""))</f>
        <v/>
      </c>
      <c r="K77" s="18">
        <f>IF(OR(J77="",NOT(ISNUMBER(G77))),"",IF(IF(ISNUMBER(H77),MIN('الإعدادات'!$B$4,H77),'الإعدادات'!$B$4)&lt;G77,0,(YEAR(IF(ISNUMBER(H77),MIN('الإعدادات'!$B$4,H77),'الإعدادات'!$B$4))-YEAR(G77))*12+MONTH(IF(ISNUMBER(H77),MIN('الإعدادات'!$B$4,H77),'الإعدادات'!$B$4))-MONTH(G77)+1))</f>
        <v/>
      </c>
      <c r="L77" s="20">
        <f>IF(K77="","",ROUND(K77*J77,2))</f>
        <v/>
      </c>
      <c r="M77" s="20">
        <f>IF(A77&amp;""="","",SUMIFS('الدفعات'!$C$6:$C$3005,'الدفعات'!$B$6:$B$3005,A77&amp;""))</f>
        <v/>
      </c>
      <c r="N77" s="20">
        <f>IF(L77="","",ROUND(L77-M77,2))</f>
        <v/>
      </c>
      <c r="O77" s="18">
        <f>IF(N77="","",IF(AND(N77&gt;0,N(J77)&gt;0),ROUNDUP(ROUND(N77/J77,4),0),0))</f>
        <v/>
      </c>
      <c r="P77" s="21">
        <f>IF(A77&amp;""="","",IFERROR(SUMIFS('الدفعات'!$A$6:$A$3005,'الدفعات'!$B$6:$B$3005,A77&amp;"",'الدفعات'!$H$6:$H$3005,1)/COUNTIFS('الدفعات'!$B$6:$B$3005,A77&amp;"",'الدفعات'!$H$6:$H$3005,1),""))</f>
        <v/>
      </c>
      <c r="Q77" s="6">
        <f>IF(A77&amp;""="","",IF(N77="","بيانات ناقصة",IF(N77&gt;0,"متأخر",IF(N77&lt;0,"دفع مقدمًا","مسدد"))))</f>
        <v/>
      </c>
      <c r="R77" s="22">
        <f>IF(A77&amp;""="","",IF(AND(F77&amp;""&lt;&gt;"",OR(NOT(ISNUMBER(H77)),H77&gt;'الإعدادات'!$B$4)),1,0))</f>
        <v/>
      </c>
      <c r="S77" s="18">
        <f>IF(ISNUMBER(N77),IF(N77&gt;0,COUNTIFS($N$6:$N$505,"&gt;"&amp;N77)+COUNTIFS($N$6:N77,N77),""),"")</f>
        <v/>
      </c>
    </row>
    <row r="78">
      <c r="A78" s="5" t="n"/>
      <c r="B78" s="5" t="n"/>
      <c r="C78" s="5" t="n"/>
      <c r="D78" s="5" t="n"/>
      <c r="E78" s="16" t="n"/>
      <c r="F78" s="5" t="n"/>
      <c r="G78" s="13" t="n"/>
      <c r="H78" s="13" t="n"/>
      <c r="I78" s="17" t="n"/>
      <c r="J78" s="20">
        <f>IF(A78&amp;""="","",IFERROR(INDEX('الخطوط'!$G$6:$G$45,MATCH(F78&amp;"",'الخطوط'!$A$6:$A$45,0))-N(I78),""))</f>
        <v/>
      </c>
      <c r="K78" s="18">
        <f>IF(OR(J78="",NOT(ISNUMBER(G78))),"",IF(IF(ISNUMBER(H78),MIN('الإعدادات'!$B$4,H78),'الإعدادات'!$B$4)&lt;G78,0,(YEAR(IF(ISNUMBER(H78),MIN('الإعدادات'!$B$4,H78),'الإعدادات'!$B$4))-YEAR(G78))*12+MONTH(IF(ISNUMBER(H78),MIN('الإعدادات'!$B$4,H78),'الإعدادات'!$B$4))-MONTH(G78)+1))</f>
        <v/>
      </c>
      <c r="L78" s="20">
        <f>IF(K78="","",ROUND(K78*J78,2))</f>
        <v/>
      </c>
      <c r="M78" s="20">
        <f>IF(A78&amp;""="","",SUMIFS('الدفعات'!$C$6:$C$3005,'الدفعات'!$B$6:$B$3005,A78&amp;""))</f>
        <v/>
      </c>
      <c r="N78" s="20">
        <f>IF(L78="","",ROUND(L78-M78,2))</f>
        <v/>
      </c>
      <c r="O78" s="18">
        <f>IF(N78="","",IF(AND(N78&gt;0,N(J78)&gt;0),ROUNDUP(ROUND(N78/J78,4),0),0))</f>
        <v/>
      </c>
      <c r="P78" s="21">
        <f>IF(A78&amp;""="","",IFERROR(SUMIFS('الدفعات'!$A$6:$A$3005,'الدفعات'!$B$6:$B$3005,A78&amp;"",'الدفعات'!$H$6:$H$3005,1)/COUNTIFS('الدفعات'!$B$6:$B$3005,A78&amp;"",'الدفعات'!$H$6:$H$3005,1),""))</f>
        <v/>
      </c>
      <c r="Q78" s="6">
        <f>IF(A78&amp;""="","",IF(N78="","بيانات ناقصة",IF(N78&gt;0,"متأخر",IF(N78&lt;0,"دفع مقدمًا","مسدد"))))</f>
        <v/>
      </c>
      <c r="R78" s="22">
        <f>IF(A78&amp;""="","",IF(AND(F78&amp;""&lt;&gt;"",OR(NOT(ISNUMBER(H78)),H78&gt;'الإعدادات'!$B$4)),1,0))</f>
        <v/>
      </c>
      <c r="S78" s="18">
        <f>IF(ISNUMBER(N78),IF(N78&gt;0,COUNTIFS($N$6:$N$505,"&gt;"&amp;N78)+COUNTIFS($N$6:N78,N78),""),"")</f>
        <v/>
      </c>
    </row>
    <row r="79">
      <c r="A79" s="5" t="n"/>
      <c r="B79" s="5" t="n"/>
      <c r="C79" s="5" t="n"/>
      <c r="D79" s="5" t="n"/>
      <c r="E79" s="16" t="n"/>
      <c r="F79" s="5" t="n"/>
      <c r="G79" s="13" t="n"/>
      <c r="H79" s="13" t="n"/>
      <c r="I79" s="17" t="n"/>
      <c r="J79" s="20">
        <f>IF(A79&amp;""="","",IFERROR(INDEX('الخطوط'!$G$6:$G$45,MATCH(F79&amp;"",'الخطوط'!$A$6:$A$45,0))-N(I79),""))</f>
        <v/>
      </c>
      <c r="K79" s="18">
        <f>IF(OR(J79="",NOT(ISNUMBER(G79))),"",IF(IF(ISNUMBER(H79),MIN('الإعدادات'!$B$4,H79),'الإعدادات'!$B$4)&lt;G79,0,(YEAR(IF(ISNUMBER(H79),MIN('الإعدادات'!$B$4,H79),'الإعدادات'!$B$4))-YEAR(G79))*12+MONTH(IF(ISNUMBER(H79),MIN('الإعدادات'!$B$4,H79),'الإعدادات'!$B$4))-MONTH(G79)+1))</f>
        <v/>
      </c>
      <c r="L79" s="20">
        <f>IF(K79="","",ROUND(K79*J79,2))</f>
        <v/>
      </c>
      <c r="M79" s="20">
        <f>IF(A79&amp;""="","",SUMIFS('الدفعات'!$C$6:$C$3005,'الدفعات'!$B$6:$B$3005,A79&amp;""))</f>
        <v/>
      </c>
      <c r="N79" s="20">
        <f>IF(L79="","",ROUND(L79-M79,2))</f>
        <v/>
      </c>
      <c r="O79" s="18">
        <f>IF(N79="","",IF(AND(N79&gt;0,N(J79)&gt;0),ROUNDUP(ROUND(N79/J79,4),0),0))</f>
        <v/>
      </c>
      <c r="P79" s="21">
        <f>IF(A79&amp;""="","",IFERROR(SUMIFS('الدفعات'!$A$6:$A$3005,'الدفعات'!$B$6:$B$3005,A79&amp;"",'الدفعات'!$H$6:$H$3005,1)/COUNTIFS('الدفعات'!$B$6:$B$3005,A79&amp;"",'الدفعات'!$H$6:$H$3005,1),""))</f>
        <v/>
      </c>
      <c r="Q79" s="6">
        <f>IF(A79&amp;""="","",IF(N79="","بيانات ناقصة",IF(N79&gt;0,"متأخر",IF(N79&lt;0,"دفع مقدمًا","مسدد"))))</f>
        <v/>
      </c>
      <c r="R79" s="22">
        <f>IF(A79&amp;""="","",IF(AND(F79&amp;""&lt;&gt;"",OR(NOT(ISNUMBER(H79)),H79&gt;'الإعدادات'!$B$4)),1,0))</f>
        <v/>
      </c>
      <c r="S79" s="18">
        <f>IF(ISNUMBER(N79),IF(N79&gt;0,COUNTIFS($N$6:$N$505,"&gt;"&amp;N79)+COUNTIFS($N$6:N79,N79),""),"")</f>
        <v/>
      </c>
    </row>
    <row r="80">
      <c r="A80" s="5" t="n"/>
      <c r="B80" s="5" t="n"/>
      <c r="C80" s="5" t="n"/>
      <c r="D80" s="5" t="n"/>
      <c r="E80" s="16" t="n"/>
      <c r="F80" s="5" t="n"/>
      <c r="G80" s="13" t="n"/>
      <c r="H80" s="13" t="n"/>
      <c r="I80" s="17" t="n"/>
      <c r="J80" s="20">
        <f>IF(A80&amp;""="","",IFERROR(INDEX('الخطوط'!$G$6:$G$45,MATCH(F80&amp;"",'الخطوط'!$A$6:$A$45,0))-N(I80),""))</f>
        <v/>
      </c>
      <c r="K80" s="18">
        <f>IF(OR(J80="",NOT(ISNUMBER(G80))),"",IF(IF(ISNUMBER(H80),MIN('الإعدادات'!$B$4,H80),'الإعدادات'!$B$4)&lt;G80,0,(YEAR(IF(ISNUMBER(H80),MIN('الإعدادات'!$B$4,H80),'الإعدادات'!$B$4))-YEAR(G80))*12+MONTH(IF(ISNUMBER(H80),MIN('الإعدادات'!$B$4,H80),'الإعدادات'!$B$4))-MONTH(G80)+1))</f>
        <v/>
      </c>
      <c r="L80" s="20">
        <f>IF(K80="","",ROUND(K80*J80,2))</f>
        <v/>
      </c>
      <c r="M80" s="20">
        <f>IF(A80&amp;""="","",SUMIFS('الدفعات'!$C$6:$C$3005,'الدفعات'!$B$6:$B$3005,A80&amp;""))</f>
        <v/>
      </c>
      <c r="N80" s="20">
        <f>IF(L80="","",ROUND(L80-M80,2))</f>
        <v/>
      </c>
      <c r="O80" s="18">
        <f>IF(N80="","",IF(AND(N80&gt;0,N(J80)&gt;0),ROUNDUP(ROUND(N80/J80,4),0),0))</f>
        <v/>
      </c>
      <c r="P80" s="21">
        <f>IF(A80&amp;""="","",IFERROR(SUMIFS('الدفعات'!$A$6:$A$3005,'الدفعات'!$B$6:$B$3005,A80&amp;"",'الدفعات'!$H$6:$H$3005,1)/COUNTIFS('الدفعات'!$B$6:$B$3005,A80&amp;"",'الدفعات'!$H$6:$H$3005,1),""))</f>
        <v/>
      </c>
      <c r="Q80" s="6">
        <f>IF(A80&amp;""="","",IF(N80="","بيانات ناقصة",IF(N80&gt;0,"متأخر",IF(N80&lt;0,"دفع مقدمًا","مسدد"))))</f>
        <v/>
      </c>
      <c r="R80" s="22">
        <f>IF(A80&amp;""="","",IF(AND(F80&amp;""&lt;&gt;"",OR(NOT(ISNUMBER(H80)),H80&gt;'الإعدادات'!$B$4)),1,0))</f>
        <v/>
      </c>
      <c r="S80" s="18">
        <f>IF(ISNUMBER(N80),IF(N80&gt;0,COUNTIFS($N$6:$N$505,"&gt;"&amp;N80)+COUNTIFS($N$6:N80,N80),""),"")</f>
        <v/>
      </c>
    </row>
    <row r="81">
      <c r="A81" s="5" t="n"/>
      <c r="B81" s="5" t="n"/>
      <c r="C81" s="5" t="n"/>
      <c r="D81" s="5" t="n"/>
      <c r="E81" s="16" t="n"/>
      <c r="F81" s="5" t="n"/>
      <c r="G81" s="13" t="n"/>
      <c r="H81" s="13" t="n"/>
      <c r="I81" s="17" t="n"/>
      <c r="J81" s="20">
        <f>IF(A81&amp;""="","",IFERROR(INDEX('الخطوط'!$G$6:$G$45,MATCH(F81&amp;"",'الخطوط'!$A$6:$A$45,0))-N(I81),""))</f>
        <v/>
      </c>
      <c r="K81" s="18">
        <f>IF(OR(J81="",NOT(ISNUMBER(G81))),"",IF(IF(ISNUMBER(H81),MIN('الإعدادات'!$B$4,H81),'الإعدادات'!$B$4)&lt;G81,0,(YEAR(IF(ISNUMBER(H81),MIN('الإعدادات'!$B$4,H81),'الإعدادات'!$B$4))-YEAR(G81))*12+MONTH(IF(ISNUMBER(H81),MIN('الإعدادات'!$B$4,H81),'الإعدادات'!$B$4))-MONTH(G81)+1))</f>
        <v/>
      </c>
      <c r="L81" s="20">
        <f>IF(K81="","",ROUND(K81*J81,2))</f>
        <v/>
      </c>
      <c r="M81" s="20">
        <f>IF(A81&amp;""="","",SUMIFS('الدفعات'!$C$6:$C$3005,'الدفعات'!$B$6:$B$3005,A81&amp;""))</f>
        <v/>
      </c>
      <c r="N81" s="20">
        <f>IF(L81="","",ROUND(L81-M81,2))</f>
        <v/>
      </c>
      <c r="O81" s="18">
        <f>IF(N81="","",IF(AND(N81&gt;0,N(J81)&gt;0),ROUNDUP(ROUND(N81/J81,4),0),0))</f>
        <v/>
      </c>
      <c r="P81" s="21">
        <f>IF(A81&amp;""="","",IFERROR(SUMIFS('الدفعات'!$A$6:$A$3005,'الدفعات'!$B$6:$B$3005,A81&amp;"",'الدفعات'!$H$6:$H$3005,1)/COUNTIFS('الدفعات'!$B$6:$B$3005,A81&amp;"",'الدفعات'!$H$6:$H$3005,1),""))</f>
        <v/>
      </c>
      <c r="Q81" s="6">
        <f>IF(A81&amp;""="","",IF(N81="","بيانات ناقصة",IF(N81&gt;0,"متأخر",IF(N81&lt;0,"دفع مقدمًا","مسدد"))))</f>
        <v/>
      </c>
      <c r="R81" s="22">
        <f>IF(A81&amp;""="","",IF(AND(F81&amp;""&lt;&gt;"",OR(NOT(ISNUMBER(H81)),H81&gt;'الإعدادات'!$B$4)),1,0))</f>
        <v/>
      </c>
      <c r="S81" s="18">
        <f>IF(ISNUMBER(N81),IF(N81&gt;0,COUNTIFS($N$6:$N$505,"&gt;"&amp;N81)+COUNTIFS($N$6:N81,N81),""),"")</f>
        <v/>
      </c>
    </row>
    <row r="82">
      <c r="A82" s="5" t="n"/>
      <c r="B82" s="5" t="n"/>
      <c r="C82" s="5" t="n"/>
      <c r="D82" s="5" t="n"/>
      <c r="E82" s="16" t="n"/>
      <c r="F82" s="5" t="n"/>
      <c r="G82" s="13" t="n"/>
      <c r="H82" s="13" t="n"/>
      <c r="I82" s="17" t="n"/>
      <c r="J82" s="20">
        <f>IF(A82&amp;""="","",IFERROR(INDEX('الخطوط'!$G$6:$G$45,MATCH(F82&amp;"",'الخطوط'!$A$6:$A$45,0))-N(I82),""))</f>
        <v/>
      </c>
      <c r="K82" s="18">
        <f>IF(OR(J82="",NOT(ISNUMBER(G82))),"",IF(IF(ISNUMBER(H82),MIN('الإعدادات'!$B$4,H82),'الإعدادات'!$B$4)&lt;G82,0,(YEAR(IF(ISNUMBER(H82),MIN('الإعدادات'!$B$4,H82),'الإعدادات'!$B$4))-YEAR(G82))*12+MONTH(IF(ISNUMBER(H82),MIN('الإعدادات'!$B$4,H82),'الإعدادات'!$B$4))-MONTH(G82)+1))</f>
        <v/>
      </c>
      <c r="L82" s="20">
        <f>IF(K82="","",ROUND(K82*J82,2))</f>
        <v/>
      </c>
      <c r="M82" s="20">
        <f>IF(A82&amp;""="","",SUMIFS('الدفعات'!$C$6:$C$3005,'الدفعات'!$B$6:$B$3005,A82&amp;""))</f>
        <v/>
      </c>
      <c r="N82" s="20">
        <f>IF(L82="","",ROUND(L82-M82,2))</f>
        <v/>
      </c>
      <c r="O82" s="18">
        <f>IF(N82="","",IF(AND(N82&gt;0,N(J82)&gt;0),ROUNDUP(ROUND(N82/J82,4),0),0))</f>
        <v/>
      </c>
      <c r="P82" s="21">
        <f>IF(A82&amp;""="","",IFERROR(SUMIFS('الدفعات'!$A$6:$A$3005,'الدفعات'!$B$6:$B$3005,A82&amp;"",'الدفعات'!$H$6:$H$3005,1)/COUNTIFS('الدفعات'!$B$6:$B$3005,A82&amp;"",'الدفعات'!$H$6:$H$3005,1),""))</f>
        <v/>
      </c>
      <c r="Q82" s="6">
        <f>IF(A82&amp;""="","",IF(N82="","بيانات ناقصة",IF(N82&gt;0,"متأخر",IF(N82&lt;0,"دفع مقدمًا","مسدد"))))</f>
        <v/>
      </c>
      <c r="R82" s="22">
        <f>IF(A82&amp;""="","",IF(AND(F82&amp;""&lt;&gt;"",OR(NOT(ISNUMBER(H82)),H82&gt;'الإعدادات'!$B$4)),1,0))</f>
        <v/>
      </c>
      <c r="S82" s="18">
        <f>IF(ISNUMBER(N82),IF(N82&gt;0,COUNTIFS($N$6:$N$505,"&gt;"&amp;N82)+COUNTIFS($N$6:N82,N82),""),"")</f>
        <v/>
      </c>
    </row>
    <row r="83">
      <c r="A83" s="5" t="n"/>
      <c r="B83" s="5" t="n"/>
      <c r="C83" s="5" t="n"/>
      <c r="D83" s="5" t="n"/>
      <c r="E83" s="16" t="n"/>
      <c r="F83" s="5" t="n"/>
      <c r="G83" s="13" t="n"/>
      <c r="H83" s="13" t="n"/>
      <c r="I83" s="17" t="n"/>
      <c r="J83" s="20">
        <f>IF(A83&amp;""="","",IFERROR(INDEX('الخطوط'!$G$6:$G$45,MATCH(F83&amp;"",'الخطوط'!$A$6:$A$45,0))-N(I83),""))</f>
        <v/>
      </c>
      <c r="K83" s="18">
        <f>IF(OR(J83="",NOT(ISNUMBER(G83))),"",IF(IF(ISNUMBER(H83),MIN('الإعدادات'!$B$4,H83),'الإعدادات'!$B$4)&lt;G83,0,(YEAR(IF(ISNUMBER(H83),MIN('الإعدادات'!$B$4,H83),'الإعدادات'!$B$4))-YEAR(G83))*12+MONTH(IF(ISNUMBER(H83),MIN('الإعدادات'!$B$4,H83),'الإعدادات'!$B$4))-MONTH(G83)+1))</f>
        <v/>
      </c>
      <c r="L83" s="20">
        <f>IF(K83="","",ROUND(K83*J83,2))</f>
        <v/>
      </c>
      <c r="M83" s="20">
        <f>IF(A83&amp;""="","",SUMIFS('الدفعات'!$C$6:$C$3005,'الدفعات'!$B$6:$B$3005,A83&amp;""))</f>
        <v/>
      </c>
      <c r="N83" s="20">
        <f>IF(L83="","",ROUND(L83-M83,2))</f>
        <v/>
      </c>
      <c r="O83" s="18">
        <f>IF(N83="","",IF(AND(N83&gt;0,N(J83)&gt;0),ROUNDUP(ROUND(N83/J83,4),0),0))</f>
        <v/>
      </c>
      <c r="P83" s="21">
        <f>IF(A83&amp;""="","",IFERROR(SUMIFS('الدفعات'!$A$6:$A$3005,'الدفعات'!$B$6:$B$3005,A83&amp;"",'الدفعات'!$H$6:$H$3005,1)/COUNTIFS('الدفعات'!$B$6:$B$3005,A83&amp;"",'الدفعات'!$H$6:$H$3005,1),""))</f>
        <v/>
      </c>
      <c r="Q83" s="6">
        <f>IF(A83&amp;""="","",IF(N83="","بيانات ناقصة",IF(N83&gt;0,"متأخر",IF(N83&lt;0,"دفع مقدمًا","مسدد"))))</f>
        <v/>
      </c>
      <c r="R83" s="22">
        <f>IF(A83&amp;""="","",IF(AND(F83&amp;""&lt;&gt;"",OR(NOT(ISNUMBER(H83)),H83&gt;'الإعدادات'!$B$4)),1,0))</f>
        <v/>
      </c>
      <c r="S83" s="18">
        <f>IF(ISNUMBER(N83),IF(N83&gt;0,COUNTIFS($N$6:$N$505,"&gt;"&amp;N83)+COUNTIFS($N$6:N83,N83),""),"")</f>
        <v/>
      </c>
    </row>
    <row r="84">
      <c r="A84" s="5" t="n"/>
      <c r="B84" s="5" t="n"/>
      <c r="C84" s="5" t="n"/>
      <c r="D84" s="5" t="n"/>
      <c r="E84" s="16" t="n"/>
      <c r="F84" s="5" t="n"/>
      <c r="G84" s="13" t="n"/>
      <c r="H84" s="13" t="n"/>
      <c r="I84" s="17" t="n"/>
      <c r="J84" s="20">
        <f>IF(A84&amp;""="","",IFERROR(INDEX('الخطوط'!$G$6:$G$45,MATCH(F84&amp;"",'الخطوط'!$A$6:$A$45,0))-N(I84),""))</f>
        <v/>
      </c>
      <c r="K84" s="18">
        <f>IF(OR(J84="",NOT(ISNUMBER(G84))),"",IF(IF(ISNUMBER(H84),MIN('الإعدادات'!$B$4,H84),'الإعدادات'!$B$4)&lt;G84,0,(YEAR(IF(ISNUMBER(H84),MIN('الإعدادات'!$B$4,H84),'الإعدادات'!$B$4))-YEAR(G84))*12+MONTH(IF(ISNUMBER(H84),MIN('الإعدادات'!$B$4,H84),'الإعدادات'!$B$4))-MONTH(G84)+1))</f>
        <v/>
      </c>
      <c r="L84" s="20">
        <f>IF(K84="","",ROUND(K84*J84,2))</f>
        <v/>
      </c>
      <c r="M84" s="20">
        <f>IF(A84&amp;""="","",SUMIFS('الدفعات'!$C$6:$C$3005,'الدفعات'!$B$6:$B$3005,A84&amp;""))</f>
        <v/>
      </c>
      <c r="N84" s="20">
        <f>IF(L84="","",ROUND(L84-M84,2))</f>
        <v/>
      </c>
      <c r="O84" s="18">
        <f>IF(N84="","",IF(AND(N84&gt;0,N(J84)&gt;0),ROUNDUP(ROUND(N84/J84,4),0),0))</f>
        <v/>
      </c>
      <c r="P84" s="21">
        <f>IF(A84&amp;""="","",IFERROR(SUMIFS('الدفعات'!$A$6:$A$3005,'الدفعات'!$B$6:$B$3005,A84&amp;"",'الدفعات'!$H$6:$H$3005,1)/COUNTIFS('الدفعات'!$B$6:$B$3005,A84&amp;"",'الدفعات'!$H$6:$H$3005,1),""))</f>
        <v/>
      </c>
      <c r="Q84" s="6">
        <f>IF(A84&amp;""="","",IF(N84="","بيانات ناقصة",IF(N84&gt;0,"متأخر",IF(N84&lt;0,"دفع مقدمًا","مسدد"))))</f>
        <v/>
      </c>
      <c r="R84" s="22">
        <f>IF(A84&amp;""="","",IF(AND(F84&amp;""&lt;&gt;"",OR(NOT(ISNUMBER(H84)),H84&gt;'الإعدادات'!$B$4)),1,0))</f>
        <v/>
      </c>
      <c r="S84" s="18">
        <f>IF(ISNUMBER(N84),IF(N84&gt;0,COUNTIFS($N$6:$N$505,"&gt;"&amp;N84)+COUNTIFS($N$6:N84,N84),""),"")</f>
        <v/>
      </c>
    </row>
    <row r="85">
      <c r="A85" s="5" t="n"/>
      <c r="B85" s="5" t="n"/>
      <c r="C85" s="5" t="n"/>
      <c r="D85" s="5" t="n"/>
      <c r="E85" s="16" t="n"/>
      <c r="F85" s="5" t="n"/>
      <c r="G85" s="13" t="n"/>
      <c r="H85" s="13" t="n"/>
      <c r="I85" s="17" t="n"/>
      <c r="J85" s="20">
        <f>IF(A85&amp;""="","",IFERROR(INDEX('الخطوط'!$G$6:$G$45,MATCH(F85&amp;"",'الخطوط'!$A$6:$A$45,0))-N(I85),""))</f>
        <v/>
      </c>
      <c r="K85" s="18">
        <f>IF(OR(J85="",NOT(ISNUMBER(G85))),"",IF(IF(ISNUMBER(H85),MIN('الإعدادات'!$B$4,H85),'الإعدادات'!$B$4)&lt;G85,0,(YEAR(IF(ISNUMBER(H85),MIN('الإعدادات'!$B$4,H85),'الإعدادات'!$B$4))-YEAR(G85))*12+MONTH(IF(ISNUMBER(H85),MIN('الإعدادات'!$B$4,H85),'الإعدادات'!$B$4))-MONTH(G85)+1))</f>
        <v/>
      </c>
      <c r="L85" s="20">
        <f>IF(K85="","",ROUND(K85*J85,2))</f>
        <v/>
      </c>
      <c r="M85" s="20">
        <f>IF(A85&amp;""="","",SUMIFS('الدفعات'!$C$6:$C$3005,'الدفعات'!$B$6:$B$3005,A85&amp;""))</f>
        <v/>
      </c>
      <c r="N85" s="20">
        <f>IF(L85="","",ROUND(L85-M85,2))</f>
        <v/>
      </c>
      <c r="O85" s="18">
        <f>IF(N85="","",IF(AND(N85&gt;0,N(J85)&gt;0),ROUNDUP(ROUND(N85/J85,4),0),0))</f>
        <v/>
      </c>
      <c r="P85" s="21">
        <f>IF(A85&amp;""="","",IFERROR(SUMIFS('الدفعات'!$A$6:$A$3005,'الدفعات'!$B$6:$B$3005,A85&amp;"",'الدفعات'!$H$6:$H$3005,1)/COUNTIFS('الدفعات'!$B$6:$B$3005,A85&amp;"",'الدفعات'!$H$6:$H$3005,1),""))</f>
        <v/>
      </c>
      <c r="Q85" s="6">
        <f>IF(A85&amp;""="","",IF(N85="","بيانات ناقصة",IF(N85&gt;0,"متأخر",IF(N85&lt;0,"دفع مقدمًا","مسدد"))))</f>
        <v/>
      </c>
      <c r="R85" s="22">
        <f>IF(A85&amp;""="","",IF(AND(F85&amp;""&lt;&gt;"",OR(NOT(ISNUMBER(H85)),H85&gt;'الإعدادات'!$B$4)),1,0))</f>
        <v/>
      </c>
      <c r="S85" s="18">
        <f>IF(ISNUMBER(N85),IF(N85&gt;0,COUNTIFS($N$6:$N$505,"&gt;"&amp;N85)+COUNTIFS($N$6:N85,N85),""),"")</f>
        <v/>
      </c>
    </row>
    <row r="86">
      <c r="A86" s="5" t="n"/>
      <c r="B86" s="5" t="n"/>
      <c r="C86" s="5" t="n"/>
      <c r="D86" s="5" t="n"/>
      <c r="E86" s="16" t="n"/>
      <c r="F86" s="5" t="n"/>
      <c r="G86" s="13" t="n"/>
      <c r="H86" s="13" t="n"/>
      <c r="I86" s="17" t="n"/>
      <c r="J86" s="20">
        <f>IF(A86&amp;""="","",IFERROR(INDEX('الخطوط'!$G$6:$G$45,MATCH(F86&amp;"",'الخطوط'!$A$6:$A$45,0))-N(I86),""))</f>
        <v/>
      </c>
      <c r="K86" s="18">
        <f>IF(OR(J86="",NOT(ISNUMBER(G86))),"",IF(IF(ISNUMBER(H86),MIN('الإعدادات'!$B$4,H86),'الإعدادات'!$B$4)&lt;G86,0,(YEAR(IF(ISNUMBER(H86),MIN('الإعدادات'!$B$4,H86),'الإعدادات'!$B$4))-YEAR(G86))*12+MONTH(IF(ISNUMBER(H86),MIN('الإعدادات'!$B$4,H86),'الإعدادات'!$B$4))-MONTH(G86)+1))</f>
        <v/>
      </c>
      <c r="L86" s="20">
        <f>IF(K86="","",ROUND(K86*J86,2))</f>
        <v/>
      </c>
      <c r="M86" s="20">
        <f>IF(A86&amp;""="","",SUMIFS('الدفعات'!$C$6:$C$3005,'الدفعات'!$B$6:$B$3005,A86&amp;""))</f>
        <v/>
      </c>
      <c r="N86" s="20">
        <f>IF(L86="","",ROUND(L86-M86,2))</f>
        <v/>
      </c>
      <c r="O86" s="18">
        <f>IF(N86="","",IF(AND(N86&gt;0,N(J86)&gt;0),ROUNDUP(ROUND(N86/J86,4),0),0))</f>
        <v/>
      </c>
      <c r="P86" s="21">
        <f>IF(A86&amp;""="","",IFERROR(SUMIFS('الدفعات'!$A$6:$A$3005,'الدفعات'!$B$6:$B$3005,A86&amp;"",'الدفعات'!$H$6:$H$3005,1)/COUNTIFS('الدفعات'!$B$6:$B$3005,A86&amp;"",'الدفعات'!$H$6:$H$3005,1),""))</f>
        <v/>
      </c>
      <c r="Q86" s="6">
        <f>IF(A86&amp;""="","",IF(N86="","بيانات ناقصة",IF(N86&gt;0,"متأخر",IF(N86&lt;0,"دفع مقدمًا","مسدد"))))</f>
        <v/>
      </c>
      <c r="R86" s="22">
        <f>IF(A86&amp;""="","",IF(AND(F86&amp;""&lt;&gt;"",OR(NOT(ISNUMBER(H86)),H86&gt;'الإعدادات'!$B$4)),1,0))</f>
        <v/>
      </c>
      <c r="S86" s="18">
        <f>IF(ISNUMBER(N86),IF(N86&gt;0,COUNTIFS($N$6:$N$505,"&gt;"&amp;N86)+COUNTIFS($N$6:N86,N86),""),"")</f>
        <v/>
      </c>
    </row>
    <row r="87">
      <c r="A87" s="5" t="n"/>
      <c r="B87" s="5" t="n"/>
      <c r="C87" s="5" t="n"/>
      <c r="D87" s="5" t="n"/>
      <c r="E87" s="16" t="n"/>
      <c r="F87" s="5" t="n"/>
      <c r="G87" s="13" t="n"/>
      <c r="H87" s="13" t="n"/>
      <c r="I87" s="17" t="n"/>
      <c r="J87" s="20">
        <f>IF(A87&amp;""="","",IFERROR(INDEX('الخطوط'!$G$6:$G$45,MATCH(F87&amp;"",'الخطوط'!$A$6:$A$45,0))-N(I87),""))</f>
        <v/>
      </c>
      <c r="K87" s="18">
        <f>IF(OR(J87="",NOT(ISNUMBER(G87))),"",IF(IF(ISNUMBER(H87),MIN('الإعدادات'!$B$4,H87),'الإعدادات'!$B$4)&lt;G87,0,(YEAR(IF(ISNUMBER(H87),MIN('الإعدادات'!$B$4,H87),'الإعدادات'!$B$4))-YEAR(G87))*12+MONTH(IF(ISNUMBER(H87),MIN('الإعدادات'!$B$4,H87),'الإعدادات'!$B$4))-MONTH(G87)+1))</f>
        <v/>
      </c>
      <c r="L87" s="20">
        <f>IF(K87="","",ROUND(K87*J87,2))</f>
        <v/>
      </c>
      <c r="M87" s="20">
        <f>IF(A87&amp;""="","",SUMIFS('الدفعات'!$C$6:$C$3005,'الدفعات'!$B$6:$B$3005,A87&amp;""))</f>
        <v/>
      </c>
      <c r="N87" s="20">
        <f>IF(L87="","",ROUND(L87-M87,2))</f>
        <v/>
      </c>
      <c r="O87" s="18">
        <f>IF(N87="","",IF(AND(N87&gt;0,N(J87)&gt;0),ROUNDUP(ROUND(N87/J87,4),0),0))</f>
        <v/>
      </c>
      <c r="P87" s="21">
        <f>IF(A87&amp;""="","",IFERROR(SUMIFS('الدفعات'!$A$6:$A$3005,'الدفعات'!$B$6:$B$3005,A87&amp;"",'الدفعات'!$H$6:$H$3005,1)/COUNTIFS('الدفعات'!$B$6:$B$3005,A87&amp;"",'الدفعات'!$H$6:$H$3005,1),""))</f>
        <v/>
      </c>
      <c r="Q87" s="6">
        <f>IF(A87&amp;""="","",IF(N87="","بيانات ناقصة",IF(N87&gt;0,"متأخر",IF(N87&lt;0,"دفع مقدمًا","مسدد"))))</f>
        <v/>
      </c>
      <c r="R87" s="22">
        <f>IF(A87&amp;""="","",IF(AND(F87&amp;""&lt;&gt;"",OR(NOT(ISNUMBER(H87)),H87&gt;'الإعدادات'!$B$4)),1,0))</f>
        <v/>
      </c>
      <c r="S87" s="18">
        <f>IF(ISNUMBER(N87),IF(N87&gt;0,COUNTIFS($N$6:$N$505,"&gt;"&amp;N87)+COUNTIFS($N$6:N87,N87),""),"")</f>
        <v/>
      </c>
    </row>
    <row r="88">
      <c r="A88" s="5" t="n"/>
      <c r="B88" s="5" t="n"/>
      <c r="C88" s="5" t="n"/>
      <c r="D88" s="5" t="n"/>
      <c r="E88" s="16" t="n"/>
      <c r="F88" s="5" t="n"/>
      <c r="G88" s="13" t="n"/>
      <c r="H88" s="13" t="n"/>
      <c r="I88" s="17" t="n"/>
      <c r="J88" s="20">
        <f>IF(A88&amp;""="","",IFERROR(INDEX('الخطوط'!$G$6:$G$45,MATCH(F88&amp;"",'الخطوط'!$A$6:$A$45,0))-N(I88),""))</f>
        <v/>
      </c>
      <c r="K88" s="18">
        <f>IF(OR(J88="",NOT(ISNUMBER(G88))),"",IF(IF(ISNUMBER(H88),MIN('الإعدادات'!$B$4,H88),'الإعدادات'!$B$4)&lt;G88,0,(YEAR(IF(ISNUMBER(H88),MIN('الإعدادات'!$B$4,H88),'الإعدادات'!$B$4))-YEAR(G88))*12+MONTH(IF(ISNUMBER(H88),MIN('الإعدادات'!$B$4,H88),'الإعدادات'!$B$4))-MONTH(G88)+1))</f>
        <v/>
      </c>
      <c r="L88" s="20">
        <f>IF(K88="","",ROUND(K88*J88,2))</f>
        <v/>
      </c>
      <c r="M88" s="20">
        <f>IF(A88&amp;""="","",SUMIFS('الدفعات'!$C$6:$C$3005,'الدفعات'!$B$6:$B$3005,A88&amp;""))</f>
        <v/>
      </c>
      <c r="N88" s="20">
        <f>IF(L88="","",ROUND(L88-M88,2))</f>
        <v/>
      </c>
      <c r="O88" s="18">
        <f>IF(N88="","",IF(AND(N88&gt;0,N(J88)&gt;0),ROUNDUP(ROUND(N88/J88,4),0),0))</f>
        <v/>
      </c>
      <c r="P88" s="21">
        <f>IF(A88&amp;""="","",IFERROR(SUMIFS('الدفعات'!$A$6:$A$3005,'الدفعات'!$B$6:$B$3005,A88&amp;"",'الدفعات'!$H$6:$H$3005,1)/COUNTIFS('الدفعات'!$B$6:$B$3005,A88&amp;"",'الدفعات'!$H$6:$H$3005,1),""))</f>
        <v/>
      </c>
      <c r="Q88" s="6">
        <f>IF(A88&amp;""="","",IF(N88="","بيانات ناقصة",IF(N88&gt;0,"متأخر",IF(N88&lt;0,"دفع مقدمًا","مسدد"))))</f>
        <v/>
      </c>
      <c r="R88" s="22">
        <f>IF(A88&amp;""="","",IF(AND(F88&amp;""&lt;&gt;"",OR(NOT(ISNUMBER(H88)),H88&gt;'الإعدادات'!$B$4)),1,0))</f>
        <v/>
      </c>
      <c r="S88" s="18">
        <f>IF(ISNUMBER(N88),IF(N88&gt;0,COUNTIFS($N$6:$N$505,"&gt;"&amp;N88)+COUNTIFS($N$6:N88,N88),""),"")</f>
        <v/>
      </c>
    </row>
    <row r="89">
      <c r="A89" s="5" t="n"/>
      <c r="B89" s="5" t="n"/>
      <c r="C89" s="5" t="n"/>
      <c r="D89" s="5" t="n"/>
      <c r="E89" s="16" t="n"/>
      <c r="F89" s="5" t="n"/>
      <c r="G89" s="13" t="n"/>
      <c r="H89" s="13" t="n"/>
      <c r="I89" s="17" t="n"/>
      <c r="J89" s="20">
        <f>IF(A89&amp;""="","",IFERROR(INDEX('الخطوط'!$G$6:$G$45,MATCH(F89&amp;"",'الخطوط'!$A$6:$A$45,0))-N(I89),""))</f>
        <v/>
      </c>
      <c r="K89" s="18">
        <f>IF(OR(J89="",NOT(ISNUMBER(G89))),"",IF(IF(ISNUMBER(H89),MIN('الإعدادات'!$B$4,H89),'الإعدادات'!$B$4)&lt;G89,0,(YEAR(IF(ISNUMBER(H89),MIN('الإعدادات'!$B$4,H89),'الإعدادات'!$B$4))-YEAR(G89))*12+MONTH(IF(ISNUMBER(H89),MIN('الإعدادات'!$B$4,H89),'الإعدادات'!$B$4))-MONTH(G89)+1))</f>
        <v/>
      </c>
      <c r="L89" s="20">
        <f>IF(K89="","",ROUND(K89*J89,2))</f>
        <v/>
      </c>
      <c r="M89" s="20">
        <f>IF(A89&amp;""="","",SUMIFS('الدفعات'!$C$6:$C$3005,'الدفعات'!$B$6:$B$3005,A89&amp;""))</f>
        <v/>
      </c>
      <c r="N89" s="20">
        <f>IF(L89="","",ROUND(L89-M89,2))</f>
        <v/>
      </c>
      <c r="O89" s="18">
        <f>IF(N89="","",IF(AND(N89&gt;0,N(J89)&gt;0),ROUNDUP(ROUND(N89/J89,4),0),0))</f>
        <v/>
      </c>
      <c r="P89" s="21">
        <f>IF(A89&amp;""="","",IFERROR(SUMIFS('الدفعات'!$A$6:$A$3005,'الدفعات'!$B$6:$B$3005,A89&amp;"",'الدفعات'!$H$6:$H$3005,1)/COUNTIFS('الدفعات'!$B$6:$B$3005,A89&amp;"",'الدفعات'!$H$6:$H$3005,1),""))</f>
        <v/>
      </c>
      <c r="Q89" s="6">
        <f>IF(A89&amp;""="","",IF(N89="","بيانات ناقصة",IF(N89&gt;0,"متأخر",IF(N89&lt;0,"دفع مقدمًا","مسدد"))))</f>
        <v/>
      </c>
      <c r="R89" s="22">
        <f>IF(A89&amp;""="","",IF(AND(F89&amp;""&lt;&gt;"",OR(NOT(ISNUMBER(H89)),H89&gt;'الإعدادات'!$B$4)),1,0))</f>
        <v/>
      </c>
      <c r="S89" s="18">
        <f>IF(ISNUMBER(N89),IF(N89&gt;0,COUNTIFS($N$6:$N$505,"&gt;"&amp;N89)+COUNTIFS($N$6:N89,N89),""),"")</f>
        <v/>
      </c>
    </row>
    <row r="90">
      <c r="A90" s="5" t="n"/>
      <c r="B90" s="5" t="n"/>
      <c r="C90" s="5" t="n"/>
      <c r="D90" s="5" t="n"/>
      <c r="E90" s="16" t="n"/>
      <c r="F90" s="5" t="n"/>
      <c r="G90" s="13" t="n"/>
      <c r="H90" s="13" t="n"/>
      <c r="I90" s="17" t="n"/>
      <c r="J90" s="20">
        <f>IF(A90&amp;""="","",IFERROR(INDEX('الخطوط'!$G$6:$G$45,MATCH(F90&amp;"",'الخطوط'!$A$6:$A$45,0))-N(I90),""))</f>
        <v/>
      </c>
      <c r="K90" s="18">
        <f>IF(OR(J90="",NOT(ISNUMBER(G90))),"",IF(IF(ISNUMBER(H90),MIN('الإعدادات'!$B$4,H90),'الإعدادات'!$B$4)&lt;G90,0,(YEAR(IF(ISNUMBER(H90),MIN('الإعدادات'!$B$4,H90),'الإعدادات'!$B$4))-YEAR(G90))*12+MONTH(IF(ISNUMBER(H90),MIN('الإعدادات'!$B$4,H90),'الإعدادات'!$B$4))-MONTH(G90)+1))</f>
        <v/>
      </c>
      <c r="L90" s="20">
        <f>IF(K90="","",ROUND(K90*J90,2))</f>
        <v/>
      </c>
      <c r="M90" s="20">
        <f>IF(A90&amp;""="","",SUMIFS('الدفعات'!$C$6:$C$3005,'الدفعات'!$B$6:$B$3005,A90&amp;""))</f>
        <v/>
      </c>
      <c r="N90" s="20">
        <f>IF(L90="","",ROUND(L90-M90,2))</f>
        <v/>
      </c>
      <c r="O90" s="18">
        <f>IF(N90="","",IF(AND(N90&gt;0,N(J90)&gt;0),ROUNDUP(ROUND(N90/J90,4),0),0))</f>
        <v/>
      </c>
      <c r="P90" s="21">
        <f>IF(A90&amp;""="","",IFERROR(SUMIFS('الدفعات'!$A$6:$A$3005,'الدفعات'!$B$6:$B$3005,A90&amp;"",'الدفعات'!$H$6:$H$3005,1)/COUNTIFS('الدفعات'!$B$6:$B$3005,A90&amp;"",'الدفعات'!$H$6:$H$3005,1),""))</f>
        <v/>
      </c>
      <c r="Q90" s="6">
        <f>IF(A90&amp;""="","",IF(N90="","بيانات ناقصة",IF(N90&gt;0,"متأخر",IF(N90&lt;0,"دفع مقدمًا","مسدد"))))</f>
        <v/>
      </c>
      <c r="R90" s="22">
        <f>IF(A90&amp;""="","",IF(AND(F90&amp;""&lt;&gt;"",OR(NOT(ISNUMBER(H90)),H90&gt;'الإعدادات'!$B$4)),1,0))</f>
        <v/>
      </c>
      <c r="S90" s="18">
        <f>IF(ISNUMBER(N90),IF(N90&gt;0,COUNTIFS($N$6:$N$505,"&gt;"&amp;N90)+COUNTIFS($N$6:N90,N90),""),"")</f>
        <v/>
      </c>
    </row>
    <row r="91">
      <c r="A91" s="5" t="n"/>
      <c r="B91" s="5" t="n"/>
      <c r="C91" s="5" t="n"/>
      <c r="D91" s="5" t="n"/>
      <c r="E91" s="16" t="n"/>
      <c r="F91" s="5" t="n"/>
      <c r="G91" s="13" t="n"/>
      <c r="H91" s="13" t="n"/>
      <c r="I91" s="17" t="n"/>
      <c r="J91" s="20">
        <f>IF(A91&amp;""="","",IFERROR(INDEX('الخطوط'!$G$6:$G$45,MATCH(F91&amp;"",'الخطوط'!$A$6:$A$45,0))-N(I91),""))</f>
        <v/>
      </c>
      <c r="K91" s="18">
        <f>IF(OR(J91="",NOT(ISNUMBER(G91))),"",IF(IF(ISNUMBER(H91),MIN('الإعدادات'!$B$4,H91),'الإعدادات'!$B$4)&lt;G91,0,(YEAR(IF(ISNUMBER(H91),MIN('الإعدادات'!$B$4,H91),'الإعدادات'!$B$4))-YEAR(G91))*12+MONTH(IF(ISNUMBER(H91),MIN('الإعدادات'!$B$4,H91),'الإعدادات'!$B$4))-MONTH(G91)+1))</f>
        <v/>
      </c>
      <c r="L91" s="20">
        <f>IF(K91="","",ROUND(K91*J91,2))</f>
        <v/>
      </c>
      <c r="M91" s="20">
        <f>IF(A91&amp;""="","",SUMIFS('الدفعات'!$C$6:$C$3005,'الدفعات'!$B$6:$B$3005,A91&amp;""))</f>
        <v/>
      </c>
      <c r="N91" s="20">
        <f>IF(L91="","",ROUND(L91-M91,2))</f>
        <v/>
      </c>
      <c r="O91" s="18">
        <f>IF(N91="","",IF(AND(N91&gt;0,N(J91)&gt;0),ROUNDUP(ROUND(N91/J91,4),0),0))</f>
        <v/>
      </c>
      <c r="P91" s="21">
        <f>IF(A91&amp;""="","",IFERROR(SUMIFS('الدفعات'!$A$6:$A$3005,'الدفعات'!$B$6:$B$3005,A91&amp;"",'الدفعات'!$H$6:$H$3005,1)/COUNTIFS('الدفعات'!$B$6:$B$3005,A91&amp;"",'الدفعات'!$H$6:$H$3005,1),""))</f>
        <v/>
      </c>
      <c r="Q91" s="6">
        <f>IF(A91&amp;""="","",IF(N91="","بيانات ناقصة",IF(N91&gt;0,"متأخر",IF(N91&lt;0,"دفع مقدمًا","مسدد"))))</f>
        <v/>
      </c>
      <c r="R91" s="22">
        <f>IF(A91&amp;""="","",IF(AND(F91&amp;""&lt;&gt;"",OR(NOT(ISNUMBER(H91)),H91&gt;'الإعدادات'!$B$4)),1,0))</f>
        <v/>
      </c>
      <c r="S91" s="18">
        <f>IF(ISNUMBER(N91),IF(N91&gt;0,COUNTIFS($N$6:$N$505,"&gt;"&amp;N91)+COUNTIFS($N$6:N91,N91),""),"")</f>
        <v/>
      </c>
    </row>
    <row r="92">
      <c r="A92" s="5" t="n"/>
      <c r="B92" s="5" t="n"/>
      <c r="C92" s="5" t="n"/>
      <c r="D92" s="5" t="n"/>
      <c r="E92" s="16" t="n"/>
      <c r="F92" s="5" t="n"/>
      <c r="G92" s="13" t="n"/>
      <c r="H92" s="13" t="n"/>
      <c r="I92" s="17" t="n"/>
      <c r="J92" s="20">
        <f>IF(A92&amp;""="","",IFERROR(INDEX('الخطوط'!$G$6:$G$45,MATCH(F92&amp;"",'الخطوط'!$A$6:$A$45,0))-N(I92),""))</f>
        <v/>
      </c>
      <c r="K92" s="18">
        <f>IF(OR(J92="",NOT(ISNUMBER(G92))),"",IF(IF(ISNUMBER(H92),MIN('الإعدادات'!$B$4,H92),'الإعدادات'!$B$4)&lt;G92,0,(YEAR(IF(ISNUMBER(H92),MIN('الإعدادات'!$B$4,H92),'الإعدادات'!$B$4))-YEAR(G92))*12+MONTH(IF(ISNUMBER(H92),MIN('الإعدادات'!$B$4,H92),'الإعدادات'!$B$4))-MONTH(G92)+1))</f>
        <v/>
      </c>
      <c r="L92" s="20">
        <f>IF(K92="","",ROUND(K92*J92,2))</f>
        <v/>
      </c>
      <c r="M92" s="20">
        <f>IF(A92&amp;""="","",SUMIFS('الدفعات'!$C$6:$C$3005,'الدفعات'!$B$6:$B$3005,A92&amp;""))</f>
        <v/>
      </c>
      <c r="N92" s="20">
        <f>IF(L92="","",ROUND(L92-M92,2))</f>
        <v/>
      </c>
      <c r="O92" s="18">
        <f>IF(N92="","",IF(AND(N92&gt;0,N(J92)&gt;0),ROUNDUP(ROUND(N92/J92,4),0),0))</f>
        <v/>
      </c>
      <c r="P92" s="21">
        <f>IF(A92&amp;""="","",IFERROR(SUMIFS('الدفعات'!$A$6:$A$3005,'الدفعات'!$B$6:$B$3005,A92&amp;"",'الدفعات'!$H$6:$H$3005,1)/COUNTIFS('الدفعات'!$B$6:$B$3005,A92&amp;"",'الدفعات'!$H$6:$H$3005,1),""))</f>
        <v/>
      </c>
      <c r="Q92" s="6">
        <f>IF(A92&amp;""="","",IF(N92="","بيانات ناقصة",IF(N92&gt;0,"متأخر",IF(N92&lt;0,"دفع مقدمًا","مسدد"))))</f>
        <v/>
      </c>
      <c r="R92" s="22">
        <f>IF(A92&amp;""="","",IF(AND(F92&amp;""&lt;&gt;"",OR(NOT(ISNUMBER(H92)),H92&gt;'الإعدادات'!$B$4)),1,0))</f>
        <v/>
      </c>
      <c r="S92" s="18">
        <f>IF(ISNUMBER(N92),IF(N92&gt;0,COUNTIFS($N$6:$N$505,"&gt;"&amp;N92)+COUNTIFS($N$6:N92,N92),""),"")</f>
        <v/>
      </c>
    </row>
    <row r="93">
      <c r="A93" s="5" t="n"/>
      <c r="B93" s="5" t="n"/>
      <c r="C93" s="5" t="n"/>
      <c r="D93" s="5" t="n"/>
      <c r="E93" s="16" t="n"/>
      <c r="F93" s="5" t="n"/>
      <c r="G93" s="13" t="n"/>
      <c r="H93" s="13" t="n"/>
      <c r="I93" s="17" t="n"/>
      <c r="J93" s="20">
        <f>IF(A93&amp;""="","",IFERROR(INDEX('الخطوط'!$G$6:$G$45,MATCH(F93&amp;"",'الخطوط'!$A$6:$A$45,0))-N(I93),""))</f>
        <v/>
      </c>
      <c r="K93" s="18">
        <f>IF(OR(J93="",NOT(ISNUMBER(G93))),"",IF(IF(ISNUMBER(H93),MIN('الإعدادات'!$B$4,H93),'الإعدادات'!$B$4)&lt;G93,0,(YEAR(IF(ISNUMBER(H93),MIN('الإعدادات'!$B$4,H93),'الإعدادات'!$B$4))-YEAR(G93))*12+MONTH(IF(ISNUMBER(H93),MIN('الإعدادات'!$B$4,H93),'الإعدادات'!$B$4))-MONTH(G93)+1))</f>
        <v/>
      </c>
      <c r="L93" s="20">
        <f>IF(K93="","",ROUND(K93*J93,2))</f>
        <v/>
      </c>
      <c r="M93" s="20">
        <f>IF(A93&amp;""="","",SUMIFS('الدفعات'!$C$6:$C$3005,'الدفعات'!$B$6:$B$3005,A93&amp;""))</f>
        <v/>
      </c>
      <c r="N93" s="20">
        <f>IF(L93="","",ROUND(L93-M93,2))</f>
        <v/>
      </c>
      <c r="O93" s="18">
        <f>IF(N93="","",IF(AND(N93&gt;0,N(J93)&gt;0),ROUNDUP(ROUND(N93/J93,4),0),0))</f>
        <v/>
      </c>
      <c r="P93" s="21">
        <f>IF(A93&amp;""="","",IFERROR(SUMIFS('الدفعات'!$A$6:$A$3005,'الدفعات'!$B$6:$B$3005,A93&amp;"",'الدفعات'!$H$6:$H$3005,1)/COUNTIFS('الدفعات'!$B$6:$B$3005,A93&amp;"",'الدفعات'!$H$6:$H$3005,1),""))</f>
        <v/>
      </c>
      <c r="Q93" s="6">
        <f>IF(A93&amp;""="","",IF(N93="","بيانات ناقصة",IF(N93&gt;0,"متأخر",IF(N93&lt;0,"دفع مقدمًا","مسدد"))))</f>
        <v/>
      </c>
      <c r="R93" s="22">
        <f>IF(A93&amp;""="","",IF(AND(F93&amp;""&lt;&gt;"",OR(NOT(ISNUMBER(H93)),H93&gt;'الإعدادات'!$B$4)),1,0))</f>
        <v/>
      </c>
      <c r="S93" s="18">
        <f>IF(ISNUMBER(N93),IF(N93&gt;0,COUNTIFS($N$6:$N$505,"&gt;"&amp;N93)+COUNTIFS($N$6:N93,N93),""),"")</f>
        <v/>
      </c>
    </row>
    <row r="94">
      <c r="A94" s="5" t="n"/>
      <c r="B94" s="5" t="n"/>
      <c r="C94" s="5" t="n"/>
      <c r="D94" s="5" t="n"/>
      <c r="E94" s="16" t="n"/>
      <c r="F94" s="5" t="n"/>
      <c r="G94" s="13" t="n"/>
      <c r="H94" s="13" t="n"/>
      <c r="I94" s="17" t="n"/>
      <c r="J94" s="20">
        <f>IF(A94&amp;""="","",IFERROR(INDEX('الخطوط'!$G$6:$G$45,MATCH(F94&amp;"",'الخطوط'!$A$6:$A$45,0))-N(I94),""))</f>
        <v/>
      </c>
      <c r="K94" s="18">
        <f>IF(OR(J94="",NOT(ISNUMBER(G94))),"",IF(IF(ISNUMBER(H94),MIN('الإعدادات'!$B$4,H94),'الإعدادات'!$B$4)&lt;G94,0,(YEAR(IF(ISNUMBER(H94),MIN('الإعدادات'!$B$4,H94),'الإعدادات'!$B$4))-YEAR(G94))*12+MONTH(IF(ISNUMBER(H94),MIN('الإعدادات'!$B$4,H94),'الإعدادات'!$B$4))-MONTH(G94)+1))</f>
        <v/>
      </c>
      <c r="L94" s="20">
        <f>IF(K94="","",ROUND(K94*J94,2))</f>
        <v/>
      </c>
      <c r="M94" s="20">
        <f>IF(A94&amp;""="","",SUMIFS('الدفعات'!$C$6:$C$3005,'الدفعات'!$B$6:$B$3005,A94&amp;""))</f>
        <v/>
      </c>
      <c r="N94" s="20">
        <f>IF(L94="","",ROUND(L94-M94,2))</f>
        <v/>
      </c>
      <c r="O94" s="18">
        <f>IF(N94="","",IF(AND(N94&gt;0,N(J94)&gt;0),ROUNDUP(ROUND(N94/J94,4),0),0))</f>
        <v/>
      </c>
      <c r="P94" s="21">
        <f>IF(A94&amp;""="","",IFERROR(SUMIFS('الدفعات'!$A$6:$A$3005,'الدفعات'!$B$6:$B$3005,A94&amp;"",'الدفعات'!$H$6:$H$3005,1)/COUNTIFS('الدفعات'!$B$6:$B$3005,A94&amp;"",'الدفعات'!$H$6:$H$3005,1),""))</f>
        <v/>
      </c>
      <c r="Q94" s="6">
        <f>IF(A94&amp;""="","",IF(N94="","بيانات ناقصة",IF(N94&gt;0,"متأخر",IF(N94&lt;0,"دفع مقدمًا","مسدد"))))</f>
        <v/>
      </c>
      <c r="R94" s="22">
        <f>IF(A94&amp;""="","",IF(AND(F94&amp;""&lt;&gt;"",OR(NOT(ISNUMBER(H94)),H94&gt;'الإعدادات'!$B$4)),1,0))</f>
        <v/>
      </c>
      <c r="S94" s="18">
        <f>IF(ISNUMBER(N94),IF(N94&gt;0,COUNTIFS($N$6:$N$505,"&gt;"&amp;N94)+COUNTIFS($N$6:N94,N94),""),"")</f>
        <v/>
      </c>
    </row>
    <row r="95">
      <c r="A95" s="5" t="n"/>
      <c r="B95" s="5" t="n"/>
      <c r="C95" s="5" t="n"/>
      <c r="D95" s="5" t="n"/>
      <c r="E95" s="16" t="n"/>
      <c r="F95" s="5" t="n"/>
      <c r="G95" s="13" t="n"/>
      <c r="H95" s="13" t="n"/>
      <c r="I95" s="17" t="n"/>
      <c r="J95" s="20">
        <f>IF(A95&amp;""="","",IFERROR(INDEX('الخطوط'!$G$6:$G$45,MATCH(F95&amp;"",'الخطوط'!$A$6:$A$45,0))-N(I95),""))</f>
        <v/>
      </c>
      <c r="K95" s="18">
        <f>IF(OR(J95="",NOT(ISNUMBER(G95))),"",IF(IF(ISNUMBER(H95),MIN('الإعدادات'!$B$4,H95),'الإعدادات'!$B$4)&lt;G95,0,(YEAR(IF(ISNUMBER(H95),MIN('الإعدادات'!$B$4,H95),'الإعدادات'!$B$4))-YEAR(G95))*12+MONTH(IF(ISNUMBER(H95),MIN('الإعدادات'!$B$4,H95),'الإعدادات'!$B$4))-MONTH(G95)+1))</f>
        <v/>
      </c>
      <c r="L95" s="20">
        <f>IF(K95="","",ROUND(K95*J95,2))</f>
        <v/>
      </c>
      <c r="M95" s="20">
        <f>IF(A95&amp;""="","",SUMIFS('الدفعات'!$C$6:$C$3005,'الدفعات'!$B$6:$B$3005,A95&amp;""))</f>
        <v/>
      </c>
      <c r="N95" s="20">
        <f>IF(L95="","",ROUND(L95-M95,2))</f>
        <v/>
      </c>
      <c r="O95" s="18">
        <f>IF(N95="","",IF(AND(N95&gt;0,N(J95)&gt;0),ROUNDUP(ROUND(N95/J95,4),0),0))</f>
        <v/>
      </c>
      <c r="P95" s="21">
        <f>IF(A95&amp;""="","",IFERROR(SUMIFS('الدفعات'!$A$6:$A$3005,'الدفعات'!$B$6:$B$3005,A95&amp;"",'الدفعات'!$H$6:$H$3005,1)/COUNTIFS('الدفعات'!$B$6:$B$3005,A95&amp;"",'الدفعات'!$H$6:$H$3005,1),""))</f>
        <v/>
      </c>
      <c r="Q95" s="6">
        <f>IF(A95&amp;""="","",IF(N95="","بيانات ناقصة",IF(N95&gt;0,"متأخر",IF(N95&lt;0,"دفع مقدمًا","مسدد"))))</f>
        <v/>
      </c>
      <c r="R95" s="22">
        <f>IF(A95&amp;""="","",IF(AND(F95&amp;""&lt;&gt;"",OR(NOT(ISNUMBER(H95)),H95&gt;'الإعدادات'!$B$4)),1,0))</f>
        <v/>
      </c>
      <c r="S95" s="18">
        <f>IF(ISNUMBER(N95),IF(N95&gt;0,COUNTIFS($N$6:$N$505,"&gt;"&amp;N95)+COUNTIFS($N$6:N95,N95),""),"")</f>
        <v/>
      </c>
    </row>
    <row r="96">
      <c r="A96" s="5" t="n"/>
      <c r="B96" s="5" t="n"/>
      <c r="C96" s="5" t="n"/>
      <c r="D96" s="5" t="n"/>
      <c r="E96" s="16" t="n"/>
      <c r="F96" s="5" t="n"/>
      <c r="G96" s="13" t="n"/>
      <c r="H96" s="13" t="n"/>
      <c r="I96" s="17" t="n"/>
      <c r="J96" s="20">
        <f>IF(A96&amp;""="","",IFERROR(INDEX('الخطوط'!$G$6:$G$45,MATCH(F96&amp;"",'الخطوط'!$A$6:$A$45,0))-N(I96),""))</f>
        <v/>
      </c>
      <c r="K96" s="18">
        <f>IF(OR(J96="",NOT(ISNUMBER(G96))),"",IF(IF(ISNUMBER(H96),MIN('الإعدادات'!$B$4,H96),'الإعدادات'!$B$4)&lt;G96,0,(YEAR(IF(ISNUMBER(H96),MIN('الإعدادات'!$B$4,H96),'الإعدادات'!$B$4))-YEAR(G96))*12+MONTH(IF(ISNUMBER(H96),MIN('الإعدادات'!$B$4,H96),'الإعدادات'!$B$4))-MONTH(G96)+1))</f>
        <v/>
      </c>
      <c r="L96" s="20">
        <f>IF(K96="","",ROUND(K96*J96,2))</f>
        <v/>
      </c>
      <c r="M96" s="20">
        <f>IF(A96&amp;""="","",SUMIFS('الدفعات'!$C$6:$C$3005,'الدفعات'!$B$6:$B$3005,A96&amp;""))</f>
        <v/>
      </c>
      <c r="N96" s="20">
        <f>IF(L96="","",ROUND(L96-M96,2))</f>
        <v/>
      </c>
      <c r="O96" s="18">
        <f>IF(N96="","",IF(AND(N96&gt;0,N(J96)&gt;0),ROUNDUP(ROUND(N96/J96,4),0),0))</f>
        <v/>
      </c>
      <c r="P96" s="21">
        <f>IF(A96&amp;""="","",IFERROR(SUMIFS('الدفعات'!$A$6:$A$3005,'الدفعات'!$B$6:$B$3005,A96&amp;"",'الدفعات'!$H$6:$H$3005,1)/COUNTIFS('الدفعات'!$B$6:$B$3005,A96&amp;"",'الدفعات'!$H$6:$H$3005,1),""))</f>
        <v/>
      </c>
      <c r="Q96" s="6">
        <f>IF(A96&amp;""="","",IF(N96="","بيانات ناقصة",IF(N96&gt;0,"متأخر",IF(N96&lt;0,"دفع مقدمًا","مسدد"))))</f>
        <v/>
      </c>
      <c r="R96" s="22">
        <f>IF(A96&amp;""="","",IF(AND(F96&amp;""&lt;&gt;"",OR(NOT(ISNUMBER(H96)),H96&gt;'الإعدادات'!$B$4)),1,0))</f>
        <v/>
      </c>
      <c r="S96" s="18">
        <f>IF(ISNUMBER(N96),IF(N96&gt;0,COUNTIFS($N$6:$N$505,"&gt;"&amp;N96)+COUNTIFS($N$6:N96,N96),""),"")</f>
        <v/>
      </c>
    </row>
    <row r="97">
      <c r="A97" s="5" t="n"/>
      <c r="B97" s="5" t="n"/>
      <c r="C97" s="5" t="n"/>
      <c r="D97" s="5" t="n"/>
      <c r="E97" s="16" t="n"/>
      <c r="F97" s="5" t="n"/>
      <c r="G97" s="13" t="n"/>
      <c r="H97" s="13" t="n"/>
      <c r="I97" s="17" t="n"/>
      <c r="J97" s="20">
        <f>IF(A97&amp;""="","",IFERROR(INDEX('الخطوط'!$G$6:$G$45,MATCH(F97&amp;"",'الخطوط'!$A$6:$A$45,0))-N(I97),""))</f>
        <v/>
      </c>
      <c r="K97" s="18">
        <f>IF(OR(J97="",NOT(ISNUMBER(G97))),"",IF(IF(ISNUMBER(H97),MIN('الإعدادات'!$B$4,H97),'الإعدادات'!$B$4)&lt;G97,0,(YEAR(IF(ISNUMBER(H97),MIN('الإعدادات'!$B$4,H97),'الإعدادات'!$B$4))-YEAR(G97))*12+MONTH(IF(ISNUMBER(H97),MIN('الإعدادات'!$B$4,H97),'الإعدادات'!$B$4))-MONTH(G97)+1))</f>
        <v/>
      </c>
      <c r="L97" s="20">
        <f>IF(K97="","",ROUND(K97*J97,2))</f>
        <v/>
      </c>
      <c r="M97" s="20">
        <f>IF(A97&amp;""="","",SUMIFS('الدفعات'!$C$6:$C$3005,'الدفعات'!$B$6:$B$3005,A97&amp;""))</f>
        <v/>
      </c>
      <c r="N97" s="20">
        <f>IF(L97="","",ROUND(L97-M97,2))</f>
        <v/>
      </c>
      <c r="O97" s="18">
        <f>IF(N97="","",IF(AND(N97&gt;0,N(J97)&gt;0),ROUNDUP(ROUND(N97/J97,4),0),0))</f>
        <v/>
      </c>
      <c r="P97" s="21">
        <f>IF(A97&amp;""="","",IFERROR(SUMIFS('الدفعات'!$A$6:$A$3005,'الدفعات'!$B$6:$B$3005,A97&amp;"",'الدفعات'!$H$6:$H$3005,1)/COUNTIFS('الدفعات'!$B$6:$B$3005,A97&amp;"",'الدفعات'!$H$6:$H$3005,1),""))</f>
        <v/>
      </c>
      <c r="Q97" s="6">
        <f>IF(A97&amp;""="","",IF(N97="","بيانات ناقصة",IF(N97&gt;0,"متأخر",IF(N97&lt;0,"دفع مقدمًا","مسدد"))))</f>
        <v/>
      </c>
      <c r="R97" s="22">
        <f>IF(A97&amp;""="","",IF(AND(F97&amp;""&lt;&gt;"",OR(NOT(ISNUMBER(H97)),H97&gt;'الإعدادات'!$B$4)),1,0))</f>
        <v/>
      </c>
      <c r="S97" s="18">
        <f>IF(ISNUMBER(N97),IF(N97&gt;0,COUNTIFS($N$6:$N$505,"&gt;"&amp;N97)+COUNTIFS($N$6:N97,N97),""),"")</f>
        <v/>
      </c>
    </row>
    <row r="98">
      <c r="A98" s="5" t="n"/>
      <c r="B98" s="5" t="n"/>
      <c r="C98" s="5" t="n"/>
      <c r="D98" s="5" t="n"/>
      <c r="E98" s="16" t="n"/>
      <c r="F98" s="5" t="n"/>
      <c r="G98" s="13" t="n"/>
      <c r="H98" s="13" t="n"/>
      <c r="I98" s="17" t="n"/>
      <c r="J98" s="20">
        <f>IF(A98&amp;""="","",IFERROR(INDEX('الخطوط'!$G$6:$G$45,MATCH(F98&amp;"",'الخطوط'!$A$6:$A$45,0))-N(I98),""))</f>
        <v/>
      </c>
      <c r="K98" s="18">
        <f>IF(OR(J98="",NOT(ISNUMBER(G98))),"",IF(IF(ISNUMBER(H98),MIN('الإعدادات'!$B$4,H98),'الإعدادات'!$B$4)&lt;G98,0,(YEAR(IF(ISNUMBER(H98),MIN('الإعدادات'!$B$4,H98),'الإعدادات'!$B$4))-YEAR(G98))*12+MONTH(IF(ISNUMBER(H98),MIN('الإعدادات'!$B$4,H98),'الإعدادات'!$B$4))-MONTH(G98)+1))</f>
        <v/>
      </c>
      <c r="L98" s="20">
        <f>IF(K98="","",ROUND(K98*J98,2))</f>
        <v/>
      </c>
      <c r="M98" s="20">
        <f>IF(A98&amp;""="","",SUMIFS('الدفعات'!$C$6:$C$3005,'الدفعات'!$B$6:$B$3005,A98&amp;""))</f>
        <v/>
      </c>
      <c r="N98" s="20">
        <f>IF(L98="","",ROUND(L98-M98,2))</f>
        <v/>
      </c>
      <c r="O98" s="18">
        <f>IF(N98="","",IF(AND(N98&gt;0,N(J98)&gt;0),ROUNDUP(ROUND(N98/J98,4),0),0))</f>
        <v/>
      </c>
      <c r="P98" s="21">
        <f>IF(A98&amp;""="","",IFERROR(SUMIFS('الدفعات'!$A$6:$A$3005,'الدفعات'!$B$6:$B$3005,A98&amp;"",'الدفعات'!$H$6:$H$3005,1)/COUNTIFS('الدفعات'!$B$6:$B$3005,A98&amp;"",'الدفعات'!$H$6:$H$3005,1),""))</f>
        <v/>
      </c>
      <c r="Q98" s="6">
        <f>IF(A98&amp;""="","",IF(N98="","بيانات ناقصة",IF(N98&gt;0,"متأخر",IF(N98&lt;0,"دفع مقدمًا","مسدد"))))</f>
        <v/>
      </c>
      <c r="R98" s="22">
        <f>IF(A98&amp;""="","",IF(AND(F98&amp;""&lt;&gt;"",OR(NOT(ISNUMBER(H98)),H98&gt;'الإعدادات'!$B$4)),1,0))</f>
        <v/>
      </c>
      <c r="S98" s="18">
        <f>IF(ISNUMBER(N98),IF(N98&gt;0,COUNTIFS($N$6:$N$505,"&gt;"&amp;N98)+COUNTIFS($N$6:N98,N98),""),"")</f>
        <v/>
      </c>
    </row>
    <row r="99">
      <c r="A99" s="5" t="n"/>
      <c r="B99" s="5" t="n"/>
      <c r="C99" s="5" t="n"/>
      <c r="D99" s="5" t="n"/>
      <c r="E99" s="16" t="n"/>
      <c r="F99" s="5" t="n"/>
      <c r="G99" s="13" t="n"/>
      <c r="H99" s="13" t="n"/>
      <c r="I99" s="17" t="n"/>
      <c r="J99" s="20">
        <f>IF(A99&amp;""="","",IFERROR(INDEX('الخطوط'!$G$6:$G$45,MATCH(F99&amp;"",'الخطوط'!$A$6:$A$45,0))-N(I99),""))</f>
        <v/>
      </c>
      <c r="K99" s="18">
        <f>IF(OR(J99="",NOT(ISNUMBER(G99))),"",IF(IF(ISNUMBER(H99),MIN('الإعدادات'!$B$4,H99),'الإعدادات'!$B$4)&lt;G99,0,(YEAR(IF(ISNUMBER(H99),MIN('الإعدادات'!$B$4,H99),'الإعدادات'!$B$4))-YEAR(G99))*12+MONTH(IF(ISNUMBER(H99),MIN('الإعدادات'!$B$4,H99),'الإعدادات'!$B$4))-MONTH(G99)+1))</f>
        <v/>
      </c>
      <c r="L99" s="20">
        <f>IF(K99="","",ROUND(K99*J99,2))</f>
        <v/>
      </c>
      <c r="M99" s="20">
        <f>IF(A99&amp;""="","",SUMIFS('الدفعات'!$C$6:$C$3005,'الدفعات'!$B$6:$B$3005,A99&amp;""))</f>
        <v/>
      </c>
      <c r="N99" s="20">
        <f>IF(L99="","",ROUND(L99-M99,2))</f>
        <v/>
      </c>
      <c r="O99" s="18">
        <f>IF(N99="","",IF(AND(N99&gt;0,N(J99)&gt;0),ROUNDUP(ROUND(N99/J99,4),0),0))</f>
        <v/>
      </c>
      <c r="P99" s="21">
        <f>IF(A99&amp;""="","",IFERROR(SUMIFS('الدفعات'!$A$6:$A$3005,'الدفعات'!$B$6:$B$3005,A99&amp;"",'الدفعات'!$H$6:$H$3005,1)/COUNTIFS('الدفعات'!$B$6:$B$3005,A99&amp;"",'الدفعات'!$H$6:$H$3005,1),""))</f>
        <v/>
      </c>
      <c r="Q99" s="6">
        <f>IF(A99&amp;""="","",IF(N99="","بيانات ناقصة",IF(N99&gt;0,"متأخر",IF(N99&lt;0,"دفع مقدمًا","مسدد"))))</f>
        <v/>
      </c>
      <c r="R99" s="22">
        <f>IF(A99&amp;""="","",IF(AND(F99&amp;""&lt;&gt;"",OR(NOT(ISNUMBER(H99)),H99&gt;'الإعدادات'!$B$4)),1,0))</f>
        <v/>
      </c>
      <c r="S99" s="18">
        <f>IF(ISNUMBER(N99),IF(N99&gt;0,COUNTIFS($N$6:$N$505,"&gt;"&amp;N99)+COUNTIFS($N$6:N99,N99),""),"")</f>
        <v/>
      </c>
    </row>
    <row r="100">
      <c r="A100" s="5" t="n"/>
      <c r="B100" s="5" t="n"/>
      <c r="C100" s="5" t="n"/>
      <c r="D100" s="5" t="n"/>
      <c r="E100" s="16" t="n"/>
      <c r="F100" s="5" t="n"/>
      <c r="G100" s="13" t="n"/>
      <c r="H100" s="13" t="n"/>
      <c r="I100" s="17" t="n"/>
      <c r="J100" s="20">
        <f>IF(A100&amp;""="","",IFERROR(INDEX('الخطوط'!$G$6:$G$45,MATCH(F100&amp;"",'الخطوط'!$A$6:$A$45,0))-N(I100),""))</f>
        <v/>
      </c>
      <c r="K100" s="18">
        <f>IF(OR(J100="",NOT(ISNUMBER(G100))),"",IF(IF(ISNUMBER(H100),MIN('الإعدادات'!$B$4,H100),'الإعدادات'!$B$4)&lt;G100,0,(YEAR(IF(ISNUMBER(H100),MIN('الإعدادات'!$B$4,H100),'الإعدادات'!$B$4))-YEAR(G100))*12+MONTH(IF(ISNUMBER(H100),MIN('الإعدادات'!$B$4,H100),'الإعدادات'!$B$4))-MONTH(G100)+1))</f>
        <v/>
      </c>
      <c r="L100" s="20">
        <f>IF(K100="","",ROUND(K100*J100,2))</f>
        <v/>
      </c>
      <c r="M100" s="20">
        <f>IF(A100&amp;""="","",SUMIFS('الدفعات'!$C$6:$C$3005,'الدفعات'!$B$6:$B$3005,A100&amp;""))</f>
        <v/>
      </c>
      <c r="N100" s="20">
        <f>IF(L100="","",ROUND(L100-M100,2))</f>
        <v/>
      </c>
      <c r="O100" s="18">
        <f>IF(N100="","",IF(AND(N100&gt;0,N(J100)&gt;0),ROUNDUP(ROUND(N100/J100,4),0),0))</f>
        <v/>
      </c>
      <c r="P100" s="21">
        <f>IF(A100&amp;""="","",IFERROR(SUMIFS('الدفعات'!$A$6:$A$3005,'الدفعات'!$B$6:$B$3005,A100&amp;"",'الدفعات'!$H$6:$H$3005,1)/COUNTIFS('الدفعات'!$B$6:$B$3005,A100&amp;"",'الدفعات'!$H$6:$H$3005,1),""))</f>
        <v/>
      </c>
      <c r="Q100" s="6">
        <f>IF(A100&amp;""="","",IF(N100="","بيانات ناقصة",IF(N100&gt;0,"متأخر",IF(N100&lt;0,"دفع مقدمًا","مسدد"))))</f>
        <v/>
      </c>
      <c r="R100" s="22">
        <f>IF(A100&amp;""="","",IF(AND(F100&amp;""&lt;&gt;"",OR(NOT(ISNUMBER(H100)),H100&gt;'الإعدادات'!$B$4)),1,0))</f>
        <v/>
      </c>
      <c r="S100" s="18">
        <f>IF(ISNUMBER(N100),IF(N100&gt;0,COUNTIFS($N$6:$N$505,"&gt;"&amp;N100)+COUNTIFS($N$6:N100,N100),""),"")</f>
        <v/>
      </c>
    </row>
    <row r="101">
      <c r="A101" s="5" t="n"/>
      <c r="B101" s="5" t="n"/>
      <c r="C101" s="5" t="n"/>
      <c r="D101" s="5" t="n"/>
      <c r="E101" s="16" t="n"/>
      <c r="F101" s="5" t="n"/>
      <c r="G101" s="13" t="n"/>
      <c r="H101" s="13" t="n"/>
      <c r="I101" s="17" t="n"/>
      <c r="J101" s="20">
        <f>IF(A101&amp;""="","",IFERROR(INDEX('الخطوط'!$G$6:$G$45,MATCH(F101&amp;"",'الخطوط'!$A$6:$A$45,0))-N(I101),""))</f>
        <v/>
      </c>
      <c r="K101" s="18">
        <f>IF(OR(J101="",NOT(ISNUMBER(G101))),"",IF(IF(ISNUMBER(H101),MIN('الإعدادات'!$B$4,H101),'الإعدادات'!$B$4)&lt;G101,0,(YEAR(IF(ISNUMBER(H101),MIN('الإعدادات'!$B$4,H101),'الإعدادات'!$B$4))-YEAR(G101))*12+MONTH(IF(ISNUMBER(H101),MIN('الإعدادات'!$B$4,H101),'الإعدادات'!$B$4))-MONTH(G101)+1))</f>
        <v/>
      </c>
      <c r="L101" s="20">
        <f>IF(K101="","",ROUND(K101*J101,2))</f>
        <v/>
      </c>
      <c r="M101" s="20">
        <f>IF(A101&amp;""="","",SUMIFS('الدفعات'!$C$6:$C$3005,'الدفعات'!$B$6:$B$3005,A101&amp;""))</f>
        <v/>
      </c>
      <c r="N101" s="20">
        <f>IF(L101="","",ROUND(L101-M101,2))</f>
        <v/>
      </c>
      <c r="O101" s="18">
        <f>IF(N101="","",IF(AND(N101&gt;0,N(J101)&gt;0),ROUNDUP(ROUND(N101/J101,4),0),0))</f>
        <v/>
      </c>
      <c r="P101" s="21">
        <f>IF(A101&amp;""="","",IFERROR(SUMIFS('الدفعات'!$A$6:$A$3005,'الدفعات'!$B$6:$B$3005,A101&amp;"",'الدفعات'!$H$6:$H$3005,1)/COUNTIFS('الدفعات'!$B$6:$B$3005,A101&amp;"",'الدفعات'!$H$6:$H$3005,1),""))</f>
        <v/>
      </c>
      <c r="Q101" s="6">
        <f>IF(A101&amp;""="","",IF(N101="","بيانات ناقصة",IF(N101&gt;0,"متأخر",IF(N101&lt;0,"دفع مقدمًا","مسدد"))))</f>
        <v/>
      </c>
      <c r="R101" s="22">
        <f>IF(A101&amp;""="","",IF(AND(F101&amp;""&lt;&gt;"",OR(NOT(ISNUMBER(H101)),H101&gt;'الإعدادات'!$B$4)),1,0))</f>
        <v/>
      </c>
      <c r="S101" s="18">
        <f>IF(ISNUMBER(N101),IF(N101&gt;0,COUNTIFS($N$6:$N$505,"&gt;"&amp;N101)+COUNTIFS($N$6:N101,N101),""),"")</f>
        <v/>
      </c>
    </row>
    <row r="102">
      <c r="A102" s="5" t="n"/>
      <c r="B102" s="5" t="n"/>
      <c r="C102" s="5" t="n"/>
      <c r="D102" s="5" t="n"/>
      <c r="E102" s="16" t="n"/>
      <c r="F102" s="5" t="n"/>
      <c r="G102" s="13" t="n"/>
      <c r="H102" s="13" t="n"/>
      <c r="I102" s="17" t="n"/>
      <c r="J102" s="20">
        <f>IF(A102&amp;""="","",IFERROR(INDEX('الخطوط'!$G$6:$G$45,MATCH(F102&amp;"",'الخطوط'!$A$6:$A$45,0))-N(I102),""))</f>
        <v/>
      </c>
      <c r="K102" s="18">
        <f>IF(OR(J102="",NOT(ISNUMBER(G102))),"",IF(IF(ISNUMBER(H102),MIN('الإعدادات'!$B$4,H102),'الإعدادات'!$B$4)&lt;G102,0,(YEAR(IF(ISNUMBER(H102),MIN('الإعدادات'!$B$4,H102),'الإعدادات'!$B$4))-YEAR(G102))*12+MONTH(IF(ISNUMBER(H102),MIN('الإعدادات'!$B$4,H102),'الإعدادات'!$B$4))-MONTH(G102)+1))</f>
        <v/>
      </c>
      <c r="L102" s="20">
        <f>IF(K102="","",ROUND(K102*J102,2))</f>
        <v/>
      </c>
      <c r="M102" s="20">
        <f>IF(A102&amp;""="","",SUMIFS('الدفعات'!$C$6:$C$3005,'الدفعات'!$B$6:$B$3005,A102&amp;""))</f>
        <v/>
      </c>
      <c r="N102" s="20">
        <f>IF(L102="","",ROUND(L102-M102,2))</f>
        <v/>
      </c>
      <c r="O102" s="18">
        <f>IF(N102="","",IF(AND(N102&gt;0,N(J102)&gt;0),ROUNDUP(ROUND(N102/J102,4),0),0))</f>
        <v/>
      </c>
      <c r="P102" s="21">
        <f>IF(A102&amp;""="","",IFERROR(SUMIFS('الدفعات'!$A$6:$A$3005,'الدفعات'!$B$6:$B$3005,A102&amp;"",'الدفعات'!$H$6:$H$3005,1)/COUNTIFS('الدفعات'!$B$6:$B$3005,A102&amp;"",'الدفعات'!$H$6:$H$3005,1),""))</f>
        <v/>
      </c>
      <c r="Q102" s="6">
        <f>IF(A102&amp;""="","",IF(N102="","بيانات ناقصة",IF(N102&gt;0,"متأخر",IF(N102&lt;0,"دفع مقدمًا","مسدد"))))</f>
        <v/>
      </c>
      <c r="R102" s="22">
        <f>IF(A102&amp;""="","",IF(AND(F102&amp;""&lt;&gt;"",OR(NOT(ISNUMBER(H102)),H102&gt;'الإعدادات'!$B$4)),1,0))</f>
        <v/>
      </c>
      <c r="S102" s="18">
        <f>IF(ISNUMBER(N102),IF(N102&gt;0,COUNTIFS($N$6:$N$505,"&gt;"&amp;N102)+COUNTIFS($N$6:N102,N102),""),"")</f>
        <v/>
      </c>
    </row>
    <row r="103">
      <c r="A103" s="5" t="n"/>
      <c r="B103" s="5" t="n"/>
      <c r="C103" s="5" t="n"/>
      <c r="D103" s="5" t="n"/>
      <c r="E103" s="16" t="n"/>
      <c r="F103" s="5" t="n"/>
      <c r="G103" s="13" t="n"/>
      <c r="H103" s="13" t="n"/>
      <c r="I103" s="17" t="n"/>
      <c r="J103" s="20">
        <f>IF(A103&amp;""="","",IFERROR(INDEX('الخطوط'!$G$6:$G$45,MATCH(F103&amp;"",'الخطوط'!$A$6:$A$45,0))-N(I103),""))</f>
        <v/>
      </c>
      <c r="K103" s="18">
        <f>IF(OR(J103="",NOT(ISNUMBER(G103))),"",IF(IF(ISNUMBER(H103),MIN('الإعدادات'!$B$4,H103),'الإعدادات'!$B$4)&lt;G103,0,(YEAR(IF(ISNUMBER(H103),MIN('الإعدادات'!$B$4,H103),'الإعدادات'!$B$4))-YEAR(G103))*12+MONTH(IF(ISNUMBER(H103),MIN('الإعدادات'!$B$4,H103),'الإعدادات'!$B$4))-MONTH(G103)+1))</f>
        <v/>
      </c>
      <c r="L103" s="20">
        <f>IF(K103="","",ROUND(K103*J103,2))</f>
        <v/>
      </c>
      <c r="M103" s="20">
        <f>IF(A103&amp;""="","",SUMIFS('الدفعات'!$C$6:$C$3005,'الدفعات'!$B$6:$B$3005,A103&amp;""))</f>
        <v/>
      </c>
      <c r="N103" s="20">
        <f>IF(L103="","",ROUND(L103-M103,2))</f>
        <v/>
      </c>
      <c r="O103" s="18">
        <f>IF(N103="","",IF(AND(N103&gt;0,N(J103)&gt;0),ROUNDUP(ROUND(N103/J103,4),0),0))</f>
        <v/>
      </c>
      <c r="P103" s="21">
        <f>IF(A103&amp;""="","",IFERROR(SUMIFS('الدفعات'!$A$6:$A$3005,'الدفعات'!$B$6:$B$3005,A103&amp;"",'الدفعات'!$H$6:$H$3005,1)/COUNTIFS('الدفعات'!$B$6:$B$3005,A103&amp;"",'الدفعات'!$H$6:$H$3005,1),""))</f>
        <v/>
      </c>
      <c r="Q103" s="6">
        <f>IF(A103&amp;""="","",IF(N103="","بيانات ناقصة",IF(N103&gt;0,"متأخر",IF(N103&lt;0,"دفع مقدمًا","مسدد"))))</f>
        <v/>
      </c>
      <c r="R103" s="22">
        <f>IF(A103&amp;""="","",IF(AND(F103&amp;""&lt;&gt;"",OR(NOT(ISNUMBER(H103)),H103&gt;'الإعدادات'!$B$4)),1,0))</f>
        <v/>
      </c>
      <c r="S103" s="18">
        <f>IF(ISNUMBER(N103),IF(N103&gt;0,COUNTIFS($N$6:$N$505,"&gt;"&amp;N103)+COUNTIFS($N$6:N103,N103),""),"")</f>
        <v/>
      </c>
    </row>
    <row r="104">
      <c r="A104" s="5" t="n"/>
      <c r="B104" s="5" t="n"/>
      <c r="C104" s="5" t="n"/>
      <c r="D104" s="5" t="n"/>
      <c r="E104" s="16" t="n"/>
      <c r="F104" s="5" t="n"/>
      <c r="G104" s="13" t="n"/>
      <c r="H104" s="13" t="n"/>
      <c r="I104" s="17" t="n"/>
      <c r="J104" s="20">
        <f>IF(A104&amp;""="","",IFERROR(INDEX('الخطوط'!$G$6:$G$45,MATCH(F104&amp;"",'الخطوط'!$A$6:$A$45,0))-N(I104),""))</f>
        <v/>
      </c>
      <c r="K104" s="18">
        <f>IF(OR(J104="",NOT(ISNUMBER(G104))),"",IF(IF(ISNUMBER(H104),MIN('الإعدادات'!$B$4,H104),'الإعدادات'!$B$4)&lt;G104,0,(YEAR(IF(ISNUMBER(H104),MIN('الإعدادات'!$B$4,H104),'الإعدادات'!$B$4))-YEAR(G104))*12+MONTH(IF(ISNUMBER(H104),MIN('الإعدادات'!$B$4,H104),'الإعدادات'!$B$4))-MONTH(G104)+1))</f>
        <v/>
      </c>
      <c r="L104" s="20">
        <f>IF(K104="","",ROUND(K104*J104,2))</f>
        <v/>
      </c>
      <c r="M104" s="20">
        <f>IF(A104&amp;""="","",SUMIFS('الدفعات'!$C$6:$C$3005,'الدفعات'!$B$6:$B$3005,A104&amp;""))</f>
        <v/>
      </c>
      <c r="N104" s="20">
        <f>IF(L104="","",ROUND(L104-M104,2))</f>
        <v/>
      </c>
      <c r="O104" s="18">
        <f>IF(N104="","",IF(AND(N104&gt;0,N(J104)&gt;0),ROUNDUP(ROUND(N104/J104,4),0),0))</f>
        <v/>
      </c>
      <c r="P104" s="21">
        <f>IF(A104&amp;""="","",IFERROR(SUMIFS('الدفعات'!$A$6:$A$3005,'الدفعات'!$B$6:$B$3005,A104&amp;"",'الدفعات'!$H$6:$H$3005,1)/COUNTIFS('الدفعات'!$B$6:$B$3005,A104&amp;"",'الدفعات'!$H$6:$H$3005,1),""))</f>
        <v/>
      </c>
      <c r="Q104" s="6">
        <f>IF(A104&amp;""="","",IF(N104="","بيانات ناقصة",IF(N104&gt;0,"متأخر",IF(N104&lt;0,"دفع مقدمًا","مسدد"))))</f>
        <v/>
      </c>
      <c r="R104" s="22">
        <f>IF(A104&amp;""="","",IF(AND(F104&amp;""&lt;&gt;"",OR(NOT(ISNUMBER(H104)),H104&gt;'الإعدادات'!$B$4)),1,0))</f>
        <v/>
      </c>
      <c r="S104" s="18">
        <f>IF(ISNUMBER(N104),IF(N104&gt;0,COUNTIFS($N$6:$N$505,"&gt;"&amp;N104)+COUNTIFS($N$6:N104,N104),""),"")</f>
        <v/>
      </c>
    </row>
    <row r="105">
      <c r="A105" s="5" t="n"/>
      <c r="B105" s="5" t="n"/>
      <c r="C105" s="5" t="n"/>
      <c r="D105" s="5" t="n"/>
      <c r="E105" s="16" t="n"/>
      <c r="F105" s="5" t="n"/>
      <c r="G105" s="13" t="n"/>
      <c r="H105" s="13" t="n"/>
      <c r="I105" s="17" t="n"/>
      <c r="J105" s="20">
        <f>IF(A105&amp;""="","",IFERROR(INDEX('الخطوط'!$G$6:$G$45,MATCH(F105&amp;"",'الخطوط'!$A$6:$A$45,0))-N(I105),""))</f>
        <v/>
      </c>
      <c r="K105" s="18">
        <f>IF(OR(J105="",NOT(ISNUMBER(G105))),"",IF(IF(ISNUMBER(H105),MIN('الإعدادات'!$B$4,H105),'الإعدادات'!$B$4)&lt;G105,0,(YEAR(IF(ISNUMBER(H105),MIN('الإعدادات'!$B$4,H105),'الإعدادات'!$B$4))-YEAR(G105))*12+MONTH(IF(ISNUMBER(H105),MIN('الإعدادات'!$B$4,H105),'الإعدادات'!$B$4))-MONTH(G105)+1))</f>
        <v/>
      </c>
      <c r="L105" s="20">
        <f>IF(K105="","",ROUND(K105*J105,2))</f>
        <v/>
      </c>
      <c r="M105" s="20">
        <f>IF(A105&amp;""="","",SUMIFS('الدفعات'!$C$6:$C$3005,'الدفعات'!$B$6:$B$3005,A105&amp;""))</f>
        <v/>
      </c>
      <c r="N105" s="20">
        <f>IF(L105="","",ROUND(L105-M105,2))</f>
        <v/>
      </c>
      <c r="O105" s="18">
        <f>IF(N105="","",IF(AND(N105&gt;0,N(J105)&gt;0),ROUNDUP(ROUND(N105/J105,4),0),0))</f>
        <v/>
      </c>
      <c r="P105" s="21">
        <f>IF(A105&amp;""="","",IFERROR(SUMIFS('الدفعات'!$A$6:$A$3005,'الدفعات'!$B$6:$B$3005,A105&amp;"",'الدفعات'!$H$6:$H$3005,1)/COUNTIFS('الدفعات'!$B$6:$B$3005,A105&amp;"",'الدفعات'!$H$6:$H$3005,1),""))</f>
        <v/>
      </c>
      <c r="Q105" s="6">
        <f>IF(A105&amp;""="","",IF(N105="","بيانات ناقصة",IF(N105&gt;0,"متأخر",IF(N105&lt;0,"دفع مقدمًا","مسدد"))))</f>
        <v/>
      </c>
      <c r="R105" s="22">
        <f>IF(A105&amp;""="","",IF(AND(F105&amp;""&lt;&gt;"",OR(NOT(ISNUMBER(H105)),H105&gt;'الإعدادات'!$B$4)),1,0))</f>
        <v/>
      </c>
      <c r="S105" s="18">
        <f>IF(ISNUMBER(N105),IF(N105&gt;0,COUNTIFS($N$6:$N$505,"&gt;"&amp;N105)+COUNTIFS($N$6:N105,N105),""),"")</f>
        <v/>
      </c>
    </row>
    <row r="106">
      <c r="A106" s="5" t="n"/>
      <c r="B106" s="5" t="n"/>
      <c r="C106" s="5" t="n"/>
      <c r="D106" s="5" t="n"/>
      <c r="E106" s="16" t="n"/>
      <c r="F106" s="5" t="n"/>
      <c r="G106" s="13" t="n"/>
      <c r="H106" s="13" t="n"/>
      <c r="I106" s="17" t="n"/>
      <c r="J106" s="20">
        <f>IF(A106&amp;""="","",IFERROR(INDEX('الخطوط'!$G$6:$G$45,MATCH(F106&amp;"",'الخطوط'!$A$6:$A$45,0))-N(I106),""))</f>
        <v/>
      </c>
      <c r="K106" s="18">
        <f>IF(OR(J106="",NOT(ISNUMBER(G106))),"",IF(IF(ISNUMBER(H106),MIN('الإعدادات'!$B$4,H106),'الإعدادات'!$B$4)&lt;G106,0,(YEAR(IF(ISNUMBER(H106),MIN('الإعدادات'!$B$4,H106),'الإعدادات'!$B$4))-YEAR(G106))*12+MONTH(IF(ISNUMBER(H106),MIN('الإعدادات'!$B$4,H106),'الإعدادات'!$B$4))-MONTH(G106)+1))</f>
        <v/>
      </c>
      <c r="L106" s="20">
        <f>IF(K106="","",ROUND(K106*J106,2))</f>
        <v/>
      </c>
      <c r="M106" s="20">
        <f>IF(A106&amp;""="","",SUMIFS('الدفعات'!$C$6:$C$3005,'الدفعات'!$B$6:$B$3005,A106&amp;""))</f>
        <v/>
      </c>
      <c r="N106" s="20">
        <f>IF(L106="","",ROUND(L106-M106,2))</f>
        <v/>
      </c>
      <c r="O106" s="18">
        <f>IF(N106="","",IF(AND(N106&gt;0,N(J106)&gt;0),ROUNDUP(ROUND(N106/J106,4),0),0))</f>
        <v/>
      </c>
      <c r="P106" s="21">
        <f>IF(A106&amp;""="","",IFERROR(SUMIFS('الدفعات'!$A$6:$A$3005,'الدفعات'!$B$6:$B$3005,A106&amp;"",'الدفعات'!$H$6:$H$3005,1)/COUNTIFS('الدفعات'!$B$6:$B$3005,A106&amp;"",'الدفعات'!$H$6:$H$3005,1),""))</f>
        <v/>
      </c>
      <c r="Q106" s="6">
        <f>IF(A106&amp;""="","",IF(N106="","بيانات ناقصة",IF(N106&gt;0,"متأخر",IF(N106&lt;0,"دفع مقدمًا","مسدد"))))</f>
        <v/>
      </c>
      <c r="R106" s="22">
        <f>IF(A106&amp;""="","",IF(AND(F106&amp;""&lt;&gt;"",OR(NOT(ISNUMBER(H106)),H106&gt;'الإعدادات'!$B$4)),1,0))</f>
        <v/>
      </c>
      <c r="S106" s="18">
        <f>IF(ISNUMBER(N106),IF(N106&gt;0,COUNTIFS($N$6:$N$505,"&gt;"&amp;N106)+COUNTIFS($N$6:N106,N106),""),"")</f>
        <v/>
      </c>
    </row>
    <row r="107">
      <c r="A107" s="5" t="n"/>
      <c r="B107" s="5" t="n"/>
      <c r="C107" s="5" t="n"/>
      <c r="D107" s="5" t="n"/>
      <c r="E107" s="16" t="n"/>
      <c r="F107" s="5" t="n"/>
      <c r="G107" s="13" t="n"/>
      <c r="H107" s="13" t="n"/>
      <c r="I107" s="17" t="n"/>
      <c r="J107" s="20">
        <f>IF(A107&amp;""="","",IFERROR(INDEX('الخطوط'!$G$6:$G$45,MATCH(F107&amp;"",'الخطوط'!$A$6:$A$45,0))-N(I107),""))</f>
        <v/>
      </c>
      <c r="K107" s="18">
        <f>IF(OR(J107="",NOT(ISNUMBER(G107))),"",IF(IF(ISNUMBER(H107),MIN('الإعدادات'!$B$4,H107),'الإعدادات'!$B$4)&lt;G107,0,(YEAR(IF(ISNUMBER(H107),MIN('الإعدادات'!$B$4,H107),'الإعدادات'!$B$4))-YEAR(G107))*12+MONTH(IF(ISNUMBER(H107),MIN('الإعدادات'!$B$4,H107),'الإعدادات'!$B$4))-MONTH(G107)+1))</f>
        <v/>
      </c>
      <c r="L107" s="20">
        <f>IF(K107="","",ROUND(K107*J107,2))</f>
        <v/>
      </c>
      <c r="M107" s="20">
        <f>IF(A107&amp;""="","",SUMIFS('الدفعات'!$C$6:$C$3005,'الدفعات'!$B$6:$B$3005,A107&amp;""))</f>
        <v/>
      </c>
      <c r="N107" s="20">
        <f>IF(L107="","",ROUND(L107-M107,2))</f>
        <v/>
      </c>
      <c r="O107" s="18">
        <f>IF(N107="","",IF(AND(N107&gt;0,N(J107)&gt;0),ROUNDUP(ROUND(N107/J107,4),0),0))</f>
        <v/>
      </c>
      <c r="P107" s="21">
        <f>IF(A107&amp;""="","",IFERROR(SUMIFS('الدفعات'!$A$6:$A$3005,'الدفعات'!$B$6:$B$3005,A107&amp;"",'الدفعات'!$H$6:$H$3005,1)/COUNTIFS('الدفعات'!$B$6:$B$3005,A107&amp;"",'الدفعات'!$H$6:$H$3005,1),""))</f>
        <v/>
      </c>
      <c r="Q107" s="6">
        <f>IF(A107&amp;""="","",IF(N107="","بيانات ناقصة",IF(N107&gt;0,"متأخر",IF(N107&lt;0,"دفع مقدمًا","مسدد"))))</f>
        <v/>
      </c>
      <c r="R107" s="22">
        <f>IF(A107&amp;""="","",IF(AND(F107&amp;""&lt;&gt;"",OR(NOT(ISNUMBER(H107)),H107&gt;'الإعدادات'!$B$4)),1,0))</f>
        <v/>
      </c>
      <c r="S107" s="18">
        <f>IF(ISNUMBER(N107),IF(N107&gt;0,COUNTIFS($N$6:$N$505,"&gt;"&amp;N107)+COUNTIFS($N$6:N107,N107),""),"")</f>
        <v/>
      </c>
    </row>
    <row r="108">
      <c r="A108" s="5" t="n"/>
      <c r="B108" s="5" t="n"/>
      <c r="C108" s="5" t="n"/>
      <c r="D108" s="5" t="n"/>
      <c r="E108" s="16" t="n"/>
      <c r="F108" s="5" t="n"/>
      <c r="G108" s="13" t="n"/>
      <c r="H108" s="13" t="n"/>
      <c r="I108" s="17" t="n"/>
      <c r="J108" s="20">
        <f>IF(A108&amp;""="","",IFERROR(INDEX('الخطوط'!$G$6:$G$45,MATCH(F108&amp;"",'الخطوط'!$A$6:$A$45,0))-N(I108),""))</f>
        <v/>
      </c>
      <c r="K108" s="18">
        <f>IF(OR(J108="",NOT(ISNUMBER(G108))),"",IF(IF(ISNUMBER(H108),MIN('الإعدادات'!$B$4,H108),'الإعدادات'!$B$4)&lt;G108,0,(YEAR(IF(ISNUMBER(H108),MIN('الإعدادات'!$B$4,H108),'الإعدادات'!$B$4))-YEAR(G108))*12+MONTH(IF(ISNUMBER(H108),MIN('الإعدادات'!$B$4,H108),'الإعدادات'!$B$4))-MONTH(G108)+1))</f>
        <v/>
      </c>
      <c r="L108" s="20">
        <f>IF(K108="","",ROUND(K108*J108,2))</f>
        <v/>
      </c>
      <c r="M108" s="20">
        <f>IF(A108&amp;""="","",SUMIFS('الدفعات'!$C$6:$C$3005,'الدفعات'!$B$6:$B$3005,A108&amp;""))</f>
        <v/>
      </c>
      <c r="N108" s="20">
        <f>IF(L108="","",ROUND(L108-M108,2))</f>
        <v/>
      </c>
      <c r="O108" s="18">
        <f>IF(N108="","",IF(AND(N108&gt;0,N(J108)&gt;0),ROUNDUP(ROUND(N108/J108,4),0),0))</f>
        <v/>
      </c>
      <c r="P108" s="21">
        <f>IF(A108&amp;""="","",IFERROR(SUMIFS('الدفعات'!$A$6:$A$3005,'الدفعات'!$B$6:$B$3005,A108&amp;"",'الدفعات'!$H$6:$H$3005,1)/COUNTIFS('الدفعات'!$B$6:$B$3005,A108&amp;"",'الدفعات'!$H$6:$H$3005,1),""))</f>
        <v/>
      </c>
      <c r="Q108" s="6">
        <f>IF(A108&amp;""="","",IF(N108="","بيانات ناقصة",IF(N108&gt;0,"متأخر",IF(N108&lt;0,"دفع مقدمًا","مسدد"))))</f>
        <v/>
      </c>
      <c r="R108" s="22">
        <f>IF(A108&amp;""="","",IF(AND(F108&amp;""&lt;&gt;"",OR(NOT(ISNUMBER(H108)),H108&gt;'الإعدادات'!$B$4)),1,0))</f>
        <v/>
      </c>
      <c r="S108" s="18">
        <f>IF(ISNUMBER(N108),IF(N108&gt;0,COUNTIFS($N$6:$N$505,"&gt;"&amp;N108)+COUNTIFS($N$6:N108,N108),""),"")</f>
        <v/>
      </c>
    </row>
    <row r="109">
      <c r="A109" s="5" t="n"/>
      <c r="B109" s="5" t="n"/>
      <c r="C109" s="5" t="n"/>
      <c r="D109" s="5" t="n"/>
      <c r="E109" s="16" t="n"/>
      <c r="F109" s="5" t="n"/>
      <c r="G109" s="13" t="n"/>
      <c r="H109" s="13" t="n"/>
      <c r="I109" s="17" t="n"/>
      <c r="J109" s="20">
        <f>IF(A109&amp;""="","",IFERROR(INDEX('الخطوط'!$G$6:$G$45,MATCH(F109&amp;"",'الخطوط'!$A$6:$A$45,0))-N(I109),""))</f>
        <v/>
      </c>
      <c r="K109" s="18">
        <f>IF(OR(J109="",NOT(ISNUMBER(G109))),"",IF(IF(ISNUMBER(H109),MIN('الإعدادات'!$B$4,H109),'الإعدادات'!$B$4)&lt;G109,0,(YEAR(IF(ISNUMBER(H109),MIN('الإعدادات'!$B$4,H109),'الإعدادات'!$B$4))-YEAR(G109))*12+MONTH(IF(ISNUMBER(H109),MIN('الإعدادات'!$B$4,H109),'الإعدادات'!$B$4))-MONTH(G109)+1))</f>
        <v/>
      </c>
      <c r="L109" s="20">
        <f>IF(K109="","",ROUND(K109*J109,2))</f>
        <v/>
      </c>
      <c r="M109" s="20">
        <f>IF(A109&amp;""="","",SUMIFS('الدفعات'!$C$6:$C$3005,'الدفعات'!$B$6:$B$3005,A109&amp;""))</f>
        <v/>
      </c>
      <c r="N109" s="20">
        <f>IF(L109="","",ROUND(L109-M109,2))</f>
        <v/>
      </c>
      <c r="O109" s="18">
        <f>IF(N109="","",IF(AND(N109&gt;0,N(J109)&gt;0),ROUNDUP(ROUND(N109/J109,4),0),0))</f>
        <v/>
      </c>
      <c r="P109" s="21">
        <f>IF(A109&amp;""="","",IFERROR(SUMIFS('الدفعات'!$A$6:$A$3005,'الدفعات'!$B$6:$B$3005,A109&amp;"",'الدفعات'!$H$6:$H$3005,1)/COUNTIFS('الدفعات'!$B$6:$B$3005,A109&amp;"",'الدفعات'!$H$6:$H$3005,1),""))</f>
        <v/>
      </c>
      <c r="Q109" s="6">
        <f>IF(A109&amp;""="","",IF(N109="","بيانات ناقصة",IF(N109&gt;0,"متأخر",IF(N109&lt;0,"دفع مقدمًا","مسدد"))))</f>
        <v/>
      </c>
      <c r="R109" s="22">
        <f>IF(A109&amp;""="","",IF(AND(F109&amp;""&lt;&gt;"",OR(NOT(ISNUMBER(H109)),H109&gt;'الإعدادات'!$B$4)),1,0))</f>
        <v/>
      </c>
      <c r="S109" s="18">
        <f>IF(ISNUMBER(N109),IF(N109&gt;0,COUNTIFS($N$6:$N$505,"&gt;"&amp;N109)+COUNTIFS($N$6:N109,N109),""),"")</f>
        <v/>
      </c>
    </row>
    <row r="110">
      <c r="A110" s="5" t="n"/>
      <c r="B110" s="5" t="n"/>
      <c r="C110" s="5" t="n"/>
      <c r="D110" s="5" t="n"/>
      <c r="E110" s="16" t="n"/>
      <c r="F110" s="5" t="n"/>
      <c r="G110" s="13" t="n"/>
      <c r="H110" s="13" t="n"/>
      <c r="I110" s="17" t="n"/>
      <c r="J110" s="20">
        <f>IF(A110&amp;""="","",IFERROR(INDEX('الخطوط'!$G$6:$G$45,MATCH(F110&amp;"",'الخطوط'!$A$6:$A$45,0))-N(I110),""))</f>
        <v/>
      </c>
      <c r="K110" s="18">
        <f>IF(OR(J110="",NOT(ISNUMBER(G110))),"",IF(IF(ISNUMBER(H110),MIN('الإعدادات'!$B$4,H110),'الإعدادات'!$B$4)&lt;G110,0,(YEAR(IF(ISNUMBER(H110),MIN('الإعدادات'!$B$4,H110),'الإعدادات'!$B$4))-YEAR(G110))*12+MONTH(IF(ISNUMBER(H110),MIN('الإعدادات'!$B$4,H110),'الإعدادات'!$B$4))-MONTH(G110)+1))</f>
        <v/>
      </c>
      <c r="L110" s="20">
        <f>IF(K110="","",ROUND(K110*J110,2))</f>
        <v/>
      </c>
      <c r="M110" s="20">
        <f>IF(A110&amp;""="","",SUMIFS('الدفعات'!$C$6:$C$3005,'الدفعات'!$B$6:$B$3005,A110&amp;""))</f>
        <v/>
      </c>
      <c r="N110" s="20">
        <f>IF(L110="","",ROUND(L110-M110,2))</f>
        <v/>
      </c>
      <c r="O110" s="18">
        <f>IF(N110="","",IF(AND(N110&gt;0,N(J110)&gt;0),ROUNDUP(ROUND(N110/J110,4),0),0))</f>
        <v/>
      </c>
      <c r="P110" s="21">
        <f>IF(A110&amp;""="","",IFERROR(SUMIFS('الدفعات'!$A$6:$A$3005,'الدفعات'!$B$6:$B$3005,A110&amp;"",'الدفعات'!$H$6:$H$3005,1)/COUNTIFS('الدفعات'!$B$6:$B$3005,A110&amp;"",'الدفعات'!$H$6:$H$3005,1),""))</f>
        <v/>
      </c>
      <c r="Q110" s="6">
        <f>IF(A110&amp;""="","",IF(N110="","بيانات ناقصة",IF(N110&gt;0,"متأخر",IF(N110&lt;0,"دفع مقدمًا","مسدد"))))</f>
        <v/>
      </c>
      <c r="R110" s="22">
        <f>IF(A110&amp;""="","",IF(AND(F110&amp;""&lt;&gt;"",OR(NOT(ISNUMBER(H110)),H110&gt;'الإعدادات'!$B$4)),1,0))</f>
        <v/>
      </c>
      <c r="S110" s="18">
        <f>IF(ISNUMBER(N110),IF(N110&gt;0,COUNTIFS($N$6:$N$505,"&gt;"&amp;N110)+COUNTIFS($N$6:N110,N110),""),"")</f>
        <v/>
      </c>
    </row>
    <row r="111">
      <c r="A111" s="5" t="n"/>
      <c r="B111" s="5" t="n"/>
      <c r="C111" s="5" t="n"/>
      <c r="D111" s="5" t="n"/>
      <c r="E111" s="16" t="n"/>
      <c r="F111" s="5" t="n"/>
      <c r="G111" s="13" t="n"/>
      <c r="H111" s="13" t="n"/>
      <c r="I111" s="17" t="n"/>
      <c r="J111" s="20">
        <f>IF(A111&amp;""="","",IFERROR(INDEX('الخطوط'!$G$6:$G$45,MATCH(F111&amp;"",'الخطوط'!$A$6:$A$45,0))-N(I111),""))</f>
        <v/>
      </c>
      <c r="K111" s="18">
        <f>IF(OR(J111="",NOT(ISNUMBER(G111))),"",IF(IF(ISNUMBER(H111),MIN('الإعدادات'!$B$4,H111),'الإعدادات'!$B$4)&lt;G111,0,(YEAR(IF(ISNUMBER(H111),MIN('الإعدادات'!$B$4,H111),'الإعدادات'!$B$4))-YEAR(G111))*12+MONTH(IF(ISNUMBER(H111),MIN('الإعدادات'!$B$4,H111),'الإعدادات'!$B$4))-MONTH(G111)+1))</f>
        <v/>
      </c>
      <c r="L111" s="20">
        <f>IF(K111="","",ROUND(K111*J111,2))</f>
        <v/>
      </c>
      <c r="M111" s="20">
        <f>IF(A111&amp;""="","",SUMIFS('الدفعات'!$C$6:$C$3005,'الدفعات'!$B$6:$B$3005,A111&amp;""))</f>
        <v/>
      </c>
      <c r="N111" s="20">
        <f>IF(L111="","",ROUND(L111-M111,2))</f>
        <v/>
      </c>
      <c r="O111" s="18">
        <f>IF(N111="","",IF(AND(N111&gt;0,N(J111)&gt;0),ROUNDUP(ROUND(N111/J111,4),0),0))</f>
        <v/>
      </c>
      <c r="P111" s="21">
        <f>IF(A111&amp;""="","",IFERROR(SUMIFS('الدفعات'!$A$6:$A$3005,'الدفعات'!$B$6:$B$3005,A111&amp;"",'الدفعات'!$H$6:$H$3005,1)/COUNTIFS('الدفعات'!$B$6:$B$3005,A111&amp;"",'الدفعات'!$H$6:$H$3005,1),""))</f>
        <v/>
      </c>
      <c r="Q111" s="6">
        <f>IF(A111&amp;""="","",IF(N111="","بيانات ناقصة",IF(N111&gt;0,"متأخر",IF(N111&lt;0,"دفع مقدمًا","مسدد"))))</f>
        <v/>
      </c>
      <c r="R111" s="22">
        <f>IF(A111&amp;""="","",IF(AND(F111&amp;""&lt;&gt;"",OR(NOT(ISNUMBER(H111)),H111&gt;'الإعدادات'!$B$4)),1,0))</f>
        <v/>
      </c>
      <c r="S111" s="18">
        <f>IF(ISNUMBER(N111),IF(N111&gt;0,COUNTIFS($N$6:$N$505,"&gt;"&amp;N111)+COUNTIFS($N$6:N111,N111),""),"")</f>
        <v/>
      </c>
    </row>
    <row r="112">
      <c r="A112" s="5" t="n"/>
      <c r="B112" s="5" t="n"/>
      <c r="C112" s="5" t="n"/>
      <c r="D112" s="5" t="n"/>
      <c r="E112" s="16" t="n"/>
      <c r="F112" s="5" t="n"/>
      <c r="G112" s="13" t="n"/>
      <c r="H112" s="13" t="n"/>
      <c r="I112" s="17" t="n"/>
      <c r="J112" s="20">
        <f>IF(A112&amp;""="","",IFERROR(INDEX('الخطوط'!$G$6:$G$45,MATCH(F112&amp;"",'الخطوط'!$A$6:$A$45,0))-N(I112),""))</f>
        <v/>
      </c>
      <c r="K112" s="18">
        <f>IF(OR(J112="",NOT(ISNUMBER(G112))),"",IF(IF(ISNUMBER(H112),MIN('الإعدادات'!$B$4,H112),'الإعدادات'!$B$4)&lt;G112,0,(YEAR(IF(ISNUMBER(H112),MIN('الإعدادات'!$B$4,H112),'الإعدادات'!$B$4))-YEAR(G112))*12+MONTH(IF(ISNUMBER(H112),MIN('الإعدادات'!$B$4,H112),'الإعدادات'!$B$4))-MONTH(G112)+1))</f>
        <v/>
      </c>
      <c r="L112" s="20">
        <f>IF(K112="","",ROUND(K112*J112,2))</f>
        <v/>
      </c>
      <c r="M112" s="20">
        <f>IF(A112&amp;""="","",SUMIFS('الدفعات'!$C$6:$C$3005,'الدفعات'!$B$6:$B$3005,A112&amp;""))</f>
        <v/>
      </c>
      <c r="N112" s="20">
        <f>IF(L112="","",ROUND(L112-M112,2))</f>
        <v/>
      </c>
      <c r="O112" s="18">
        <f>IF(N112="","",IF(AND(N112&gt;0,N(J112)&gt;0),ROUNDUP(ROUND(N112/J112,4),0),0))</f>
        <v/>
      </c>
      <c r="P112" s="21">
        <f>IF(A112&amp;""="","",IFERROR(SUMIFS('الدفعات'!$A$6:$A$3005,'الدفعات'!$B$6:$B$3005,A112&amp;"",'الدفعات'!$H$6:$H$3005,1)/COUNTIFS('الدفعات'!$B$6:$B$3005,A112&amp;"",'الدفعات'!$H$6:$H$3005,1),""))</f>
        <v/>
      </c>
      <c r="Q112" s="6">
        <f>IF(A112&amp;""="","",IF(N112="","بيانات ناقصة",IF(N112&gt;0,"متأخر",IF(N112&lt;0,"دفع مقدمًا","مسدد"))))</f>
        <v/>
      </c>
      <c r="R112" s="22">
        <f>IF(A112&amp;""="","",IF(AND(F112&amp;""&lt;&gt;"",OR(NOT(ISNUMBER(H112)),H112&gt;'الإعدادات'!$B$4)),1,0))</f>
        <v/>
      </c>
      <c r="S112" s="18">
        <f>IF(ISNUMBER(N112),IF(N112&gt;0,COUNTIFS($N$6:$N$505,"&gt;"&amp;N112)+COUNTIFS($N$6:N112,N112),""),"")</f>
        <v/>
      </c>
    </row>
    <row r="113">
      <c r="A113" s="5" t="n"/>
      <c r="B113" s="5" t="n"/>
      <c r="C113" s="5" t="n"/>
      <c r="D113" s="5" t="n"/>
      <c r="E113" s="16" t="n"/>
      <c r="F113" s="5" t="n"/>
      <c r="G113" s="13" t="n"/>
      <c r="H113" s="13" t="n"/>
      <c r="I113" s="17" t="n"/>
      <c r="J113" s="20">
        <f>IF(A113&amp;""="","",IFERROR(INDEX('الخطوط'!$G$6:$G$45,MATCH(F113&amp;"",'الخطوط'!$A$6:$A$45,0))-N(I113),""))</f>
        <v/>
      </c>
      <c r="K113" s="18">
        <f>IF(OR(J113="",NOT(ISNUMBER(G113))),"",IF(IF(ISNUMBER(H113),MIN('الإعدادات'!$B$4,H113),'الإعدادات'!$B$4)&lt;G113,0,(YEAR(IF(ISNUMBER(H113),MIN('الإعدادات'!$B$4,H113),'الإعدادات'!$B$4))-YEAR(G113))*12+MONTH(IF(ISNUMBER(H113),MIN('الإعدادات'!$B$4,H113),'الإعدادات'!$B$4))-MONTH(G113)+1))</f>
        <v/>
      </c>
      <c r="L113" s="20">
        <f>IF(K113="","",ROUND(K113*J113,2))</f>
        <v/>
      </c>
      <c r="M113" s="20">
        <f>IF(A113&amp;""="","",SUMIFS('الدفعات'!$C$6:$C$3005,'الدفعات'!$B$6:$B$3005,A113&amp;""))</f>
        <v/>
      </c>
      <c r="N113" s="20">
        <f>IF(L113="","",ROUND(L113-M113,2))</f>
        <v/>
      </c>
      <c r="O113" s="18">
        <f>IF(N113="","",IF(AND(N113&gt;0,N(J113)&gt;0),ROUNDUP(ROUND(N113/J113,4),0),0))</f>
        <v/>
      </c>
      <c r="P113" s="21">
        <f>IF(A113&amp;""="","",IFERROR(SUMIFS('الدفعات'!$A$6:$A$3005,'الدفعات'!$B$6:$B$3005,A113&amp;"",'الدفعات'!$H$6:$H$3005,1)/COUNTIFS('الدفعات'!$B$6:$B$3005,A113&amp;"",'الدفعات'!$H$6:$H$3005,1),""))</f>
        <v/>
      </c>
      <c r="Q113" s="6">
        <f>IF(A113&amp;""="","",IF(N113="","بيانات ناقصة",IF(N113&gt;0,"متأخر",IF(N113&lt;0,"دفع مقدمًا","مسدد"))))</f>
        <v/>
      </c>
      <c r="R113" s="22">
        <f>IF(A113&amp;""="","",IF(AND(F113&amp;""&lt;&gt;"",OR(NOT(ISNUMBER(H113)),H113&gt;'الإعدادات'!$B$4)),1,0))</f>
        <v/>
      </c>
      <c r="S113" s="18">
        <f>IF(ISNUMBER(N113),IF(N113&gt;0,COUNTIFS($N$6:$N$505,"&gt;"&amp;N113)+COUNTIFS($N$6:N113,N113),""),"")</f>
        <v/>
      </c>
    </row>
    <row r="114">
      <c r="A114" s="5" t="n"/>
      <c r="B114" s="5" t="n"/>
      <c r="C114" s="5" t="n"/>
      <c r="D114" s="5" t="n"/>
      <c r="E114" s="16" t="n"/>
      <c r="F114" s="5" t="n"/>
      <c r="G114" s="13" t="n"/>
      <c r="H114" s="13" t="n"/>
      <c r="I114" s="17" t="n"/>
      <c r="J114" s="20">
        <f>IF(A114&amp;""="","",IFERROR(INDEX('الخطوط'!$G$6:$G$45,MATCH(F114&amp;"",'الخطوط'!$A$6:$A$45,0))-N(I114),""))</f>
        <v/>
      </c>
      <c r="K114" s="18">
        <f>IF(OR(J114="",NOT(ISNUMBER(G114))),"",IF(IF(ISNUMBER(H114),MIN('الإعدادات'!$B$4,H114),'الإعدادات'!$B$4)&lt;G114,0,(YEAR(IF(ISNUMBER(H114),MIN('الإعدادات'!$B$4,H114),'الإعدادات'!$B$4))-YEAR(G114))*12+MONTH(IF(ISNUMBER(H114),MIN('الإعدادات'!$B$4,H114),'الإعدادات'!$B$4))-MONTH(G114)+1))</f>
        <v/>
      </c>
      <c r="L114" s="20">
        <f>IF(K114="","",ROUND(K114*J114,2))</f>
        <v/>
      </c>
      <c r="M114" s="20">
        <f>IF(A114&amp;""="","",SUMIFS('الدفعات'!$C$6:$C$3005,'الدفعات'!$B$6:$B$3005,A114&amp;""))</f>
        <v/>
      </c>
      <c r="N114" s="20">
        <f>IF(L114="","",ROUND(L114-M114,2))</f>
        <v/>
      </c>
      <c r="O114" s="18">
        <f>IF(N114="","",IF(AND(N114&gt;0,N(J114)&gt;0),ROUNDUP(ROUND(N114/J114,4),0),0))</f>
        <v/>
      </c>
      <c r="P114" s="21">
        <f>IF(A114&amp;""="","",IFERROR(SUMIFS('الدفعات'!$A$6:$A$3005,'الدفعات'!$B$6:$B$3005,A114&amp;"",'الدفعات'!$H$6:$H$3005,1)/COUNTIFS('الدفعات'!$B$6:$B$3005,A114&amp;"",'الدفعات'!$H$6:$H$3005,1),""))</f>
        <v/>
      </c>
      <c r="Q114" s="6">
        <f>IF(A114&amp;""="","",IF(N114="","بيانات ناقصة",IF(N114&gt;0,"متأخر",IF(N114&lt;0,"دفع مقدمًا","مسدد"))))</f>
        <v/>
      </c>
      <c r="R114" s="22">
        <f>IF(A114&amp;""="","",IF(AND(F114&amp;""&lt;&gt;"",OR(NOT(ISNUMBER(H114)),H114&gt;'الإعدادات'!$B$4)),1,0))</f>
        <v/>
      </c>
      <c r="S114" s="18">
        <f>IF(ISNUMBER(N114),IF(N114&gt;0,COUNTIFS($N$6:$N$505,"&gt;"&amp;N114)+COUNTIFS($N$6:N114,N114),""),"")</f>
        <v/>
      </c>
    </row>
    <row r="115">
      <c r="A115" s="5" t="n"/>
      <c r="B115" s="5" t="n"/>
      <c r="C115" s="5" t="n"/>
      <c r="D115" s="5" t="n"/>
      <c r="E115" s="16" t="n"/>
      <c r="F115" s="5" t="n"/>
      <c r="G115" s="13" t="n"/>
      <c r="H115" s="13" t="n"/>
      <c r="I115" s="17" t="n"/>
      <c r="J115" s="20">
        <f>IF(A115&amp;""="","",IFERROR(INDEX('الخطوط'!$G$6:$G$45,MATCH(F115&amp;"",'الخطوط'!$A$6:$A$45,0))-N(I115),""))</f>
        <v/>
      </c>
      <c r="K115" s="18">
        <f>IF(OR(J115="",NOT(ISNUMBER(G115))),"",IF(IF(ISNUMBER(H115),MIN('الإعدادات'!$B$4,H115),'الإعدادات'!$B$4)&lt;G115,0,(YEAR(IF(ISNUMBER(H115),MIN('الإعدادات'!$B$4,H115),'الإعدادات'!$B$4))-YEAR(G115))*12+MONTH(IF(ISNUMBER(H115),MIN('الإعدادات'!$B$4,H115),'الإعدادات'!$B$4))-MONTH(G115)+1))</f>
        <v/>
      </c>
      <c r="L115" s="20">
        <f>IF(K115="","",ROUND(K115*J115,2))</f>
        <v/>
      </c>
      <c r="M115" s="20">
        <f>IF(A115&amp;""="","",SUMIFS('الدفعات'!$C$6:$C$3005,'الدفعات'!$B$6:$B$3005,A115&amp;""))</f>
        <v/>
      </c>
      <c r="N115" s="20">
        <f>IF(L115="","",ROUND(L115-M115,2))</f>
        <v/>
      </c>
      <c r="O115" s="18">
        <f>IF(N115="","",IF(AND(N115&gt;0,N(J115)&gt;0),ROUNDUP(ROUND(N115/J115,4),0),0))</f>
        <v/>
      </c>
      <c r="P115" s="21">
        <f>IF(A115&amp;""="","",IFERROR(SUMIFS('الدفعات'!$A$6:$A$3005,'الدفعات'!$B$6:$B$3005,A115&amp;"",'الدفعات'!$H$6:$H$3005,1)/COUNTIFS('الدفعات'!$B$6:$B$3005,A115&amp;"",'الدفعات'!$H$6:$H$3005,1),""))</f>
        <v/>
      </c>
      <c r="Q115" s="6">
        <f>IF(A115&amp;""="","",IF(N115="","بيانات ناقصة",IF(N115&gt;0,"متأخر",IF(N115&lt;0,"دفع مقدمًا","مسدد"))))</f>
        <v/>
      </c>
      <c r="R115" s="22">
        <f>IF(A115&amp;""="","",IF(AND(F115&amp;""&lt;&gt;"",OR(NOT(ISNUMBER(H115)),H115&gt;'الإعدادات'!$B$4)),1,0))</f>
        <v/>
      </c>
      <c r="S115" s="18">
        <f>IF(ISNUMBER(N115),IF(N115&gt;0,COUNTIFS($N$6:$N$505,"&gt;"&amp;N115)+COUNTIFS($N$6:N115,N115),""),"")</f>
        <v/>
      </c>
    </row>
    <row r="116">
      <c r="A116" s="5" t="n"/>
      <c r="B116" s="5" t="n"/>
      <c r="C116" s="5" t="n"/>
      <c r="D116" s="5" t="n"/>
      <c r="E116" s="16" t="n"/>
      <c r="F116" s="5" t="n"/>
      <c r="G116" s="13" t="n"/>
      <c r="H116" s="13" t="n"/>
      <c r="I116" s="17" t="n"/>
      <c r="J116" s="20">
        <f>IF(A116&amp;""="","",IFERROR(INDEX('الخطوط'!$G$6:$G$45,MATCH(F116&amp;"",'الخطوط'!$A$6:$A$45,0))-N(I116),""))</f>
        <v/>
      </c>
      <c r="K116" s="18">
        <f>IF(OR(J116="",NOT(ISNUMBER(G116))),"",IF(IF(ISNUMBER(H116),MIN('الإعدادات'!$B$4,H116),'الإعدادات'!$B$4)&lt;G116,0,(YEAR(IF(ISNUMBER(H116),MIN('الإعدادات'!$B$4,H116),'الإعدادات'!$B$4))-YEAR(G116))*12+MONTH(IF(ISNUMBER(H116),MIN('الإعدادات'!$B$4,H116),'الإعدادات'!$B$4))-MONTH(G116)+1))</f>
        <v/>
      </c>
      <c r="L116" s="20">
        <f>IF(K116="","",ROUND(K116*J116,2))</f>
        <v/>
      </c>
      <c r="M116" s="20">
        <f>IF(A116&amp;""="","",SUMIFS('الدفعات'!$C$6:$C$3005,'الدفعات'!$B$6:$B$3005,A116&amp;""))</f>
        <v/>
      </c>
      <c r="N116" s="20">
        <f>IF(L116="","",ROUND(L116-M116,2))</f>
        <v/>
      </c>
      <c r="O116" s="18">
        <f>IF(N116="","",IF(AND(N116&gt;0,N(J116)&gt;0),ROUNDUP(ROUND(N116/J116,4),0),0))</f>
        <v/>
      </c>
      <c r="P116" s="21">
        <f>IF(A116&amp;""="","",IFERROR(SUMIFS('الدفعات'!$A$6:$A$3005,'الدفعات'!$B$6:$B$3005,A116&amp;"",'الدفعات'!$H$6:$H$3005,1)/COUNTIFS('الدفعات'!$B$6:$B$3005,A116&amp;"",'الدفعات'!$H$6:$H$3005,1),""))</f>
        <v/>
      </c>
      <c r="Q116" s="6">
        <f>IF(A116&amp;""="","",IF(N116="","بيانات ناقصة",IF(N116&gt;0,"متأخر",IF(N116&lt;0,"دفع مقدمًا","مسدد"))))</f>
        <v/>
      </c>
      <c r="R116" s="22">
        <f>IF(A116&amp;""="","",IF(AND(F116&amp;""&lt;&gt;"",OR(NOT(ISNUMBER(H116)),H116&gt;'الإعدادات'!$B$4)),1,0))</f>
        <v/>
      </c>
      <c r="S116" s="18">
        <f>IF(ISNUMBER(N116),IF(N116&gt;0,COUNTIFS($N$6:$N$505,"&gt;"&amp;N116)+COUNTIFS($N$6:N116,N116),""),"")</f>
        <v/>
      </c>
    </row>
    <row r="117">
      <c r="A117" s="5" t="n"/>
      <c r="B117" s="5" t="n"/>
      <c r="C117" s="5" t="n"/>
      <c r="D117" s="5" t="n"/>
      <c r="E117" s="16" t="n"/>
      <c r="F117" s="5" t="n"/>
      <c r="G117" s="13" t="n"/>
      <c r="H117" s="13" t="n"/>
      <c r="I117" s="17" t="n"/>
      <c r="J117" s="20">
        <f>IF(A117&amp;""="","",IFERROR(INDEX('الخطوط'!$G$6:$G$45,MATCH(F117&amp;"",'الخطوط'!$A$6:$A$45,0))-N(I117),""))</f>
        <v/>
      </c>
      <c r="K117" s="18">
        <f>IF(OR(J117="",NOT(ISNUMBER(G117))),"",IF(IF(ISNUMBER(H117),MIN('الإعدادات'!$B$4,H117),'الإعدادات'!$B$4)&lt;G117,0,(YEAR(IF(ISNUMBER(H117),MIN('الإعدادات'!$B$4,H117),'الإعدادات'!$B$4))-YEAR(G117))*12+MONTH(IF(ISNUMBER(H117),MIN('الإعدادات'!$B$4,H117),'الإعدادات'!$B$4))-MONTH(G117)+1))</f>
        <v/>
      </c>
      <c r="L117" s="20">
        <f>IF(K117="","",ROUND(K117*J117,2))</f>
        <v/>
      </c>
      <c r="M117" s="20">
        <f>IF(A117&amp;""="","",SUMIFS('الدفعات'!$C$6:$C$3005,'الدفعات'!$B$6:$B$3005,A117&amp;""))</f>
        <v/>
      </c>
      <c r="N117" s="20">
        <f>IF(L117="","",ROUND(L117-M117,2))</f>
        <v/>
      </c>
      <c r="O117" s="18">
        <f>IF(N117="","",IF(AND(N117&gt;0,N(J117)&gt;0),ROUNDUP(ROUND(N117/J117,4),0),0))</f>
        <v/>
      </c>
      <c r="P117" s="21">
        <f>IF(A117&amp;""="","",IFERROR(SUMIFS('الدفعات'!$A$6:$A$3005,'الدفعات'!$B$6:$B$3005,A117&amp;"",'الدفعات'!$H$6:$H$3005,1)/COUNTIFS('الدفعات'!$B$6:$B$3005,A117&amp;"",'الدفعات'!$H$6:$H$3005,1),""))</f>
        <v/>
      </c>
      <c r="Q117" s="6">
        <f>IF(A117&amp;""="","",IF(N117="","بيانات ناقصة",IF(N117&gt;0,"متأخر",IF(N117&lt;0,"دفع مقدمًا","مسدد"))))</f>
        <v/>
      </c>
      <c r="R117" s="22">
        <f>IF(A117&amp;""="","",IF(AND(F117&amp;""&lt;&gt;"",OR(NOT(ISNUMBER(H117)),H117&gt;'الإعدادات'!$B$4)),1,0))</f>
        <v/>
      </c>
      <c r="S117" s="18">
        <f>IF(ISNUMBER(N117),IF(N117&gt;0,COUNTIFS($N$6:$N$505,"&gt;"&amp;N117)+COUNTIFS($N$6:N117,N117),""),"")</f>
        <v/>
      </c>
    </row>
    <row r="118">
      <c r="A118" s="5" t="n"/>
      <c r="B118" s="5" t="n"/>
      <c r="C118" s="5" t="n"/>
      <c r="D118" s="5" t="n"/>
      <c r="E118" s="16" t="n"/>
      <c r="F118" s="5" t="n"/>
      <c r="G118" s="13" t="n"/>
      <c r="H118" s="13" t="n"/>
      <c r="I118" s="17" t="n"/>
      <c r="J118" s="20">
        <f>IF(A118&amp;""="","",IFERROR(INDEX('الخطوط'!$G$6:$G$45,MATCH(F118&amp;"",'الخطوط'!$A$6:$A$45,0))-N(I118),""))</f>
        <v/>
      </c>
      <c r="K118" s="18">
        <f>IF(OR(J118="",NOT(ISNUMBER(G118))),"",IF(IF(ISNUMBER(H118),MIN('الإعدادات'!$B$4,H118),'الإعدادات'!$B$4)&lt;G118,0,(YEAR(IF(ISNUMBER(H118),MIN('الإعدادات'!$B$4,H118),'الإعدادات'!$B$4))-YEAR(G118))*12+MONTH(IF(ISNUMBER(H118),MIN('الإعدادات'!$B$4,H118),'الإعدادات'!$B$4))-MONTH(G118)+1))</f>
        <v/>
      </c>
      <c r="L118" s="20">
        <f>IF(K118="","",ROUND(K118*J118,2))</f>
        <v/>
      </c>
      <c r="M118" s="20">
        <f>IF(A118&amp;""="","",SUMIFS('الدفعات'!$C$6:$C$3005,'الدفعات'!$B$6:$B$3005,A118&amp;""))</f>
        <v/>
      </c>
      <c r="N118" s="20">
        <f>IF(L118="","",ROUND(L118-M118,2))</f>
        <v/>
      </c>
      <c r="O118" s="18">
        <f>IF(N118="","",IF(AND(N118&gt;0,N(J118)&gt;0),ROUNDUP(ROUND(N118/J118,4),0),0))</f>
        <v/>
      </c>
      <c r="P118" s="21">
        <f>IF(A118&amp;""="","",IFERROR(SUMIFS('الدفعات'!$A$6:$A$3005,'الدفعات'!$B$6:$B$3005,A118&amp;"",'الدفعات'!$H$6:$H$3005,1)/COUNTIFS('الدفعات'!$B$6:$B$3005,A118&amp;"",'الدفعات'!$H$6:$H$3005,1),""))</f>
        <v/>
      </c>
      <c r="Q118" s="6">
        <f>IF(A118&amp;""="","",IF(N118="","بيانات ناقصة",IF(N118&gt;0,"متأخر",IF(N118&lt;0,"دفع مقدمًا","مسدد"))))</f>
        <v/>
      </c>
      <c r="R118" s="22">
        <f>IF(A118&amp;""="","",IF(AND(F118&amp;""&lt;&gt;"",OR(NOT(ISNUMBER(H118)),H118&gt;'الإعدادات'!$B$4)),1,0))</f>
        <v/>
      </c>
      <c r="S118" s="18">
        <f>IF(ISNUMBER(N118),IF(N118&gt;0,COUNTIFS($N$6:$N$505,"&gt;"&amp;N118)+COUNTIFS($N$6:N118,N118),""),"")</f>
        <v/>
      </c>
    </row>
    <row r="119">
      <c r="A119" s="5" t="n"/>
      <c r="B119" s="5" t="n"/>
      <c r="C119" s="5" t="n"/>
      <c r="D119" s="5" t="n"/>
      <c r="E119" s="16" t="n"/>
      <c r="F119" s="5" t="n"/>
      <c r="G119" s="13" t="n"/>
      <c r="H119" s="13" t="n"/>
      <c r="I119" s="17" t="n"/>
      <c r="J119" s="20">
        <f>IF(A119&amp;""="","",IFERROR(INDEX('الخطوط'!$G$6:$G$45,MATCH(F119&amp;"",'الخطوط'!$A$6:$A$45,0))-N(I119),""))</f>
        <v/>
      </c>
      <c r="K119" s="18">
        <f>IF(OR(J119="",NOT(ISNUMBER(G119))),"",IF(IF(ISNUMBER(H119),MIN('الإعدادات'!$B$4,H119),'الإعدادات'!$B$4)&lt;G119,0,(YEAR(IF(ISNUMBER(H119),MIN('الإعدادات'!$B$4,H119),'الإعدادات'!$B$4))-YEAR(G119))*12+MONTH(IF(ISNUMBER(H119),MIN('الإعدادات'!$B$4,H119),'الإعدادات'!$B$4))-MONTH(G119)+1))</f>
        <v/>
      </c>
      <c r="L119" s="20">
        <f>IF(K119="","",ROUND(K119*J119,2))</f>
        <v/>
      </c>
      <c r="M119" s="20">
        <f>IF(A119&amp;""="","",SUMIFS('الدفعات'!$C$6:$C$3005,'الدفعات'!$B$6:$B$3005,A119&amp;""))</f>
        <v/>
      </c>
      <c r="N119" s="20">
        <f>IF(L119="","",ROUND(L119-M119,2))</f>
        <v/>
      </c>
      <c r="O119" s="18">
        <f>IF(N119="","",IF(AND(N119&gt;0,N(J119)&gt;0),ROUNDUP(ROUND(N119/J119,4),0),0))</f>
        <v/>
      </c>
      <c r="P119" s="21">
        <f>IF(A119&amp;""="","",IFERROR(SUMIFS('الدفعات'!$A$6:$A$3005,'الدفعات'!$B$6:$B$3005,A119&amp;"",'الدفعات'!$H$6:$H$3005,1)/COUNTIFS('الدفعات'!$B$6:$B$3005,A119&amp;"",'الدفعات'!$H$6:$H$3005,1),""))</f>
        <v/>
      </c>
      <c r="Q119" s="6">
        <f>IF(A119&amp;""="","",IF(N119="","بيانات ناقصة",IF(N119&gt;0,"متأخر",IF(N119&lt;0,"دفع مقدمًا","مسدد"))))</f>
        <v/>
      </c>
      <c r="R119" s="22">
        <f>IF(A119&amp;""="","",IF(AND(F119&amp;""&lt;&gt;"",OR(NOT(ISNUMBER(H119)),H119&gt;'الإعدادات'!$B$4)),1,0))</f>
        <v/>
      </c>
      <c r="S119" s="18">
        <f>IF(ISNUMBER(N119),IF(N119&gt;0,COUNTIFS($N$6:$N$505,"&gt;"&amp;N119)+COUNTIFS($N$6:N119,N119),""),"")</f>
        <v/>
      </c>
    </row>
    <row r="120">
      <c r="A120" s="5" t="n"/>
      <c r="B120" s="5" t="n"/>
      <c r="C120" s="5" t="n"/>
      <c r="D120" s="5" t="n"/>
      <c r="E120" s="16" t="n"/>
      <c r="F120" s="5" t="n"/>
      <c r="G120" s="13" t="n"/>
      <c r="H120" s="13" t="n"/>
      <c r="I120" s="17" t="n"/>
      <c r="J120" s="20">
        <f>IF(A120&amp;""="","",IFERROR(INDEX('الخطوط'!$G$6:$G$45,MATCH(F120&amp;"",'الخطوط'!$A$6:$A$45,0))-N(I120),""))</f>
        <v/>
      </c>
      <c r="K120" s="18">
        <f>IF(OR(J120="",NOT(ISNUMBER(G120))),"",IF(IF(ISNUMBER(H120),MIN('الإعدادات'!$B$4,H120),'الإعدادات'!$B$4)&lt;G120,0,(YEAR(IF(ISNUMBER(H120),MIN('الإعدادات'!$B$4,H120),'الإعدادات'!$B$4))-YEAR(G120))*12+MONTH(IF(ISNUMBER(H120),MIN('الإعدادات'!$B$4,H120),'الإعدادات'!$B$4))-MONTH(G120)+1))</f>
        <v/>
      </c>
      <c r="L120" s="20">
        <f>IF(K120="","",ROUND(K120*J120,2))</f>
        <v/>
      </c>
      <c r="M120" s="20">
        <f>IF(A120&amp;""="","",SUMIFS('الدفعات'!$C$6:$C$3005,'الدفعات'!$B$6:$B$3005,A120&amp;""))</f>
        <v/>
      </c>
      <c r="N120" s="20">
        <f>IF(L120="","",ROUND(L120-M120,2))</f>
        <v/>
      </c>
      <c r="O120" s="18">
        <f>IF(N120="","",IF(AND(N120&gt;0,N(J120)&gt;0),ROUNDUP(ROUND(N120/J120,4),0),0))</f>
        <v/>
      </c>
      <c r="P120" s="21">
        <f>IF(A120&amp;""="","",IFERROR(SUMIFS('الدفعات'!$A$6:$A$3005,'الدفعات'!$B$6:$B$3005,A120&amp;"",'الدفعات'!$H$6:$H$3005,1)/COUNTIFS('الدفعات'!$B$6:$B$3005,A120&amp;"",'الدفعات'!$H$6:$H$3005,1),""))</f>
        <v/>
      </c>
      <c r="Q120" s="6">
        <f>IF(A120&amp;""="","",IF(N120="","بيانات ناقصة",IF(N120&gt;0,"متأخر",IF(N120&lt;0,"دفع مقدمًا","مسدد"))))</f>
        <v/>
      </c>
      <c r="R120" s="22">
        <f>IF(A120&amp;""="","",IF(AND(F120&amp;""&lt;&gt;"",OR(NOT(ISNUMBER(H120)),H120&gt;'الإعدادات'!$B$4)),1,0))</f>
        <v/>
      </c>
      <c r="S120" s="18">
        <f>IF(ISNUMBER(N120),IF(N120&gt;0,COUNTIFS($N$6:$N$505,"&gt;"&amp;N120)+COUNTIFS($N$6:N120,N120),""),"")</f>
        <v/>
      </c>
    </row>
    <row r="121">
      <c r="A121" s="5" t="n"/>
      <c r="B121" s="5" t="n"/>
      <c r="C121" s="5" t="n"/>
      <c r="D121" s="5" t="n"/>
      <c r="E121" s="16" t="n"/>
      <c r="F121" s="5" t="n"/>
      <c r="G121" s="13" t="n"/>
      <c r="H121" s="13" t="n"/>
      <c r="I121" s="17" t="n"/>
      <c r="J121" s="20">
        <f>IF(A121&amp;""="","",IFERROR(INDEX('الخطوط'!$G$6:$G$45,MATCH(F121&amp;"",'الخطوط'!$A$6:$A$45,0))-N(I121),""))</f>
        <v/>
      </c>
      <c r="K121" s="18">
        <f>IF(OR(J121="",NOT(ISNUMBER(G121))),"",IF(IF(ISNUMBER(H121),MIN('الإعدادات'!$B$4,H121),'الإعدادات'!$B$4)&lt;G121,0,(YEAR(IF(ISNUMBER(H121),MIN('الإعدادات'!$B$4,H121),'الإعدادات'!$B$4))-YEAR(G121))*12+MONTH(IF(ISNUMBER(H121),MIN('الإعدادات'!$B$4,H121),'الإعدادات'!$B$4))-MONTH(G121)+1))</f>
        <v/>
      </c>
      <c r="L121" s="20">
        <f>IF(K121="","",ROUND(K121*J121,2))</f>
        <v/>
      </c>
      <c r="M121" s="20">
        <f>IF(A121&amp;""="","",SUMIFS('الدفعات'!$C$6:$C$3005,'الدفعات'!$B$6:$B$3005,A121&amp;""))</f>
        <v/>
      </c>
      <c r="N121" s="20">
        <f>IF(L121="","",ROUND(L121-M121,2))</f>
        <v/>
      </c>
      <c r="O121" s="18">
        <f>IF(N121="","",IF(AND(N121&gt;0,N(J121)&gt;0),ROUNDUP(ROUND(N121/J121,4),0),0))</f>
        <v/>
      </c>
      <c r="P121" s="21">
        <f>IF(A121&amp;""="","",IFERROR(SUMIFS('الدفعات'!$A$6:$A$3005,'الدفعات'!$B$6:$B$3005,A121&amp;"",'الدفعات'!$H$6:$H$3005,1)/COUNTIFS('الدفعات'!$B$6:$B$3005,A121&amp;"",'الدفعات'!$H$6:$H$3005,1),""))</f>
        <v/>
      </c>
      <c r="Q121" s="6">
        <f>IF(A121&amp;""="","",IF(N121="","بيانات ناقصة",IF(N121&gt;0,"متأخر",IF(N121&lt;0,"دفع مقدمًا","مسدد"))))</f>
        <v/>
      </c>
      <c r="R121" s="22">
        <f>IF(A121&amp;""="","",IF(AND(F121&amp;""&lt;&gt;"",OR(NOT(ISNUMBER(H121)),H121&gt;'الإعدادات'!$B$4)),1,0))</f>
        <v/>
      </c>
      <c r="S121" s="18">
        <f>IF(ISNUMBER(N121),IF(N121&gt;0,COUNTIFS($N$6:$N$505,"&gt;"&amp;N121)+COUNTIFS($N$6:N121,N121),""),"")</f>
        <v/>
      </c>
    </row>
    <row r="122">
      <c r="A122" s="5" t="n"/>
      <c r="B122" s="5" t="n"/>
      <c r="C122" s="5" t="n"/>
      <c r="D122" s="5" t="n"/>
      <c r="E122" s="16" t="n"/>
      <c r="F122" s="5" t="n"/>
      <c r="G122" s="13" t="n"/>
      <c r="H122" s="13" t="n"/>
      <c r="I122" s="17" t="n"/>
      <c r="J122" s="20">
        <f>IF(A122&amp;""="","",IFERROR(INDEX('الخطوط'!$G$6:$G$45,MATCH(F122&amp;"",'الخطوط'!$A$6:$A$45,0))-N(I122),""))</f>
        <v/>
      </c>
      <c r="K122" s="18">
        <f>IF(OR(J122="",NOT(ISNUMBER(G122))),"",IF(IF(ISNUMBER(H122),MIN('الإعدادات'!$B$4,H122),'الإعدادات'!$B$4)&lt;G122,0,(YEAR(IF(ISNUMBER(H122),MIN('الإعدادات'!$B$4,H122),'الإعدادات'!$B$4))-YEAR(G122))*12+MONTH(IF(ISNUMBER(H122),MIN('الإعدادات'!$B$4,H122),'الإعدادات'!$B$4))-MONTH(G122)+1))</f>
        <v/>
      </c>
      <c r="L122" s="20">
        <f>IF(K122="","",ROUND(K122*J122,2))</f>
        <v/>
      </c>
      <c r="M122" s="20">
        <f>IF(A122&amp;""="","",SUMIFS('الدفعات'!$C$6:$C$3005,'الدفعات'!$B$6:$B$3005,A122&amp;""))</f>
        <v/>
      </c>
      <c r="N122" s="20">
        <f>IF(L122="","",ROUND(L122-M122,2))</f>
        <v/>
      </c>
      <c r="O122" s="18">
        <f>IF(N122="","",IF(AND(N122&gt;0,N(J122)&gt;0),ROUNDUP(ROUND(N122/J122,4),0),0))</f>
        <v/>
      </c>
      <c r="P122" s="21">
        <f>IF(A122&amp;""="","",IFERROR(SUMIFS('الدفعات'!$A$6:$A$3005,'الدفعات'!$B$6:$B$3005,A122&amp;"",'الدفعات'!$H$6:$H$3005,1)/COUNTIFS('الدفعات'!$B$6:$B$3005,A122&amp;"",'الدفعات'!$H$6:$H$3005,1),""))</f>
        <v/>
      </c>
      <c r="Q122" s="6">
        <f>IF(A122&amp;""="","",IF(N122="","بيانات ناقصة",IF(N122&gt;0,"متأخر",IF(N122&lt;0,"دفع مقدمًا","مسدد"))))</f>
        <v/>
      </c>
      <c r="R122" s="22">
        <f>IF(A122&amp;""="","",IF(AND(F122&amp;""&lt;&gt;"",OR(NOT(ISNUMBER(H122)),H122&gt;'الإعدادات'!$B$4)),1,0))</f>
        <v/>
      </c>
      <c r="S122" s="18">
        <f>IF(ISNUMBER(N122),IF(N122&gt;0,COUNTIFS($N$6:$N$505,"&gt;"&amp;N122)+COUNTIFS($N$6:N122,N122),""),"")</f>
        <v/>
      </c>
    </row>
    <row r="123">
      <c r="A123" s="5" t="n"/>
      <c r="B123" s="5" t="n"/>
      <c r="C123" s="5" t="n"/>
      <c r="D123" s="5" t="n"/>
      <c r="E123" s="16" t="n"/>
      <c r="F123" s="5" t="n"/>
      <c r="G123" s="13" t="n"/>
      <c r="H123" s="13" t="n"/>
      <c r="I123" s="17" t="n"/>
      <c r="J123" s="20">
        <f>IF(A123&amp;""="","",IFERROR(INDEX('الخطوط'!$G$6:$G$45,MATCH(F123&amp;"",'الخطوط'!$A$6:$A$45,0))-N(I123),""))</f>
        <v/>
      </c>
      <c r="K123" s="18">
        <f>IF(OR(J123="",NOT(ISNUMBER(G123))),"",IF(IF(ISNUMBER(H123),MIN('الإعدادات'!$B$4,H123),'الإعدادات'!$B$4)&lt;G123,0,(YEAR(IF(ISNUMBER(H123),MIN('الإعدادات'!$B$4,H123),'الإعدادات'!$B$4))-YEAR(G123))*12+MONTH(IF(ISNUMBER(H123),MIN('الإعدادات'!$B$4,H123),'الإعدادات'!$B$4))-MONTH(G123)+1))</f>
        <v/>
      </c>
      <c r="L123" s="20">
        <f>IF(K123="","",ROUND(K123*J123,2))</f>
        <v/>
      </c>
      <c r="M123" s="20">
        <f>IF(A123&amp;""="","",SUMIFS('الدفعات'!$C$6:$C$3005,'الدفعات'!$B$6:$B$3005,A123&amp;""))</f>
        <v/>
      </c>
      <c r="N123" s="20">
        <f>IF(L123="","",ROUND(L123-M123,2))</f>
        <v/>
      </c>
      <c r="O123" s="18">
        <f>IF(N123="","",IF(AND(N123&gt;0,N(J123)&gt;0),ROUNDUP(ROUND(N123/J123,4),0),0))</f>
        <v/>
      </c>
      <c r="P123" s="21">
        <f>IF(A123&amp;""="","",IFERROR(SUMIFS('الدفعات'!$A$6:$A$3005,'الدفعات'!$B$6:$B$3005,A123&amp;"",'الدفعات'!$H$6:$H$3005,1)/COUNTIFS('الدفعات'!$B$6:$B$3005,A123&amp;"",'الدفعات'!$H$6:$H$3005,1),""))</f>
        <v/>
      </c>
      <c r="Q123" s="6">
        <f>IF(A123&amp;""="","",IF(N123="","بيانات ناقصة",IF(N123&gt;0,"متأخر",IF(N123&lt;0,"دفع مقدمًا","مسدد"))))</f>
        <v/>
      </c>
      <c r="R123" s="22">
        <f>IF(A123&amp;""="","",IF(AND(F123&amp;""&lt;&gt;"",OR(NOT(ISNUMBER(H123)),H123&gt;'الإعدادات'!$B$4)),1,0))</f>
        <v/>
      </c>
      <c r="S123" s="18">
        <f>IF(ISNUMBER(N123),IF(N123&gt;0,COUNTIFS($N$6:$N$505,"&gt;"&amp;N123)+COUNTIFS($N$6:N123,N123),""),"")</f>
        <v/>
      </c>
    </row>
    <row r="124">
      <c r="A124" s="5" t="n"/>
      <c r="B124" s="5" t="n"/>
      <c r="C124" s="5" t="n"/>
      <c r="D124" s="5" t="n"/>
      <c r="E124" s="16" t="n"/>
      <c r="F124" s="5" t="n"/>
      <c r="G124" s="13" t="n"/>
      <c r="H124" s="13" t="n"/>
      <c r="I124" s="17" t="n"/>
      <c r="J124" s="20">
        <f>IF(A124&amp;""="","",IFERROR(INDEX('الخطوط'!$G$6:$G$45,MATCH(F124&amp;"",'الخطوط'!$A$6:$A$45,0))-N(I124),""))</f>
        <v/>
      </c>
      <c r="K124" s="18">
        <f>IF(OR(J124="",NOT(ISNUMBER(G124))),"",IF(IF(ISNUMBER(H124),MIN('الإعدادات'!$B$4,H124),'الإعدادات'!$B$4)&lt;G124,0,(YEAR(IF(ISNUMBER(H124),MIN('الإعدادات'!$B$4,H124),'الإعدادات'!$B$4))-YEAR(G124))*12+MONTH(IF(ISNUMBER(H124),MIN('الإعدادات'!$B$4,H124),'الإعدادات'!$B$4))-MONTH(G124)+1))</f>
        <v/>
      </c>
      <c r="L124" s="20">
        <f>IF(K124="","",ROUND(K124*J124,2))</f>
        <v/>
      </c>
      <c r="M124" s="20">
        <f>IF(A124&amp;""="","",SUMIFS('الدفعات'!$C$6:$C$3005,'الدفعات'!$B$6:$B$3005,A124&amp;""))</f>
        <v/>
      </c>
      <c r="N124" s="20">
        <f>IF(L124="","",ROUND(L124-M124,2))</f>
        <v/>
      </c>
      <c r="O124" s="18">
        <f>IF(N124="","",IF(AND(N124&gt;0,N(J124)&gt;0),ROUNDUP(ROUND(N124/J124,4),0),0))</f>
        <v/>
      </c>
      <c r="P124" s="21">
        <f>IF(A124&amp;""="","",IFERROR(SUMIFS('الدفعات'!$A$6:$A$3005,'الدفعات'!$B$6:$B$3005,A124&amp;"",'الدفعات'!$H$6:$H$3005,1)/COUNTIFS('الدفعات'!$B$6:$B$3005,A124&amp;"",'الدفعات'!$H$6:$H$3005,1),""))</f>
        <v/>
      </c>
      <c r="Q124" s="6">
        <f>IF(A124&amp;""="","",IF(N124="","بيانات ناقصة",IF(N124&gt;0,"متأخر",IF(N124&lt;0,"دفع مقدمًا","مسدد"))))</f>
        <v/>
      </c>
      <c r="R124" s="22">
        <f>IF(A124&amp;""="","",IF(AND(F124&amp;""&lt;&gt;"",OR(NOT(ISNUMBER(H124)),H124&gt;'الإعدادات'!$B$4)),1,0))</f>
        <v/>
      </c>
      <c r="S124" s="18">
        <f>IF(ISNUMBER(N124),IF(N124&gt;0,COUNTIFS($N$6:$N$505,"&gt;"&amp;N124)+COUNTIFS($N$6:N124,N124),""),"")</f>
        <v/>
      </c>
    </row>
    <row r="125">
      <c r="A125" s="5" t="n"/>
      <c r="B125" s="5" t="n"/>
      <c r="C125" s="5" t="n"/>
      <c r="D125" s="5" t="n"/>
      <c r="E125" s="16" t="n"/>
      <c r="F125" s="5" t="n"/>
      <c r="G125" s="13" t="n"/>
      <c r="H125" s="13" t="n"/>
      <c r="I125" s="17" t="n"/>
      <c r="J125" s="20">
        <f>IF(A125&amp;""="","",IFERROR(INDEX('الخطوط'!$G$6:$G$45,MATCH(F125&amp;"",'الخطوط'!$A$6:$A$45,0))-N(I125),""))</f>
        <v/>
      </c>
      <c r="K125" s="18">
        <f>IF(OR(J125="",NOT(ISNUMBER(G125))),"",IF(IF(ISNUMBER(H125),MIN('الإعدادات'!$B$4,H125),'الإعدادات'!$B$4)&lt;G125,0,(YEAR(IF(ISNUMBER(H125),MIN('الإعدادات'!$B$4,H125),'الإعدادات'!$B$4))-YEAR(G125))*12+MONTH(IF(ISNUMBER(H125),MIN('الإعدادات'!$B$4,H125),'الإعدادات'!$B$4))-MONTH(G125)+1))</f>
        <v/>
      </c>
      <c r="L125" s="20">
        <f>IF(K125="","",ROUND(K125*J125,2))</f>
        <v/>
      </c>
      <c r="M125" s="20">
        <f>IF(A125&amp;""="","",SUMIFS('الدفعات'!$C$6:$C$3005,'الدفعات'!$B$6:$B$3005,A125&amp;""))</f>
        <v/>
      </c>
      <c r="N125" s="20">
        <f>IF(L125="","",ROUND(L125-M125,2))</f>
        <v/>
      </c>
      <c r="O125" s="18">
        <f>IF(N125="","",IF(AND(N125&gt;0,N(J125)&gt;0),ROUNDUP(ROUND(N125/J125,4),0),0))</f>
        <v/>
      </c>
      <c r="P125" s="21">
        <f>IF(A125&amp;""="","",IFERROR(SUMIFS('الدفعات'!$A$6:$A$3005,'الدفعات'!$B$6:$B$3005,A125&amp;"",'الدفعات'!$H$6:$H$3005,1)/COUNTIFS('الدفعات'!$B$6:$B$3005,A125&amp;"",'الدفعات'!$H$6:$H$3005,1),""))</f>
        <v/>
      </c>
      <c r="Q125" s="6">
        <f>IF(A125&amp;""="","",IF(N125="","بيانات ناقصة",IF(N125&gt;0,"متأخر",IF(N125&lt;0,"دفع مقدمًا","مسدد"))))</f>
        <v/>
      </c>
      <c r="R125" s="22">
        <f>IF(A125&amp;""="","",IF(AND(F125&amp;""&lt;&gt;"",OR(NOT(ISNUMBER(H125)),H125&gt;'الإعدادات'!$B$4)),1,0))</f>
        <v/>
      </c>
      <c r="S125" s="18">
        <f>IF(ISNUMBER(N125),IF(N125&gt;0,COUNTIFS($N$6:$N$505,"&gt;"&amp;N125)+COUNTIFS($N$6:N125,N125),""),"")</f>
        <v/>
      </c>
    </row>
    <row r="126">
      <c r="A126" s="5" t="n"/>
      <c r="B126" s="5" t="n"/>
      <c r="C126" s="5" t="n"/>
      <c r="D126" s="5" t="n"/>
      <c r="E126" s="16" t="n"/>
      <c r="F126" s="5" t="n"/>
      <c r="G126" s="13" t="n"/>
      <c r="H126" s="13" t="n"/>
      <c r="I126" s="17" t="n"/>
      <c r="J126" s="20">
        <f>IF(A126&amp;""="","",IFERROR(INDEX('الخطوط'!$G$6:$G$45,MATCH(F126&amp;"",'الخطوط'!$A$6:$A$45,0))-N(I126),""))</f>
        <v/>
      </c>
      <c r="K126" s="18">
        <f>IF(OR(J126="",NOT(ISNUMBER(G126))),"",IF(IF(ISNUMBER(H126),MIN('الإعدادات'!$B$4,H126),'الإعدادات'!$B$4)&lt;G126,0,(YEAR(IF(ISNUMBER(H126),MIN('الإعدادات'!$B$4,H126),'الإعدادات'!$B$4))-YEAR(G126))*12+MONTH(IF(ISNUMBER(H126),MIN('الإعدادات'!$B$4,H126),'الإعدادات'!$B$4))-MONTH(G126)+1))</f>
        <v/>
      </c>
      <c r="L126" s="20">
        <f>IF(K126="","",ROUND(K126*J126,2))</f>
        <v/>
      </c>
      <c r="M126" s="20">
        <f>IF(A126&amp;""="","",SUMIFS('الدفعات'!$C$6:$C$3005,'الدفعات'!$B$6:$B$3005,A126&amp;""))</f>
        <v/>
      </c>
      <c r="N126" s="20">
        <f>IF(L126="","",ROUND(L126-M126,2))</f>
        <v/>
      </c>
      <c r="O126" s="18">
        <f>IF(N126="","",IF(AND(N126&gt;0,N(J126)&gt;0),ROUNDUP(ROUND(N126/J126,4),0),0))</f>
        <v/>
      </c>
      <c r="P126" s="21">
        <f>IF(A126&amp;""="","",IFERROR(SUMIFS('الدفعات'!$A$6:$A$3005,'الدفعات'!$B$6:$B$3005,A126&amp;"",'الدفعات'!$H$6:$H$3005,1)/COUNTIFS('الدفعات'!$B$6:$B$3005,A126&amp;"",'الدفعات'!$H$6:$H$3005,1),""))</f>
        <v/>
      </c>
      <c r="Q126" s="6">
        <f>IF(A126&amp;""="","",IF(N126="","بيانات ناقصة",IF(N126&gt;0,"متأخر",IF(N126&lt;0,"دفع مقدمًا","مسدد"))))</f>
        <v/>
      </c>
      <c r="R126" s="22">
        <f>IF(A126&amp;""="","",IF(AND(F126&amp;""&lt;&gt;"",OR(NOT(ISNUMBER(H126)),H126&gt;'الإعدادات'!$B$4)),1,0))</f>
        <v/>
      </c>
      <c r="S126" s="18">
        <f>IF(ISNUMBER(N126),IF(N126&gt;0,COUNTIFS($N$6:$N$505,"&gt;"&amp;N126)+COUNTIFS($N$6:N126,N126),""),"")</f>
        <v/>
      </c>
    </row>
    <row r="127">
      <c r="A127" s="5" t="n"/>
      <c r="B127" s="5" t="n"/>
      <c r="C127" s="5" t="n"/>
      <c r="D127" s="5" t="n"/>
      <c r="E127" s="16" t="n"/>
      <c r="F127" s="5" t="n"/>
      <c r="G127" s="13" t="n"/>
      <c r="H127" s="13" t="n"/>
      <c r="I127" s="17" t="n"/>
      <c r="J127" s="20">
        <f>IF(A127&amp;""="","",IFERROR(INDEX('الخطوط'!$G$6:$G$45,MATCH(F127&amp;"",'الخطوط'!$A$6:$A$45,0))-N(I127),""))</f>
        <v/>
      </c>
      <c r="K127" s="18">
        <f>IF(OR(J127="",NOT(ISNUMBER(G127))),"",IF(IF(ISNUMBER(H127),MIN('الإعدادات'!$B$4,H127),'الإعدادات'!$B$4)&lt;G127,0,(YEAR(IF(ISNUMBER(H127),MIN('الإعدادات'!$B$4,H127),'الإعدادات'!$B$4))-YEAR(G127))*12+MONTH(IF(ISNUMBER(H127),MIN('الإعدادات'!$B$4,H127),'الإعدادات'!$B$4))-MONTH(G127)+1))</f>
        <v/>
      </c>
      <c r="L127" s="20">
        <f>IF(K127="","",ROUND(K127*J127,2))</f>
        <v/>
      </c>
      <c r="M127" s="20">
        <f>IF(A127&amp;""="","",SUMIFS('الدفعات'!$C$6:$C$3005,'الدفعات'!$B$6:$B$3005,A127&amp;""))</f>
        <v/>
      </c>
      <c r="N127" s="20">
        <f>IF(L127="","",ROUND(L127-M127,2))</f>
        <v/>
      </c>
      <c r="O127" s="18">
        <f>IF(N127="","",IF(AND(N127&gt;0,N(J127)&gt;0),ROUNDUP(ROUND(N127/J127,4),0),0))</f>
        <v/>
      </c>
      <c r="P127" s="21">
        <f>IF(A127&amp;""="","",IFERROR(SUMIFS('الدفعات'!$A$6:$A$3005,'الدفعات'!$B$6:$B$3005,A127&amp;"",'الدفعات'!$H$6:$H$3005,1)/COUNTIFS('الدفعات'!$B$6:$B$3005,A127&amp;"",'الدفعات'!$H$6:$H$3005,1),""))</f>
        <v/>
      </c>
      <c r="Q127" s="6">
        <f>IF(A127&amp;""="","",IF(N127="","بيانات ناقصة",IF(N127&gt;0,"متأخر",IF(N127&lt;0,"دفع مقدمًا","مسدد"))))</f>
        <v/>
      </c>
      <c r="R127" s="22">
        <f>IF(A127&amp;""="","",IF(AND(F127&amp;""&lt;&gt;"",OR(NOT(ISNUMBER(H127)),H127&gt;'الإعدادات'!$B$4)),1,0))</f>
        <v/>
      </c>
      <c r="S127" s="18">
        <f>IF(ISNUMBER(N127),IF(N127&gt;0,COUNTIFS($N$6:$N$505,"&gt;"&amp;N127)+COUNTIFS($N$6:N127,N127),""),"")</f>
        <v/>
      </c>
    </row>
    <row r="128">
      <c r="A128" s="5" t="n"/>
      <c r="B128" s="5" t="n"/>
      <c r="C128" s="5" t="n"/>
      <c r="D128" s="5" t="n"/>
      <c r="E128" s="16" t="n"/>
      <c r="F128" s="5" t="n"/>
      <c r="G128" s="13" t="n"/>
      <c r="H128" s="13" t="n"/>
      <c r="I128" s="17" t="n"/>
      <c r="J128" s="20">
        <f>IF(A128&amp;""="","",IFERROR(INDEX('الخطوط'!$G$6:$G$45,MATCH(F128&amp;"",'الخطوط'!$A$6:$A$45,0))-N(I128),""))</f>
        <v/>
      </c>
      <c r="K128" s="18">
        <f>IF(OR(J128="",NOT(ISNUMBER(G128))),"",IF(IF(ISNUMBER(H128),MIN('الإعدادات'!$B$4,H128),'الإعدادات'!$B$4)&lt;G128,0,(YEAR(IF(ISNUMBER(H128),MIN('الإعدادات'!$B$4,H128),'الإعدادات'!$B$4))-YEAR(G128))*12+MONTH(IF(ISNUMBER(H128),MIN('الإعدادات'!$B$4,H128),'الإعدادات'!$B$4))-MONTH(G128)+1))</f>
        <v/>
      </c>
      <c r="L128" s="20">
        <f>IF(K128="","",ROUND(K128*J128,2))</f>
        <v/>
      </c>
      <c r="M128" s="20">
        <f>IF(A128&amp;""="","",SUMIFS('الدفعات'!$C$6:$C$3005,'الدفعات'!$B$6:$B$3005,A128&amp;""))</f>
        <v/>
      </c>
      <c r="N128" s="20">
        <f>IF(L128="","",ROUND(L128-M128,2))</f>
        <v/>
      </c>
      <c r="O128" s="18">
        <f>IF(N128="","",IF(AND(N128&gt;0,N(J128)&gt;0),ROUNDUP(ROUND(N128/J128,4),0),0))</f>
        <v/>
      </c>
      <c r="P128" s="21">
        <f>IF(A128&amp;""="","",IFERROR(SUMIFS('الدفعات'!$A$6:$A$3005,'الدفعات'!$B$6:$B$3005,A128&amp;"",'الدفعات'!$H$6:$H$3005,1)/COUNTIFS('الدفعات'!$B$6:$B$3005,A128&amp;"",'الدفعات'!$H$6:$H$3005,1),""))</f>
        <v/>
      </c>
      <c r="Q128" s="6">
        <f>IF(A128&amp;""="","",IF(N128="","بيانات ناقصة",IF(N128&gt;0,"متأخر",IF(N128&lt;0,"دفع مقدمًا","مسدد"))))</f>
        <v/>
      </c>
      <c r="R128" s="22">
        <f>IF(A128&amp;""="","",IF(AND(F128&amp;""&lt;&gt;"",OR(NOT(ISNUMBER(H128)),H128&gt;'الإعدادات'!$B$4)),1,0))</f>
        <v/>
      </c>
      <c r="S128" s="18">
        <f>IF(ISNUMBER(N128),IF(N128&gt;0,COUNTIFS($N$6:$N$505,"&gt;"&amp;N128)+COUNTIFS($N$6:N128,N128),""),"")</f>
        <v/>
      </c>
    </row>
    <row r="129">
      <c r="A129" s="5" t="n"/>
      <c r="B129" s="5" t="n"/>
      <c r="C129" s="5" t="n"/>
      <c r="D129" s="5" t="n"/>
      <c r="E129" s="16" t="n"/>
      <c r="F129" s="5" t="n"/>
      <c r="G129" s="13" t="n"/>
      <c r="H129" s="13" t="n"/>
      <c r="I129" s="17" t="n"/>
      <c r="J129" s="20">
        <f>IF(A129&amp;""="","",IFERROR(INDEX('الخطوط'!$G$6:$G$45,MATCH(F129&amp;"",'الخطوط'!$A$6:$A$45,0))-N(I129),""))</f>
        <v/>
      </c>
      <c r="K129" s="18">
        <f>IF(OR(J129="",NOT(ISNUMBER(G129))),"",IF(IF(ISNUMBER(H129),MIN('الإعدادات'!$B$4,H129),'الإعدادات'!$B$4)&lt;G129,0,(YEAR(IF(ISNUMBER(H129),MIN('الإعدادات'!$B$4,H129),'الإعدادات'!$B$4))-YEAR(G129))*12+MONTH(IF(ISNUMBER(H129),MIN('الإعدادات'!$B$4,H129),'الإعدادات'!$B$4))-MONTH(G129)+1))</f>
        <v/>
      </c>
      <c r="L129" s="20">
        <f>IF(K129="","",ROUND(K129*J129,2))</f>
        <v/>
      </c>
      <c r="M129" s="20">
        <f>IF(A129&amp;""="","",SUMIFS('الدفعات'!$C$6:$C$3005,'الدفعات'!$B$6:$B$3005,A129&amp;""))</f>
        <v/>
      </c>
      <c r="N129" s="20">
        <f>IF(L129="","",ROUND(L129-M129,2))</f>
        <v/>
      </c>
      <c r="O129" s="18">
        <f>IF(N129="","",IF(AND(N129&gt;0,N(J129)&gt;0),ROUNDUP(ROUND(N129/J129,4),0),0))</f>
        <v/>
      </c>
      <c r="P129" s="21">
        <f>IF(A129&amp;""="","",IFERROR(SUMIFS('الدفعات'!$A$6:$A$3005,'الدفعات'!$B$6:$B$3005,A129&amp;"",'الدفعات'!$H$6:$H$3005,1)/COUNTIFS('الدفعات'!$B$6:$B$3005,A129&amp;"",'الدفعات'!$H$6:$H$3005,1),""))</f>
        <v/>
      </c>
      <c r="Q129" s="6">
        <f>IF(A129&amp;""="","",IF(N129="","بيانات ناقصة",IF(N129&gt;0,"متأخر",IF(N129&lt;0,"دفع مقدمًا","مسدد"))))</f>
        <v/>
      </c>
      <c r="R129" s="22">
        <f>IF(A129&amp;""="","",IF(AND(F129&amp;""&lt;&gt;"",OR(NOT(ISNUMBER(H129)),H129&gt;'الإعدادات'!$B$4)),1,0))</f>
        <v/>
      </c>
      <c r="S129" s="18">
        <f>IF(ISNUMBER(N129),IF(N129&gt;0,COUNTIFS($N$6:$N$505,"&gt;"&amp;N129)+COUNTIFS($N$6:N129,N129),""),"")</f>
        <v/>
      </c>
    </row>
    <row r="130">
      <c r="A130" s="5" t="n"/>
      <c r="B130" s="5" t="n"/>
      <c r="C130" s="5" t="n"/>
      <c r="D130" s="5" t="n"/>
      <c r="E130" s="16" t="n"/>
      <c r="F130" s="5" t="n"/>
      <c r="G130" s="13" t="n"/>
      <c r="H130" s="13" t="n"/>
      <c r="I130" s="17" t="n"/>
      <c r="J130" s="20">
        <f>IF(A130&amp;""="","",IFERROR(INDEX('الخطوط'!$G$6:$G$45,MATCH(F130&amp;"",'الخطوط'!$A$6:$A$45,0))-N(I130),""))</f>
        <v/>
      </c>
      <c r="K130" s="18">
        <f>IF(OR(J130="",NOT(ISNUMBER(G130))),"",IF(IF(ISNUMBER(H130),MIN('الإعدادات'!$B$4,H130),'الإعدادات'!$B$4)&lt;G130,0,(YEAR(IF(ISNUMBER(H130),MIN('الإعدادات'!$B$4,H130),'الإعدادات'!$B$4))-YEAR(G130))*12+MONTH(IF(ISNUMBER(H130),MIN('الإعدادات'!$B$4,H130),'الإعدادات'!$B$4))-MONTH(G130)+1))</f>
        <v/>
      </c>
      <c r="L130" s="20">
        <f>IF(K130="","",ROUND(K130*J130,2))</f>
        <v/>
      </c>
      <c r="M130" s="20">
        <f>IF(A130&amp;""="","",SUMIFS('الدفعات'!$C$6:$C$3005,'الدفعات'!$B$6:$B$3005,A130&amp;""))</f>
        <v/>
      </c>
      <c r="N130" s="20">
        <f>IF(L130="","",ROUND(L130-M130,2))</f>
        <v/>
      </c>
      <c r="O130" s="18">
        <f>IF(N130="","",IF(AND(N130&gt;0,N(J130)&gt;0),ROUNDUP(ROUND(N130/J130,4),0),0))</f>
        <v/>
      </c>
      <c r="P130" s="21">
        <f>IF(A130&amp;""="","",IFERROR(SUMIFS('الدفعات'!$A$6:$A$3005,'الدفعات'!$B$6:$B$3005,A130&amp;"",'الدفعات'!$H$6:$H$3005,1)/COUNTIFS('الدفعات'!$B$6:$B$3005,A130&amp;"",'الدفعات'!$H$6:$H$3005,1),""))</f>
        <v/>
      </c>
      <c r="Q130" s="6">
        <f>IF(A130&amp;""="","",IF(N130="","بيانات ناقصة",IF(N130&gt;0,"متأخر",IF(N130&lt;0,"دفع مقدمًا","مسدد"))))</f>
        <v/>
      </c>
      <c r="R130" s="22">
        <f>IF(A130&amp;""="","",IF(AND(F130&amp;""&lt;&gt;"",OR(NOT(ISNUMBER(H130)),H130&gt;'الإعدادات'!$B$4)),1,0))</f>
        <v/>
      </c>
      <c r="S130" s="18">
        <f>IF(ISNUMBER(N130),IF(N130&gt;0,COUNTIFS($N$6:$N$505,"&gt;"&amp;N130)+COUNTIFS($N$6:N130,N130),""),"")</f>
        <v/>
      </c>
    </row>
    <row r="131">
      <c r="A131" s="5" t="n"/>
      <c r="B131" s="5" t="n"/>
      <c r="C131" s="5" t="n"/>
      <c r="D131" s="5" t="n"/>
      <c r="E131" s="16" t="n"/>
      <c r="F131" s="5" t="n"/>
      <c r="G131" s="13" t="n"/>
      <c r="H131" s="13" t="n"/>
      <c r="I131" s="17" t="n"/>
      <c r="J131" s="20">
        <f>IF(A131&amp;""="","",IFERROR(INDEX('الخطوط'!$G$6:$G$45,MATCH(F131&amp;"",'الخطوط'!$A$6:$A$45,0))-N(I131),""))</f>
        <v/>
      </c>
      <c r="K131" s="18">
        <f>IF(OR(J131="",NOT(ISNUMBER(G131))),"",IF(IF(ISNUMBER(H131),MIN('الإعدادات'!$B$4,H131),'الإعدادات'!$B$4)&lt;G131,0,(YEAR(IF(ISNUMBER(H131),MIN('الإعدادات'!$B$4,H131),'الإعدادات'!$B$4))-YEAR(G131))*12+MONTH(IF(ISNUMBER(H131),MIN('الإعدادات'!$B$4,H131),'الإعدادات'!$B$4))-MONTH(G131)+1))</f>
        <v/>
      </c>
      <c r="L131" s="20">
        <f>IF(K131="","",ROUND(K131*J131,2))</f>
        <v/>
      </c>
      <c r="M131" s="20">
        <f>IF(A131&amp;""="","",SUMIFS('الدفعات'!$C$6:$C$3005,'الدفعات'!$B$6:$B$3005,A131&amp;""))</f>
        <v/>
      </c>
      <c r="N131" s="20">
        <f>IF(L131="","",ROUND(L131-M131,2))</f>
        <v/>
      </c>
      <c r="O131" s="18">
        <f>IF(N131="","",IF(AND(N131&gt;0,N(J131)&gt;0),ROUNDUP(ROUND(N131/J131,4),0),0))</f>
        <v/>
      </c>
      <c r="P131" s="21">
        <f>IF(A131&amp;""="","",IFERROR(SUMIFS('الدفعات'!$A$6:$A$3005,'الدفعات'!$B$6:$B$3005,A131&amp;"",'الدفعات'!$H$6:$H$3005,1)/COUNTIFS('الدفعات'!$B$6:$B$3005,A131&amp;"",'الدفعات'!$H$6:$H$3005,1),""))</f>
        <v/>
      </c>
      <c r="Q131" s="6">
        <f>IF(A131&amp;""="","",IF(N131="","بيانات ناقصة",IF(N131&gt;0,"متأخر",IF(N131&lt;0,"دفع مقدمًا","مسدد"))))</f>
        <v/>
      </c>
      <c r="R131" s="22">
        <f>IF(A131&amp;""="","",IF(AND(F131&amp;""&lt;&gt;"",OR(NOT(ISNUMBER(H131)),H131&gt;'الإعدادات'!$B$4)),1,0))</f>
        <v/>
      </c>
      <c r="S131" s="18">
        <f>IF(ISNUMBER(N131),IF(N131&gt;0,COUNTIFS($N$6:$N$505,"&gt;"&amp;N131)+COUNTIFS($N$6:N131,N131),""),"")</f>
        <v/>
      </c>
    </row>
    <row r="132">
      <c r="A132" s="5" t="n"/>
      <c r="B132" s="5" t="n"/>
      <c r="C132" s="5" t="n"/>
      <c r="D132" s="5" t="n"/>
      <c r="E132" s="16" t="n"/>
      <c r="F132" s="5" t="n"/>
      <c r="G132" s="13" t="n"/>
      <c r="H132" s="13" t="n"/>
      <c r="I132" s="17" t="n"/>
      <c r="J132" s="20">
        <f>IF(A132&amp;""="","",IFERROR(INDEX('الخطوط'!$G$6:$G$45,MATCH(F132&amp;"",'الخطوط'!$A$6:$A$45,0))-N(I132),""))</f>
        <v/>
      </c>
      <c r="K132" s="18">
        <f>IF(OR(J132="",NOT(ISNUMBER(G132))),"",IF(IF(ISNUMBER(H132),MIN('الإعدادات'!$B$4,H132),'الإعدادات'!$B$4)&lt;G132,0,(YEAR(IF(ISNUMBER(H132),MIN('الإعدادات'!$B$4,H132),'الإعدادات'!$B$4))-YEAR(G132))*12+MONTH(IF(ISNUMBER(H132),MIN('الإعدادات'!$B$4,H132),'الإعدادات'!$B$4))-MONTH(G132)+1))</f>
        <v/>
      </c>
      <c r="L132" s="20">
        <f>IF(K132="","",ROUND(K132*J132,2))</f>
        <v/>
      </c>
      <c r="M132" s="20">
        <f>IF(A132&amp;""="","",SUMIFS('الدفعات'!$C$6:$C$3005,'الدفعات'!$B$6:$B$3005,A132&amp;""))</f>
        <v/>
      </c>
      <c r="N132" s="20">
        <f>IF(L132="","",ROUND(L132-M132,2))</f>
        <v/>
      </c>
      <c r="O132" s="18">
        <f>IF(N132="","",IF(AND(N132&gt;0,N(J132)&gt;0),ROUNDUP(ROUND(N132/J132,4),0),0))</f>
        <v/>
      </c>
      <c r="P132" s="21">
        <f>IF(A132&amp;""="","",IFERROR(SUMIFS('الدفعات'!$A$6:$A$3005,'الدفعات'!$B$6:$B$3005,A132&amp;"",'الدفعات'!$H$6:$H$3005,1)/COUNTIFS('الدفعات'!$B$6:$B$3005,A132&amp;"",'الدفعات'!$H$6:$H$3005,1),""))</f>
        <v/>
      </c>
      <c r="Q132" s="6">
        <f>IF(A132&amp;""="","",IF(N132="","بيانات ناقصة",IF(N132&gt;0,"متأخر",IF(N132&lt;0,"دفع مقدمًا","مسدد"))))</f>
        <v/>
      </c>
      <c r="R132" s="22">
        <f>IF(A132&amp;""="","",IF(AND(F132&amp;""&lt;&gt;"",OR(NOT(ISNUMBER(H132)),H132&gt;'الإعدادات'!$B$4)),1,0))</f>
        <v/>
      </c>
      <c r="S132" s="18">
        <f>IF(ISNUMBER(N132),IF(N132&gt;0,COUNTIFS($N$6:$N$505,"&gt;"&amp;N132)+COUNTIFS($N$6:N132,N132),""),"")</f>
        <v/>
      </c>
    </row>
    <row r="133">
      <c r="A133" s="5" t="n"/>
      <c r="B133" s="5" t="n"/>
      <c r="C133" s="5" t="n"/>
      <c r="D133" s="5" t="n"/>
      <c r="E133" s="16" t="n"/>
      <c r="F133" s="5" t="n"/>
      <c r="G133" s="13" t="n"/>
      <c r="H133" s="13" t="n"/>
      <c r="I133" s="17" t="n"/>
      <c r="J133" s="20">
        <f>IF(A133&amp;""="","",IFERROR(INDEX('الخطوط'!$G$6:$G$45,MATCH(F133&amp;"",'الخطوط'!$A$6:$A$45,0))-N(I133),""))</f>
        <v/>
      </c>
      <c r="K133" s="18">
        <f>IF(OR(J133="",NOT(ISNUMBER(G133))),"",IF(IF(ISNUMBER(H133),MIN('الإعدادات'!$B$4,H133),'الإعدادات'!$B$4)&lt;G133,0,(YEAR(IF(ISNUMBER(H133),MIN('الإعدادات'!$B$4,H133),'الإعدادات'!$B$4))-YEAR(G133))*12+MONTH(IF(ISNUMBER(H133),MIN('الإعدادات'!$B$4,H133),'الإعدادات'!$B$4))-MONTH(G133)+1))</f>
        <v/>
      </c>
      <c r="L133" s="20">
        <f>IF(K133="","",ROUND(K133*J133,2))</f>
        <v/>
      </c>
      <c r="M133" s="20">
        <f>IF(A133&amp;""="","",SUMIFS('الدفعات'!$C$6:$C$3005,'الدفعات'!$B$6:$B$3005,A133&amp;""))</f>
        <v/>
      </c>
      <c r="N133" s="20">
        <f>IF(L133="","",ROUND(L133-M133,2))</f>
        <v/>
      </c>
      <c r="O133" s="18">
        <f>IF(N133="","",IF(AND(N133&gt;0,N(J133)&gt;0),ROUNDUP(ROUND(N133/J133,4),0),0))</f>
        <v/>
      </c>
      <c r="P133" s="21">
        <f>IF(A133&amp;""="","",IFERROR(SUMIFS('الدفعات'!$A$6:$A$3005,'الدفعات'!$B$6:$B$3005,A133&amp;"",'الدفعات'!$H$6:$H$3005,1)/COUNTIFS('الدفعات'!$B$6:$B$3005,A133&amp;"",'الدفعات'!$H$6:$H$3005,1),""))</f>
        <v/>
      </c>
      <c r="Q133" s="6">
        <f>IF(A133&amp;""="","",IF(N133="","بيانات ناقصة",IF(N133&gt;0,"متأخر",IF(N133&lt;0,"دفع مقدمًا","مسدد"))))</f>
        <v/>
      </c>
      <c r="R133" s="22">
        <f>IF(A133&amp;""="","",IF(AND(F133&amp;""&lt;&gt;"",OR(NOT(ISNUMBER(H133)),H133&gt;'الإعدادات'!$B$4)),1,0))</f>
        <v/>
      </c>
      <c r="S133" s="18">
        <f>IF(ISNUMBER(N133),IF(N133&gt;0,COUNTIFS($N$6:$N$505,"&gt;"&amp;N133)+COUNTIFS($N$6:N133,N133),""),"")</f>
        <v/>
      </c>
    </row>
    <row r="134">
      <c r="A134" s="5" t="n"/>
      <c r="B134" s="5" t="n"/>
      <c r="C134" s="5" t="n"/>
      <c r="D134" s="5" t="n"/>
      <c r="E134" s="16" t="n"/>
      <c r="F134" s="5" t="n"/>
      <c r="G134" s="13" t="n"/>
      <c r="H134" s="13" t="n"/>
      <c r="I134" s="17" t="n"/>
      <c r="J134" s="20">
        <f>IF(A134&amp;""="","",IFERROR(INDEX('الخطوط'!$G$6:$G$45,MATCH(F134&amp;"",'الخطوط'!$A$6:$A$45,0))-N(I134),""))</f>
        <v/>
      </c>
      <c r="K134" s="18">
        <f>IF(OR(J134="",NOT(ISNUMBER(G134))),"",IF(IF(ISNUMBER(H134),MIN('الإعدادات'!$B$4,H134),'الإعدادات'!$B$4)&lt;G134,0,(YEAR(IF(ISNUMBER(H134),MIN('الإعدادات'!$B$4,H134),'الإعدادات'!$B$4))-YEAR(G134))*12+MONTH(IF(ISNUMBER(H134),MIN('الإعدادات'!$B$4,H134),'الإعدادات'!$B$4))-MONTH(G134)+1))</f>
        <v/>
      </c>
      <c r="L134" s="20">
        <f>IF(K134="","",ROUND(K134*J134,2))</f>
        <v/>
      </c>
      <c r="M134" s="20">
        <f>IF(A134&amp;""="","",SUMIFS('الدفعات'!$C$6:$C$3005,'الدفعات'!$B$6:$B$3005,A134&amp;""))</f>
        <v/>
      </c>
      <c r="N134" s="20">
        <f>IF(L134="","",ROUND(L134-M134,2))</f>
        <v/>
      </c>
      <c r="O134" s="18">
        <f>IF(N134="","",IF(AND(N134&gt;0,N(J134)&gt;0),ROUNDUP(ROUND(N134/J134,4),0),0))</f>
        <v/>
      </c>
      <c r="P134" s="21">
        <f>IF(A134&amp;""="","",IFERROR(SUMIFS('الدفعات'!$A$6:$A$3005,'الدفعات'!$B$6:$B$3005,A134&amp;"",'الدفعات'!$H$6:$H$3005,1)/COUNTIFS('الدفعات'!$B$6:$B$3005,A134&amp;"",'الدفعات'!$H$6:$H$3005,1),""))</f>
        <v/>
      </c>
      <c r="Q134" s="6">
        <f>IF(A134&amp;""="","",IF(N134="","بيانات ناقصة",IF(N134&gt;0,"متأخر",IF(N134&lt;0,"دفع مقدمًا","مسدد"))))</f>
        <v/>
      </c>
      <c r="R134" s="22">
        <f>IF(A134&amp;""="","",IF(AND(F134&amp;""&lt;&gt;"",OR(NOT(ISNUMBER(H134)),H134&gt;'الإعدادات'!$B$4)),1,0))</f>
        <v/>
      </c>
      <c r="S134" s="18">
        <f>IF(ISNUMBER(N134),IF(N134&gt;0,COUNTIFS($N$6:$N$505,"&gt;"&amp;N134)+COUNTIFS($N$6:N134,N134),""),"")</f>
        <v/>
      </c>
    </row>
    <row r="135">
      <c r="A135" s="5" t="n"/>
      <c r="B135" s="5" t="n"/>
      <c r="C135" s="5" t="n"/>
      <c r="D135" s="5" t="n"/>
      <c r="E135" s="16" t="n"/>
      <c r="F135" s="5" t="n"/>
      <c r="G135" s="13" t="n"/>
      <c r="H135" s="13" t="n"/>
      <c r="I135" s="17" t="n"/>
      <c r="J135" s="20">
        <f>IF(A135&amp;""="","",IFERROR(INDEX('الخطوط'!$G$6:$G$45,MATCH(F135&amp;"",'الخطوط'!$A$6:$A$45,0))-N(I135),""))</f>
        <v/>
      </c>
      <c r="K135" s="18">
        <f>IF(OR(J135="",NOT(ISNUMBER(G135))),"",IF(IF(ISNUMBER(H135),MIN('الإعدادات'!$B$4,H135),'الإعدادات'!$B$4)&lt;G135,0,(YEAR(IF(ISNUMBER(H135),MIN('الإعدادات'!$B$4,H135),'الإعدادات'!$B$4))-YEAR(G135))*12+MONTH(IF(ISNUMBER(H135),MIN('الإعدادات'!$B$4,H135),'الإعدادات'!$B$4))-MONTH(G135)+1))</f>
        <v/>
      </c>
      <c r="L135" s="20">
        <f>IF(K135="","",ROUND(K135*J135,2))</f>
        <v/>
      </c>
      <c r="M135" s="20">
        <f>IF(A135&amp;""="","",SUMIFS('الدفعات'!$C$6:$C$3005,'الدفعات'!$B$6:$B$3005,A135&amp;""))</f>
        <v/>
      </c>
      <c r="N135" s="20">
        <f>IF(L135="","",ROUND(L135-M135,2))</f>
        <v/>
      </c>
      <c r="O135" s="18">
        <f>IF(N135="","",IF(AND(N135&gt;0,N(J135)&gt;0),ROUNDUP(ROUND(N135/J135,4),0),0))</f>
        <v/>
      </c>
      <c r="P135" s="21">
        <f>IF(A135&amp;""="","",IFERROR(SUMIFS('الدفعات'!$A$6:$A$3005,'الدفعات'!$B$6:$B$3005,A135&amp;"",'الدفعات'!$H$6:$H$3005,1)/COUNTIFS('الدفعات'!$B$6:$B$3005,A135&amp;"",'الدفعات'!$H$6:$H$3005,1),""))</f>
        <v/>
      </c>
      <c r="Q135" s="6">
        <f>IF(A135&amp;""="","",IF(N135="","بيانات ناقصة",IF(N135&gt;0,"متأخر",IF(N135&lt;0,"دفع مقدمًا","مسدد"))))</f>
        <v/>
      </c>
      <c r="R135" s="22">
        <f>IF(A135&amp;""="","",IF(AND(F135&amp;""&lt;&gt;"",OR(NOT(ISNUMBER(H135)),H135&gt;'الإعدادات'!$B$4)),1,0))</f>
        <v/>
      </c>
      <c r="S135" s="18">
        <f>IF(ISNUMBER(N135),IF(N135&gt;0,COUNTIFS($N$6:$N$505,"&gt;"&amp;N135)+COUNTIFS($N$6:N135,N135),""),"")</f>
        <v/>
      </c>
    </row>
    <row r="136">
      <c r="A136" s="5" t="n"/>
      <c r="B136" s="5" t="n"/>
      <c r="C136" s="5" t="n"/>
      <c r="D136" s="5" t="n"/>
      <c r="E136" s="16" t="n"/>
      <c r="F136" s="5" t="n"/>
      <c r="G136" s="13" t="n"/>
      <c r="H136" s="13" t="n"/>
      <c r="I136" s="17" t="n"/>
      <c r="J136" s="20">
        <f>IF(A136&amp;""="","",IFERROR(INDEX('الخطوط'!$G$6:$G$45,MATCH(F136&amp;"",'الخطوط'!$A$6:$A$45,0))-N(I136),""))</f>
        <v/>
      </c>
      <c r="K136" s="18">
        <f>IF(OR(J136="",NOT(ISNUMBER(G136))),"",IF(IF(ISNUMBER(H136),MIN('الإعدادات'!$B$4,H136),'الإعدادات'!$B$4)&lt;G136,0,(YEAR(IF(ISNUMBER(H136),MIN('الإعدادات'!$B$4,H136),'الإعدادات'!$B$4))-YEAR(G136))*12+MONTH(IF(ISNUMBER(H136),MIN('الإعدادات'!$B$4,H136),'الإعدادات'!$B$4))-MONTH(G136)+1))</f>
        <v/>
      </c>
      <c r="L136" s="20">
        <f>IF(K136="","",ROUND(K136*J136,2))</f>
        <v/>
      </c>
      <c r="M136" s="20">
        <f>IF(A136&amp;""="","",SUMIFS('الدفعات'!$C$6:$C$3005,'الدفعات'!$B$6:$B$3005,A136&amp;""))</f>
        <v/>
      </c>
      <c r="N136" s="20">
        <f>IF(L136="","",ROUND(L136-M136,2))</f>
        <v/>
      </c>
      <c r="O136" s="18">
        <f>IF(N136="","",IF(AND(N136&gt;0,N(J136)&gt;0),ROUNDUP(ROUND(N136/J136,4),0),0))</f>
        <v/>
      </c>
      <c r="P136" s="21">
        <f>IF(A136&amp;""="","",IFERROR(SUMIFS('الدفعات'!$A$6:$A$3005,'الدفعات'!$B$6:$B$3005,A136&amp;"",'الدفعات'!$H$6:$H$3005,1)/COUNTIFS('الدفعات'!$B$6:$B$3005,A136&amp;"",'الدفعات'!$H$6:$H$3005,1),""))</f>
        <v/>
      </c>
      <c r="Q136" s="6">
        <f>IF(A136&amp;""="","",IF(N136="","بيانات ناقصة",IF(N136&gt;0,"متأخر",IF(N136&lt;0,"دفع مقدمًا","مسدد"))))</f>
        <v/>
      </c>
      <c r="R136" s="22">
        <f>IF(A136&amp;""="","",IF(AND(F136&amp;""&lt;&gt;"",OR(NOT(ISNUMBER(H136)),H136&gt;'الإعدادات'!$B$4)),1,0))</f>
        <v/>
      </c>
      <c r="S136" s="18">
        <f>IF(ISNUMBER(N136),IF(N136&gt;0,COUNTIFS($N$6:$N$505,"&gt;"&amp;N136)+COUNTIFS($N$6:N136,N136),""),"")</f>
        <v/>
      </c>
    </row>
    <row r="137">
      <c r="A137" s="5" t="n"/>
      <c r="B137" s="5" t="n"/>
      <c r="C137" s="5" t="n"/>
      <c r="D137" s="5" t="n"/>
      <c r="E137" s="16" t="n"/>
      <c r="F137" s="5" t="n"/>
      <c r="G137" s="13" t="n"/>
      <c r="H137" s="13" t="n"/>
      <c r="I137" s="17" t="n"/>
      <c r="J137" s="20">
        <f>IF(A137&amp;""="","",IFERROR(INDEX('الخطوط'!$G$6:$G$45,MATCH(F137&amp;"",'الخطوط'!$A$6:$A$45,0))-N(I137),""))</f>
        <v/>
      </c>
      <c r="K137" s="18">
        <f>IF(OR(J137="",NOT(ISNUMBER(G137))),"",IF(IF(ISNUMBER(H137),MIN('الإعدادات'!$B$4,H137),'الإعدادات'!$B$4)&lt;G137,0,(YEAR(IF(ISNUMBER(H137),MIN('الإعدادات'!$B$4,H137),'الإعدادات'!$B$4))-YEAR(G137))*12+MONTH(IF(ISNUMBER(H137),MIN('الإعدادات'!$B$4,H137),'الإعدادات'!$B$4))-MONTH(G137)+1))</f>
        <v/>
      </c>
      <c r="L137" s="20">
        <f>IF(K137="","",ROUND(K137*J137,2))</f>
        <v/>
      </c>
      <c r="M137" s="20">
        <f>IF(A137&amp;""="","",SUMIFS('الدفعات'!$C$6:$C$3005,'الدفعات'!$B$6:$B$3005,A137&amp;""))</f>
        <v/>
      </c>
      <c r="N137" s="20">
        <f>IF(L137="","",ROUND(L137-M137,2))</f>
        <v/>
      </c>
      <c r="O137" s="18">
        <f>IF(N137="","",IF(AND(N137&gt;0,N(J137)&gt;0),ROUNDUP(ROUND(N137/J137,4),0),0))</f>
        <v/>
      </c>
      <c r="P137" s="21">
        <f>IF(A137&amp;""="","",IFERROR(SUMIFS('الدفعات'!$A$6:$A$3005,'الدفعات'!$B$6:$B$3005,A137&amp;"",'الدفعات'!$H$6:$H$3005,1)/COUNTIFS('الدفعات'!$B$6:$B$3005,A137&amp;"",'الدفعات'!$H$6:$H$3005,1),""))</f>
        <v/>
      </c>
      <c r="Q137" s="6">
        <f>IF(A137&amp;""="","",IF(N137="","بيانات ناقصة",IF(N137&gt;0,"متأخر",IF(N137&lt;0,"دفع مقدمًا","مسدد"))))</f>
        <v/>
      </c>
      <c r="R137" s="22">
        <f>IF(A137&amp;""="","",IF(AND(F137&amp;""&lt;&gt;"",OR(NOT(ISNUMBER(H137)),H137&gt;'الإعدادات'!$B$4)),1,0))</f>
        <v/>
      </c>
      <c r="S137" s="18">
        <f>IF(ISNUMBER(N137),IF(N137&gt;0,COUNTIFS($N$6:$N$505,"&gt;"&amp;N137)+COUNTIFS($N$6:N137,N137),""),"")</f>
        <v/>
      </c>
    </row>
    <row r="138">
      <c r="A138" s="5" t="n"/>
      <c r="B138" s="5" t="n"/>
      <c r="C138" s="5" t="n"/>
      <c r="D138" s="5" t="n"/>
      <c r="E138" s="16" t="n"/>
      <c r="F138" s="5" t="n"/>
      <c r="G138" s="13" t="n"/>
      <c r="H138" s="13" t="n"/>
      <c r="I138" s="17" t="n"/>
      <c r="J138" s="20">
        <f>IF(A138&amp;""="","",IFERROR(INDEX('الخطوط'!$G$6:$G$45,MATCH(F138&amp;"",'الخطوط'!$A$6:$A$45,0))-N(I138),""))</f>
        <v/>
      </c>
      <c r="K138" s="18">
        <f>IF(OR(J138="",NOT(ISNUMBER(G138))),"",IF(IF(ISNUMBER(H138),MIN('الإعدادات'!$B$4,H138),'الإعدادات'!$B$4)&lt;G138,0,(YEAR(IF(ISNUMBER(H138),MIN('الإعدادات'!$B$4,H138),'الإعدادات'!$B$4))-YEAR(G138))*12+MONTH(IF(ISNUMBER(H138),MIN('الإعدادات'!$B$4,H138),'الإعدادات'!$B$4))-MONTH(G138)+1))</f>
        <v/>
      </c>
      <c r="L138" s="20">
        <f>IF(K138="","",ROUND(K138*J138,2))</f>
        <v/>
      </c>
      <c r="M138" s="20">
        <f>IF(A138&amp;""="","",SUMIFS('الدفعات'!$C$6:$C$3005,'الدفعات'!$B$6:$B$3005,A138&amp;""))</f>
        <v/>
      </c>
      <c r="N138" s="20">
        <f>IF(L138="","",ROUND(L138-M138,2))</f>
        <v/>
      </c>
      <c r="O138" s="18">
        <f>IF(N138="","",IF(AND(N138&gt;0,N(J138)&gt;0),ROUNDUP(ROUND(N138/J138,4),0),0))</f>
        <v/>
      </c>
      <c r="P138" s="21">
        <f>IF(A138&amp;""="","",IFERROR(SUMIFS('الدفعات'!$A$6:$A$3005,'الدفعات'!$B$6:$B$3005,A138&amp;"",'الدفعات'!$H$6:$H$3005,1)/COUNTIFS('الدفعات'!$B$6:$B$3005,A138&amp;"",'الدفعات'!$H$6:$H$3005,1),""))</f>
        <v/>
      </c>
      <c r="Q138" s="6">
        <f>IF(A138&amp;""="","",IF(N138="","بيانات ناقصة",IF(N138&gt;0,"متأخر",IF(N138&lt;0,"دفع مقدمًا","مسدد"))))</f>
        <v/>
      </c>
      <c r="R138" s="22">
        <f>IF(A138&amp;""="","",IF(AND(F138&amp;""&lt;&gt;"",OR(NOT(ISNUMBER(H138)),H138&gt;'الإعدادات'!$B$4)),1,0))</f>
        <v/>
      </c>
      <c r="S138" s="18">
        <f>IF(ISNUMBER(N138),IF(N138&gt;0,COUNTIFS($N$6:$N$505,"&gt;"&amp;N138)+COUNTIFS($N$6:N138,N138),""),"")</f>
        <v/>
      </c>
    </row>
    <row r="139">
      <c r="A139" s="5" t="n"/>
      <c r="B139" s="5" t="n"/>
      <c r="C139" s="5" t="n"/>
      <c r="D139" s="5" t="n"/>
      <c r="E139" s="16" t="n"/>
      <c r="F139" s="5" t="n"/>
      <c r="G139" s="13" t="n"/>
      <c r="H139" s="13" t="n"/>
      <c r="I139" s="17" t="n"/>
      <c r="J139" s="20">
        <f>IF(A139&amp;""="","",IFERROR(INDEX('الخطوط'!$G$6:$G$45,MATCH(F139&amp;"",'الخطوط'!$A$6:$A$45,0))-N(I139),""))</f>
        <v/>
      </c>
      <c r="K139" s="18">
        <f>IF(OR(J139="",NOT(ISNUMBER(G139))),"",IF(IF(ISNUMBER(H139),MIN('الإعدادات'!$B$4,H139),'الإعدادات'!$B$4)&lt;G139,0,(YEAR(IF(ISNUMBER(H139),MIN('الإعدادات'!$B$4,H139),'الإعدادات'!$B$4))-YEAR(G139))*12+MONTH(IF(ISNUMBER(H139),MIN('الإعدادات'!$B$4,H139),'الإعدادات'!$B$4))-MONTH(G139)+1))</f>
        <v/>
      </c>
      <c r="L139" s="20">
        <f>IF(K139="","",ROUND(K139*J139,2))</f>
        <v/>
      </c>
      <c r="M139" s="20">
        <f>IF(A139&amp;""="","",SUMIFS('الدفعات'!$C$6:$C$3005,'الدفعات'!$B$6:$B$3005,A139&amp;""))</f>
        <v/>
      </c>
      <c r="N139" s="20">
        <f>IF(L139="","",ROUND(L139-M139,2))</f>
        <v/>
      </c>
      <c r="O139" s="18">
        <f>IF(N139="","",IF(AND(N139&gt;0,N(J139)&gt;0),ROUNDUP(ROUND(N139/J139,4),0),0))</f>
        <v/>
      </c>
      <c r="P139" s="21">
        <f>IF(A139&amp;""="","",IFERROR(SUMIFS('الدفعات'!$A$6:$A$3005,'الدفعات'!$B$6:$B$3005,A139&amp;"",'الدفعات'!$H$6:$H$3005,1)/COUNTIFS('الدفعات'!$B$6:$B$3005,A139&amp;"",'الدفعات'!$H$6:$H$3005,1),""))</f>
        <v/>
      </c>
      <c r="Q139" s="6">
        <f>IF(A139&amp;""="","",IF(N139="","بيانات ناقصة",IF(N139&gt;0,"متأخر",IF(N139&lt;0,"دفع مقدمًا","مسدد"))))</f>
        <v/>
      </c>
      <c r="R139" s="22">
        <f>IF(A139&amp;""="","",IF(AND(F139&amp;""&lt;&gt;"",OR(NOT(ISNUMBER(H139)),H139&gt;'الإعدادات'!$B$4)),1,0))</f>
        <v/>
      </c>
      <c r="S139" s="18">
        <f>IF(ISNUMBER(N139),IF(N139&gt;0,COUNTIFS($N$6:$N$505,"&gt;"&amp;N139)+COUNTIFS($N$6:N139,N139),""),"")</f>
        <v/>
      </c>
    </row>
    <row r="140">
      <c r="A140" s="5" t="n"/>
      <c r="B140" s="5" t="n"/>
      <c r="C140" s="5" t="n"/>
      <c r="D140" s="5" t="n"/>
      <c r="E140" s="16" t="n"/>
      <c r="F140" s="5" t="n"/>
      <c r="G140" s="13" t="n"/>
      <c r="H140" s="13" t="n"/>
      <c r="I140" s="17" t="n"/>
      <c r="J140" s="20">
        <f>IF(A140&amp;""="","",IFERROR(INDEX('الخطوط'!$G$6:$G$45,MATCH(F140&amp;"",'الخطوط'!$A$6:$A$45,0))-N(I140),""))</f>
        <v/>
      </c>
      <c r="K140" s="18">
        <f>IF(OR(J140="",NOT(ISNUMBER(G140))),"",IF(IF(ISNUMBER(H140),MIN('الإعدادات'!$B$4,H140),'الإعدادات'!$B$4)&lt;G140,0,(YEAR(IF(ISNUMBER(H140),MIN('الإعدادات'!$B$4,H140),'الإعدادات'!$B$4))-YEAR(G140))*12+MONTH(IF(ISNUMBER(H140),MIN('الإعدادات'!$B$4,H140),'الإعدادات'!$B$4))-MONTH(G140)+1))</f>
        <v/>
      </c>
      <c r="L140" s="20">
        <f>IF(K140="","",ROUND(K140*J140,2))</f>
        <v/>
      </c>
      <c r="M140" s="20">
        <f>IF(A140&amp;""="","",SUMIFS('الدفعات'!$C$6:$C$3005,'الدفعات'!$B$6:$B$3005,A140&amp;""))</f>
        <v/>
      </c>
      <c r="N140" s="20">
        <f>IF(L140="","",ROUND(L140-M140,2))</f>
        <v/>
      </c>
      <c r="O140" s="18">
        <f>IF(N140="","",IF(AND(N140&gt;0,N(J140)&gt;0),ROUNDUP(ROUND(N140/J140,4),0),0))</f>
        <v/>
      </c>
      <c r="P140" s="21">
        <f>IF(A140&amp;""="","",IFERROR(SUMIFS('الدفعات'!$A$6:$A$3005,'الدفعات'!$B$6:$B$3005,A140&amp;"",'الدفعات'!$H$6:$H$3005,1)/COUNTIFS('الدفعات'!$B$6:$B$3005,A140&amp;"",'الدفعات'!$H$6:$H$3005,1),""))</f>
        <v/>
      </c>
      <c r="Q140" s="6">
        <f>IF(A140&amp;""="","",IF(N140="","بيانات ناقصة",IF(N140&gt;0,"متأخر",IF(N140&lt;0,"دفع مقدمًا","مسدد"))))</f>
        <v/>
      </c>
      <c r="R140" s="22">
        <f>IF(A140&amp;""="","",IF(AND(F140&amp;""&lt;&gt;"",OR(NOT(ISNUMBER(H140)),H140&gt;'الإعدادات'!$B$4)),1,0))</f>
        <v/>
      </c>
      <c r="S140" s="18">
        <f>IF(ISNUMBER(N140),IF(N140&gt;0,COUNTIFS($N$6:$N$505,"&gt;"&amp;N140)+COUNTIFS($N$6:N140,N140),""),"")</f>
        <v/>
      </c>
    </row>
    <row r="141">
      <c r="A141" s="5" t="n"/>
      <c r="B141" s="5" t="n"/>
      <c r="C141" s="5" t="n"/>
      <c r="D141" s="5" t="n"/>
      <c r="E141" s="16" t="n"/>
      <c r="F141" s="5" t="n"/>
      <c r="G141" s="13" t="n"/>
      <c r="H141" s="13" t="n"/>
      <c r="I141" s="17" t="n"/>
      <c r="J141" s="20">
        <f>IF(A141&amp;""="","",IFERROR(INDEX('الخطوط'!$G$6:$G$45,MATCH(F141&amp;"",'الخطوط'!$A$6:$A$45,0))-N(I141),""))</f>
        <v/>
      </c>
      <c r="K141" s="18">
        <f>IF(OR(J141="",NOT(ISNUMBER(G141))),"",IF(IF(ISNUMBER(H141),MIN('الإعدادات'!$B$4,H141),'الإعدادات'!$B$4)&lt;G141,0,(YEAR(IF(ISNUMBER(H141),MIN('الإعدادات'!$B$4,H141),'الإعدادات'!$B$4))-YEAR(G141))*12+MONTH(IF(ISNUMBER(H141),MIN('الإعدادات'!$B$4,H141),'الإعدادات'!$B$4))-MONTH(G141)+1))</f>
        <v/>
      </c>
      <c r="L141" s="20">
        <f>IF(K141="","",ROUND(K141*J141,2))</f>
        <v/>
      </c>
      <c r="M141" s="20">
        <f>IF(A141&amp;""="","",SUMIFS('الدفعات'!$C$6:$C$3005,'الدفعات'!$B$6:$B$3005,A141&amp;""))</f>
        <v/>
      </c>
      <c r="N141" s="20">
        <f>IF(L141="","",ROUND(L141-M141,2))</f>
        <v/>
      </c>
      <c r="O141" s="18">
        <f>IF(N141="","",IF(AND(N141&gt;0,N(J141)&gt;0),ROUNDUP(ROUND(N141/J141,4),0),0))</f>
        <v/>
      </c>
      <c r="P141" s="21">
        <f>IF(A141&amp;""="","",IFERROR(SUMIFS('الدفعات'!$A$6:$A$3005,'الدفعات'!$B$6:$B$3005,A141&amp;"",'الدفعات'!$H$6:$H$3005,1)/COUNTIFS('الدفعات'!$B$6:$B$3005,A141&amp;"",'الدفعات'!$H$6:$H$3005,1),""))</f>
        <v/>
      </c>
      <c r="Q141" s="6">
        <f>IF(A141&amp;""="","",IF(N141="","بيانات ناقصة",IF(N141&gt;0,"متأخر",IF(N141&lt;0,"دفع مقدمًا","مسدد"))))</f>
        <v/>
      </c>
      <c r="R141" s="22">
        <f>IF(A141&amp;""="","",IF(AND(F141&amp;""&lt;&gt;"",OR(NOT(ISNUMBER(H141)),H141&gt;'الإعدادات'!$B$4)),1,0))</f>
        <v/>
      </c>
      <c r="S141" s="18">
        <f>IF(ISNUMBER(N141),IF(N141&gt;0,COUNTIFS($N$6:$N$505,"&gt;"&amp;N141)+COUNTIFS($N$6:N141,N141),""),"")</f>
        <v/>
      </c>
    </row>
    <row r="142">
      <c r="A142" s="5" t="n"/>
      <c r="B142" s="5" t="n"/>
      <c r="C142" s="5" t="n"/>
      <c r="D142" s="5" t="n"/>
      <c r="E142" s="16" t="n"/>
      <c r="F142" s="5" t="n"/>
      <c r="G142" s="13" t="n"/>
      <c r="H142" s="13" t="n"/>
      <c r="I142" s="17" t="n"/>
      <c r="J142" s="20">
        <f>IF(A142&amp;""="","",IFERROR(INDEX('الخطوط'!$G$6:$G$45,MATCH(F142&amp;"",'الخطوط'!$A$6:$A$45,0))-N(I142),""))</f>
        <v/>
      </c>
      <c r="K142" s="18">
        <f>IF(OR(J142="",NOT(ISNUMBER(G142))),"",IF(IF(ISNUMBER(H142),MIN('الإعدادات'!$B$4,H142),'الإعدادات'!$B$4)&lt;G142,0,(YEAR(IF(ISNUMBER(H142),MIN('الإعدادات'!$B$4,H142),'الإعدادات'!$B$4))-YEAR(G142))*12+MONTH(IF(ISNUMBER(H142),MIN('الإعدادات'!$B$4,H142),'الإعدادات'!$B$4))-MONTH(G142)+1))</f>
        <v/>
      </c>
      <c r="L142" s="20">
        <f>IF(K142="","",ROUND(K142*J142,2))</f>
        <v/>
      </c>
      <c r="M142" s="20">
        <f>IF(A142&amp;""="","",SUMIFS('الدفعات'!$C$6:$C$3005,'الدفعات'!$B$6:$B$3005,A142&amp;""))</f>
        <v/>
      </c>
      <c r="N142" s="20">
        <f>IF(L142="","",ROUND(L142-M142,2))</f>
        <v/>
      </c>
      <c r="O142" s="18">
        <f>IF(N142="","",IF(AND(N142&gt;0,N(J142)&gt;0),ROUNDUP(ROUND(N142/J142,4),0),0))</f>
        <v/>
      </c>
      <c r="P142" s="21">
        <f>IF(A142&amp;""="","",IFERROR(SUMIFS('الدفعات'!$A$6:$A$3005,'الدفعات'!$B$6:$B$3005,A142&amp;"",'الدفعات'!$H$6:$H$3005,1)/COUNTIFS('الدفعات'!$B$6:$B$3005,A142&amp;"",'الدفعات'!$H$6:$H$3005,1),""))</f>
        <v/>
      </c>
      <c r="Q142" s="6">
        <f>IF(A142&amp;""="","",IF(N142="","بيانات ناقصة",IF(N142&gt;0,"متأخر",IF(N142&lt;0,"دفع مقدمًا","مسدد"))))</f>
        <v/>
      </c>
      <c r="R142" s="22">
        <f>IF(A142&amp;""="","",IF(AND(F142&amp;""&lt;&gt;"",OR(NOT(ISNUMBER(H142)),H142&gt;'الإعدادات'!$B$4)),1,0))</f>
        <v/>
      </c>
      <c r="S142" s="18">
        <f>IF(ISNUMBER(N142),IF(N142&gt;0,COUNTIFS($N$6:$N$505,"&gt;"&amp;N142)+COUNTIFS($N$6:N142,N142),""),"")</f>
        <v/>
      </c>
    </row>
    <row r="143">
      <c r="A143" s="5" t="n"/>
      <c r="B143" s="5" t="n"/>
      <c r="C143" s="5" t="n"/>
      <c r="D143" s="5" t="n"/>
      <c r="E143" s="16" t="n"/>
      <c r="F143" s="5" t="n"/>
      <c r="G143" s="13" t="n"/>
      <c r="H143" s="13" t="n"/>
      <c r="I143" s="17" t="n"/>
      <c r="J143" s="20">
        <f>IF(A143&amp;""="","",IFERROR(INDEX('الخطوط'!$G$6:$G$45,MATCH(F143&amp;"",'الخطوط'!$A$6:$A$45,0))-N(I143),""))</f>
        <v/>
      </c>
      <c r="K143" s="18">
        <f>IF(OR(J143="",NOT(ISNUMBER(G143))),"",IF(IF(ISNUMBER(H143),MIN('الإعدادات'!$B$4,H143),'الإعدادات'!$B$4)&lt;G143,0,(YEAR(IF(ISNUMBER(H143),MIN('الإعدادات'!$B$4,H143),'الإعدادات'!$B$4))-YEAR(G143))*12+MONTH(IF(ISNUMBER(H143),MIN('الإعدادات'!$B$4,H143),'الإعدادات'!$B$4))-MONTH(G143)+1))</f>
        <v/>
      </c>
      <c r="L143" s="20">
        <f>IF(K143="","",ROUND(K143*J143,2))</f>
        <v/>
      </c>
      <c r="M143" s="20">
        <f>IF(A143&amp;""="","",SUMIFS('الدفعات'!$C$6:$C$3005,'الدفعات'!$B$6:$B$3005,A143&amp;""))</f>
        <v/>
      </c>
      <c r="N143" s="20">
        <f>IF(L143="","",ROUND(L143-M143,2))</f>
        <v/>
      </c>
      <c r="O143" s="18">
        <f>IF(N143="","",IF(AND(N143&gt;0,N(J143)&gt;0),ROUNDUP(ROUND(N143/J143,4),0),0))</f>
        <v/>
      </c>
      <c r="P143" s="21">
        <f>IF(A143&amp;""="","",IFERROR(SUMIFS('الدفعات'!$A$6:$A$3005,'الدفعات'!$B$6:$B$3005,A143&amp;"",'الدفعات'!$H$6:$H$3005,1)/COUNTIFS('الدفعات'!$B$6:$B$3005,A143&amp;"",'الدفعات'!$H$6:$H$3005,1),""))</f>
        <v/>
      </c>
      <c r="Q143" s="6">
        <f>IF(A143&amp;""="","",IF(N143="","بيانات ناقصة",IF(N143&gt;0,"متأخر",IF(N143&lt;0,"دفع مقدمًا","مسدد"))))</f>
        <v/>
      </c>
      <c r="R143" s="22">
        <f>IF(A143&amp;""="","",IF(AND(F143&amp;""&lt;&gt;"",OR(NOT(ISNUMBER(H143)),H143&gt;'الإعدادات'!$B$4)),1,0))</f>
        <v/>
      </c>
      <c r="S143" s="18">
        <f>IF(ISNUMBER(N143),IF(N143&gt;0,COUNTIFS($N$6:$N$505,"&gt;"&amp;N143)+COUNTIFS($N$6:N143,N143),""),"")</f>
        <v/>
      </c>
    </row>
    <row r="144">
      <c r="A144" s="5" t="n"/>
      <c r="B144" s="5" t="n"/>
      <c r="C144" s="5" t="n"/>
      <c r="D144" s="5" t="n"/>
      <c r="E144" s="16" t="n"/>
      <c r="F144" s="5" t="n"/>
      <c r="G144" s="13" t="n"/>
      <c r="H144" s="13" t="n"/>
      <c r="I144" s="17" t="n"/>
      <c r="J144" s="20">
        <f>IF(A144&amp;""="","",IFERROR(INDEX('الخطوط'!$G$6:$G$45,MATCH(F144&amp;"",'الخطوط'!$A$6:$A$45,0))-N(I144),""))</f>
        <v/>
      </c>
      <c r="K144" s="18">
        <f>IF(OR(J144="",NOT(ISNUMBER(G144))),"",IF(IF(ISNUMBER(H144),MIN('الإعدادات'!$B$4,H144),'الإعدادات'!$B$4)&lt;G144,0,(YEAR(IF(ISNUMBER(H144),MIN('الإعدادات'!$B$4,H144),'الإعدادات'!$B$4))-YEAR(G144))*12+MONTH(IF(ISNUMBER(H144),MIN('الإعدادات'!$B$4,H144),'الإعدادات'!$B$4))-MONTH(G144)+1))</f>
        <v/>
      </c>
      <c r="L144" s="20">
        <f>IF(K144="","",ROUND(K144*J144,2))</f>
        <v/>
      </c>
      <c r="M144" s="20">
        <f>IF(A144&amp;""="","",SUMIFS('الدفعات'!$C$6:$C$3005,'الدفعات'!$B$6:$B$3005,A144&amp;""))</f>
        <v/>
      </c>
      <c r="N144" s="20">
        <f>IF(L144="","",ROUND(L144-M144,2))</f>
        <v/>
      </c>
      <c r="O144" s="18">
        <f>IF(N144="","",IF(AND(N144&gt;0,N(J144)&gt;0),ROUNDUP(ROUND(N144/J144,4),0),0))</f>
        <v/>
      </c>
      <c r="P144" s="21">
        <f>IF(A144&amp;""="","",IFERROR(SUMIFS('الدفعات'!$A$6:$A$3005,'الدفعات'!$B$6:$B$3005,A144&amp;"",'الدفعات'!$H$6:$H$3005,1)/COUNTIFS('الدفعات'!$B$6:$B$3005,A144&amp;"",'الدفعات'!$H$6:$H$3005,1),""))</f>
        <v/>
      </c>
      <c r="Q144" s="6">
        <f>IF(A144&amp;""="","",IF(N144="","بيانات ناقصة",IF(N144&gt;0,"متأخر",IF(N144&lt;0,"دفع مقدمًا","مسدد"))))</f>
        <v/>
      </c>
      <c r="R144" s="22">
        <f>IF(A144&amp;""="","",IF(AND(F144&amp;""&lt;&gt;"",OR(NOT(ISNUMBER(H144)),H144&gt;'الإعدادات'!$B$4)),1,0))</f>
        <v/>
      </c>
      <c r="S144" s="18">
        <f>IF(ISNUMBER(N144),IF(N144&gt;0,COUNTIFS($N$6:$N$505,"&gt;"&amp;N144)+COUNTIFS($N$6:N144,N144),""),"")</f>
        <v/>
      </c>
    </row>
    <row r="145">
      <c r="A145" s="5" t="n"/>
      <c r="B145" s="5" t="n"/>
      <c r="C145" s="5" t="n"/>
      <c r="D145" s="5" t="n"/>
      <c r="E145" s="16" t="n"/>
      <c r="F145" s="5" t="n"/>
      <c r="G145" s="13" t="n"/>
      <c r="H145" s="13" t="n"/>
      <c r="I145" s="17" t="n"/>
      <c r="J145" s="20">
        <f>IF(A145&amp;""="","",IFERROR(INDEX('الخطوط'!$G$6:$G$45,MATCH(F145&amp;"",'الخطوط'!$A$6:$A$45,0))-N(I145),""))</f>
        <v/>
      </c>
      <c r="K145" s="18">
        <f>IF(OR(J145="",NOT(ISNUMBER(G145))),"",IF(IF(ISNUMBER(H145),MIN('الإعدادات'!$B$4,H145),'الإعدادات'!$B$4)&lt;G145,0,(YEAR(IF(ISNUMBER(H145),MIN('الإعدادات'!$B$4,H145),'الإعدادات'!$B$4))-YEAR(G145))*12+MONTH(IF(ISNUMBER(H145),MIN('الإعدادات'!$B$4,H145),'الإعدادات'!$B$4))-MONTH(G145)+1))</f>
        <v/>
      </c>
      <c r="L145" s="20">
        <f>IF(K145="","",ROUND(K145*J145,2))</f>
        <v/>
      </c>
      <c r="M145" s="20">
        <f>IF(A145&amp;""="","",SUMIFS('الدفعات'!$C$6:$C$3005,'الدفعات'!$B$6:$B$3005,A145&amp;""))</f>
        <v/>
      </c>
      <c r="N145" s="20">
        <f>IF(L145="","",ROUND(L145-M145,2))</f>
        <v/>
      </c>
      <c r="O145" s="18">
        <f>IF(N145="","",IF(AND(N145&gt;0,N(J145)&gt;0),ROUNDUP(ROUND(N145/J145,4),0),0))</f>
        <v/>
      </c>
      <c r="P145" s="21">
        <f>IF(A145&amp;""="","",IFERROR(SUMIFS('الدفعات'!$A$6:$A$3005,'الدفعات'!$B$6:$B$3005,A145&amp;"",'الدفعات'!$H$6:$H$3005,1)/COUNTIFS('الدفعات'!$B$6:$B$3005,A145&amp;"",'الدفعات'!$H$6:$H$3005,1),""))</f>
        <v/>
      </c>
      <c r="Q145" s="6">
        <f>IF(A145&amp;""="","",IF(N145="","بيانات ناقصة",IF(N145&gt;0,"متأخر",IF(N145&lt;0,"دفع مقدمًا","مسدد"))))</f>
        <v/>
      </c>
      <c r="R145" s="22">
        <f>IF(A145&amp;""="","",IF(AND(F145&amp;""&lt;&gt;"",OR(NOT(ISNUMBER(H145)),H145&gt;'الإعدادات'!$B$4)),1,0))</f>
        <v/>
      </c>
      <c r="S145" s="18">
        <f>IF(ISNUMBER(N145),IF(N145&gt;0,COUNTIFS($N$6:$N$505,"&gt;"&amp;N145)+COUNTIFS($N$6:N145,N145),""),"")</f>
        <v/>
      </c>
    </row>
    <row r="146">
      <c r="A146" s="5" t="n"/>
      <c r="B146" s="5" t="n"/>
      <c r="C146" s="5" t="n"/>
      <c r="D146" s="5" t="n"/>
      <c r="E146" s="16" t="n"/>
      <c r="F146" s="5" t="n"/>
      <c r="G146" s="13" t="n"/>
      <c r="H146" s="13" t="n"/>
      <c r="I146" s="17" t="n"/>
      <c r="J146" s="20">
        <f>IF(A146&amp;""="","",IFERROR(INDEX('الخطوط'!$G$6:$G$45,MATCH(F146&amp;"",'الخطوط'!$A$6:$A$45,0))-N(I146),""))</f>
        <v/>
      </c>
      <c r="K146" s="18">
        <f>IF(OR(J146="",NOT(ISNUMBER(G146))),"",IF(IF(ISNUMBER(H146),MIN('الإعدادات'!$B$4,H146),'الإعدادات'!$B$4)&lt;G146,0,(YEAR(IF(ISNUMBER(H146),MIN('الإعدادات'!$B$4,H146),'الإعدادات'!$B$4))-YEAR(G146))*12+MONTH(IF(ISNUMBER(H146),MIN('الإعدادات'!$B$4,H146),'الإعدادات'!$B$4))-MONTH(G146)+1))</f>
        <v/>
      </c>
      <c r="L146" s="20">
        <f>IF(K146="","",ROUND(K146*J146,2))</f>
        <v/>
      </c>
      <c r="M146" s="20">
        <f>IF(A146&amp;""="","",SUMIFS('الدفعات'!$C$6:$C$3005,'الدفعات'!$B$6:$B$3005,A146&amp;""))</f>
        <v/>
      </c>
      <c r="N146" s="20">
        <f>IF(L146="","",ROUND(L146-M146,2))</f>
        <v/>
      </c>
      <c r="O146" s="18">
        <f>IF(N146="","",IF(AND(N146&gt;0,N(J146)&gt;0),ROUNDUP(ROUND(N146/J146,4),0),0))</f>
        <v/>
      </c>
      <c r="P146" s="21">
        <f>IF(A146&amp;""="","",IFERROR(SUMIFS('الدفعات'!$A$6:$A$3005,'الدفعات'!$B$6:$B$3005,A146&amp;"",'الدفعات'!$H$6:$H$3005,1)/COUNTIFS('الدفعات'!$B$6:$B$3005,A146&amp;"",'الدفعات'!$H$6:$H$3005,1),""))</f>
        <v/>
      </c>
      <c r="Q146" s="6">
        <f>IF(A146&amp;""="","",IF(N146="","بيانات ناقصة",IF(N146&gt;0,"متأخر",IF(N146&lt;0,"دفع مقدمًا","مسدد"))))</f>
        <v/>
      </c>
      <c r="R146" s="22">
        <f>IF(A146&amp;""="","",IF(AND(F146&amp;""&lt;&gt;"",OR(NOT(ISNUMBER(H146)),H146&gt;'الإعدادات'!$B$4)),1,0))</f>
        <v/>
      </c>
      <c r="S146" s="18">
        <f>IF(ISNUMBER(N146),IF(N146&gt;0,COUNTIFS($N$6:$N$505,"&gt;"&amp;N146)+COUNTIFS($N$6:N146,N146),""),"")</f>
        <v/>
      </c>
    </row>
    <row r="147">
      <c r="A147" s="5" t="n"/>
      <c r="B147" s="5" t="n"/>
      <c r="C147" s="5" t="n"/>
      <c r="D147" s="5" t="n"/>
      <c r="E147" s="16" t="n"/>
      <c r="F147" s="5" t="n"/>
      <c r="G147" s="13" t="n"/>
      <c r="H147" s="13" t="n"/>
      <c r="I147" s="17" t="n"/>
      <c r="J147" s="20">
        <f>IF(A147&amp;""="","",IFERROR(INDEX('الخطوط'!$G$6:$G$45,MATCH(F147&amp;"",'الخطوط'!$A$6:$A$45,0))-N(I147),""))</f>
        <v/>
      </c>
      <c r="K147" s="18">
        <f>IF(OR(J147="",NOT(ISNUMBER(G147))),"",IF(IF(ISNUMBER(H147),MIN('الإعدادات'!$B$4,H147),'الإعدادات'!$B$4)&lt;G147,0,(YEAR(IF(ISNUMBER(H147),MIN('الإعدادات'!$B$4,H147),'الإعدادات'!$B$4))-YEAR(G147))*12+MONTH(IF(ISNUMBER(H147),MIN('الإعدادات'!$B$4,H147),'الإعدادات'!$B$4))-MONTH(G147)+1))</f>
        <v/>
      </c>
      <c r="L147" s="20">
        <f>IF(K147="","",ROUND(K147*J147,2))</f>
        <v/>
      </c>
      <c r="M147" s="20">
        <f>IF(A147&amp;""="","",SUMIFS('الدفعات'!$C$6:$C$3005,'الدفعات'!$B$6:$B$3005,A147&amp;""))</f>
        <v/>
      </c>
      <c r="N147" s="20">
        <f>IF(L147="","",ROUND(L147-M147,2))</f>
        <v/>
      </c>
      <c r="O147" s="18">
        <f>IF(N147="","",IF(AND(N147&gt;0,N(J147)&gt;0),ROUNDUP(ROUND(N147/J147,4),0),0))</f>
        <v/>
      </c>
      <c r="P147" s="21">
        <f>IF(A147&amp;""="","",IFERROR(SUMIFS('الدفعات'!$A$6:$A$3005,'الدفعات'!$B$6:$B$3005,A147&amp;"",'الدفعات'!$H$6:$H$3005,1)/COUNTIFS('الدفعات'!$B$6:$B$3005,A147&amp;"",'الدفعات'!$H$6:$H$3005,1),""))</f>
        <v/>
      </c>
      <c r="Q147" s="6">
        <f>IF(A147&amp;""="","",IF(N147="","بيانات ناقصة",IF(N147&gt;0,"متأخر",IF(N147&lt;0,"دفع مقدمًا","مسدد"))))</f>
        <v/>
      </c>
      <c r="R147" s="22">
        <f>IF(A147&amp;""="","",IF(AND(F147&amp;""&lt;&gt;"",OR(NOT(ISNUMBER(H147)),H147&gt;'الإعدادات'!$B$4)),1,0))</f>
        <v/>
      </c>
      <c r="S147" s="18">
        <f>IF(ISNUMBER(N147),IF(N147&gt;0,COUNTIFS($N$6:$N$505,"&gt;"&amp;N147)+COUNTIFS($N$6:N147,N147),""),"")</f>
        <v/>
      </c>
    </row>
    <row r="148">
      <c r="A148" s="5" t="n"/>
      <c r="B148" s="5" t="n"/>
      <c r="C148" s="5" t="n"/>
      <c r="D148" s="5" t="n"/>
      <c r="E148" s="16" t="n"/>
      <c r="F148" s="5" t="n"/>
      <c r="G148" s="13" t="n"/>
      <c r="H148" s="13" t="n"/>
      <c r="I148" s="17" t="n"/>
      <c r="J148" s="20">
        <f>IF(A148&amp;""="","",IFERROR(INDEX('الخطوط'!$G$6:$G$45,MATCH(F148&amp;"",'الخطوط'!$A$6:$A$45,0))-N(I148),""))</f>
        <v/>
      </c>
      <c r="K148" s="18">
        <f>IF(OR(J148="",NOT(ISNUMBER(G148))),"",IF(IF(ISNUMBER(H148),MIN('الإعدادات'!$B$4,H148),'الإعدادات'!$B$4)&lt;G148,0,(YEAR(IF(ISNUMBER(H148),MIN('الإعدادات'!$B$4,H148),'الإعدادات'!$B$4))-YEAR(G148))*12+MONTH(IF(ISNUMBER(H148),MIN('الإعدادات'!$B$4,H148),'الإعدادات'!$B$4))-MONTH(G148)+1))</f>
        <v/>
      </c>
      <c r="L148" s="20">
        <f>IF(K148="","",ROUND(K148*J148,2))</f>
        <v/>
      </c>
      <c r="M148" s="20">
        <f>IF(A148&amp;""="","",SUMIFS('الدفعات'!$C$6:$C$3005,'الدفعات'!$B$6:$B$3005,A148&amp;""))</f>
        <v/>
      </c>
      <c r="N148" s="20">
        <f>IF(L148="","",ROUND(L148-M148,2))</f>
        <v/>
      </c>
      <c r="O148" s="18">
        <f>IF(N148="","",IF(AND(N148&gt;0,N(J148)&gt;0),ROUNDUP(ROUND(N148/J148,4),0),0))</f>
        <v/>
      </c>
      <c r="P148" s="21">
        <f>IF(A148&amp;""="","",IFERROR(SUMIFS('الدفعات'!$A$6:$A$3005,'الدفعات'!$B$6:$B$3005,A148&amp;"",'الدفعات'!$H$6:$H$3005,1)/COUNTIFS('الدفعات'!$B$6:$B$3005,A148&amp;"",'الدفعات'!$H$6:$H$3005,1),""))</f>
        <v/>
      </c>
      <c r="Q148" s="6">
        <f>IF(A148&amp;""="","",IF(N148="","بيانات ناقصة",IF(N148&gt;0,"متأخر",IF(N148&lt;0,"دفع مقدمًا","مسدد"))))</f>
        <v/>
      </c>
      <c r="R148" s="22">
        <f>IF(A148&amp;""="","",IF(AND(F148&amp;""&lt;&gt;"",OR(NOT(ISNUMBER(H148)),H148&gt;'الإعدادات'!$B$4)),1,0))</f>
        <v/>
      </c>
      <c r="S148" s="18">
        <f>IF(ISNUMBER(N148),IF(N148&gt;0,COUNTIFS($N$6:$N$505,"&gt;"&amp;N148)+COUNTIFS($N$6:N148,N148),""),"")</f>
        <v/>
      </c>
    </row>
    <row r="149">
      <c r="A149" s="5" t="n"/>
      <c r="B149" s="5" t="n"/>
      <c r="C149" s="5" t="n"/>
      <c r="D149" s="5" t="n"/>
      <c r="E149" s="16" t="n"/>
      <c r="F149" s="5" t="n"/>
      <c r="G149" s="13" t="n"/>
      <c r="H149" s="13" t="n"/>
      <c r="I149" s="17" t="n"/>
      <c r="J149" s="20">
        <f>IF(A149&amp;""="","",IFERROR(INDEX('الخطوط'!$G$6:$G$45,MATCH(F149&amp;"",'الخطوط'!$A$6:$A$45,0))-N(I149),""))</f>
        <v/>
      </c>
      <c r="K149" s="18">
        <f>IF(OR(J149="",NOT(ISNUMBER(G149))),"",IF(IF(ISNUMBER(H149),MIN('الإعدادات'!$B$4,H149),'الإعدادات'!$B$4)&lt;G149,0,(YEAR(IF(ISNUMBER(H149),MIN('الإعدادات'!$B$4,H149),'الإعدادات'!$B$4))-YEAR(G149))*12+MONTH(IF(ISNUMBER(H149),MIN('الإعدادات'!$B$4,H149),'الإعدادات'!$B$4))-MONTH(G149)+1))</f>
        <v/>
      </c>
      <c r="L149" s="20">
        <f>IF(K149="","",ROUND(K149*J149,2))</f>
        <v/>
      </c>
      <c r="M149" s="20">
        <f>IF(A149&amp;""="","",SUMIFS('الدفعات'!$C$6:$C$3005,'الدفعات'!$B$6:$B$3005,A149&amp;""))</f>
        <v/>
      </c>
      <c r="N149" s="20">
        <f>IF(L149="","",ROUND(L149-M149,2))</f>
        <v/>
      </c>
      <c r="O149" s="18">
        <f>IF(N149="","",IF(AND(N149&gt;0,N(J149)&gt;0),ROUNDUP(ROUND(N149/J149,4),0),0))</f>
        <v/>
      </c>
      <c r="P149" s="21">
        <f>IF(A149&amp;""="","",IFERROR(SUMIFS('الدفعات'!$A$6:$A$3005,'الدفعات'!$B$6:$B$3005,A149&amp;"",'الدفعات'!$H$6:$H$3005,1)/COUNTIFS('الدفعات'!$B$6:$B$3005,A149&amp;"",'الدفعات'!$H$6:$H$3005,1),""))</f>
        <v/>
      </c>
      <c r="Q149" s="6">
        <f>IF(A149&amp;""="","",IF(N149="","بيانات ناقصة",IF(N149&gt;0,"متأخر",IF(N149&lt;0,"دفع مقدمًا","مسدد"))))</f>
        <v/>
      </c>
      <c r="R149" s="22">
        <f>IF(A149&amp;""="","",IF(AND(F149&amp;""&lt;&gt;"",OR(NOT(ISNUMBER(H149)),H149&gt;'الإعدادات'!$B$4)),1,0))</f>
        <v/>
      </c>
      <c r="S149" s="18">
        <f>IF(ISNUMBER(N149),IF(N149&gt;0,COUNTIFS($N$6:$N$505,"&gt;"&amp;N149)+COUNTIFS($N$6:N149,N149),""),"")</f>
        <v/>
      </c>
    </row>
    <row r="150">
      <c r="A150" s="5" t="n"/>
      <c r="B150" s="5" t="n"/>
      <c r="C150" s="5" t="n"/>
      <c r="D150" s="5" t="n"/>
      <c r="E150" s="16" t="n"/>
      <c r="F150" s="5" t="n"/>
      <c r="G150" s="13" t="n"/>
      <c r="H150" s="13" t="n"/>
      <c r="I150" s="17" t="n"/>
      <c r="J150" s="20">
        <f>IF(A150&amp;""="","",IFERROR(INDEX('الخطوط'!$G$6:$G$45,MATCH(F150&amp;"",'الخطوط'!$A$6:$A$45,0))-N(I150),""))</f>
        <v/>
      </c>
      <c r="K150" s="18">
        <f>IF(OR(J150="",NOT(ISNUMBER(G150))),"",IF(IF(ISNUMBER(H150),MIN('الإعدادات'!$B$4,H150),'الإعدادات'!$B$4)&lt;G150,0,(YEAR(IF(ISNUMBER(H150),MIN('الإعدادات'!$B$4,H150),'الإعدادات'!$B$4))-YEAR(G150))*12+MONTH(IF(ISNUMBER(H150),MIN('الإعدادات'!$B$4,H150),'الإعدادات'!$B$4))-MONTH(G150)+1))</f>
        <v/>
      </c>
      <c r="L150" s="20">
        <f>IF(K150="","",ROUND(K150*J150,2))</f>
        <v/>
      </c>
      <c r="M150" s="20">
        <f>IF(A150&amp;""="","",SUMIFS('الدفعات'!$C$6:$C$3005,'الدفعات'!$B$6:$B$3005,A150&amp;""))</f>
        <v/>
      </c>
      <c r="N150" s="20">
        <f>IF(L150="","",ROUND(L150-M150,2))</f>
        <v/>
      </c>
      <c r="O150" s="18">
        <f>IF(N150="","",IF(AND(N150&gt;0,N(J150)&gt;0),ROUNDUP(ROUND(N150/J150,4),0),0))</f>
        <v/>
      </c>
      <c r="P150" s="21">
        <f>IF(A150&amp;""="","",IFERROR(SUMIFS('الدفعات'!$A$6:$A$3005,'الدفعات'!$B$6:$B$3005,A150&amp;"",'الدفعات'!$H$6:$H$3005,1)/COUNTIFS('الدفعات'!$B$6:$B$3005,A150&amp;"",'الدفعات'!$H$6:$H$3005,1),""))</f>
        <v/>
      </c>
      <c r="Q150" s="6">
        <f>IF(A150&amp;""="","",IF(N150="","بيانات ناقصة",IF(N150&gt;0,"متأخر",IF(N150&lt;0,"دفع مقدمًا","مسدد"))))</f>
        <v/>
      </c>
      <c r="R150" s="22">
        <f>IF(A150&amp;""="","",IF(AND(F150&amp;""&lt;&gt;"",OR(NOT(ISNUMBER(H150)),H150&gt;'الإعدادات'!$B$4)),1,0))</f>
        <v/>
      </c>
      <c r="S150" s="18">
        <f>IF(ISNUMBER(N150),IF(N150&gt;0,COUNTIFS($N$6:$N$505,"&gt;"&amp;N150)+COUNTIFS($N$6:N150,N150),""),"")</f>
        <v/>
      </c>
    </row>
    <row r="151">
      <c r="A151" s="5" t="n"/>
      <c r="B151" s="5" t="n"/>
      <c r="C151" s="5" t="n"/>
      <c r="D151" s="5" t="n"/>
      <c r="E151" s="16" t="n"/>
      <c r="F151" s="5" t="n"/>
      <c r="G151" s="13" t="n"/>
      <c r="H151" s="13" t="n"/>
      <c r="I151" s="17" t="n"/>
      <c r="J151" s="20">
        <f>IF(A151&amp;""="","",IFERROR(INDEX('الخطوط'!$G$6:$G$45,MATCH(F151&amp;"",'الخطوط'!$A$6:$A$45,0))-N(I151),""))</f>
        <v/>
      </c>
      <c r="K151" s="18">
        <f>IF(OR(J151="",NOT(ISNUMBER(G151))),"",IF(IF(ISNUMBER(H151),MIN('الإعدادات'!$B$4,H151),'الإعدادات'!$B$4)&lt;G151,0,(YEAR(IF(ISNUMBER(H151),MIN('الإعدادات'!$B$4,H151),'الإعدادات'!$B$4))-YEAR(G151))*12+MONTH(IF(ISNUMBER(H151),MIN('الإعدادات'!$B$4,H151),'الإعدادات'!$B$4))-MONTH(G151)+1))</f>
        <v/>
      </c>
      <c r="L151" s="20">
        <f>IF(K151="","",ROUND(K151*J151,2))</f>
        <v/>
      </c>
      <c r="M151" s="20">
        <f>IF(A151&amp;""="","",SUMIFS('الدفعات'!$C$6:$C$3005,'الدفعات'!$B$6:$B$3005,A151&amp;""))</f>
        <v/>
      </c>
      <c r="N151" s="20">
        <f>IF(L151="","",ROUND(L151-M151,2))</f>
        <v/>
      </c>
      <c r="O151" s="18">
        <f>IF(N151="","",IF(AND(N151&gt;0,N(J151)&gt;0),ROUNDUP(ROUND(N151/J151,4),0),0))</f>
        <v/>
      </c>
      <c r="P151" s="21">
        <f>IF(A151&amp;""="","",IFERROR(SUMIFS('الدفعات'!$A$6:$A$3005,'الدفعات'!$B$6:$B$3005,A151&amp;"",'الدفعات'!$H$6:$H$3005,1)/COUNTIFS('الدفعات'!$B$6:$B$3005,A151&amp;"",'الدفعات'!$H$6:$H$3005,1),""))</f>
        <v/>
      </c>
      <c r="Q151" s="6">
        <f>IF(A151&amp;""="","",IF(N151="","بيانات ناقصة",IF(N151&gt;0,"متأخر",IF(N151&lt;0,"دفع مقدمًا","مسدد"))))</f>
        <v/>
      </c>
      <c r="R151" s="22">
        <f>IF(A151&amp;""="","",IF(AND(F151&amp;""&lt;&gt;"",OR(NOT(ISNUMBER(H151)),H151&gt;'الإعدادات'!$B$4)),1,0))</f>
        <v/>
      </c>
      <c r="S151" s="18">
        <f>IF(ISNUMBER(N151),IF(N151&gt;0,COUNTIFS($N$6:$N$505,"&gt;"&amp;N151)+COUNTIFS($N$6:N151,N151),""),"")</f>
        <v/>
      </c>
    </row>
    <row r="152">
      <c r="A152" s="5" t="n"/>
      <c r="B152" s="5" t="n"/>
      <c r="C152" s="5" t="n"/>
      <c r="D152" s="5" t="n"/>
      <c r="E152" s="16" t="n"/>
      <c r="F152" s="5" t="n"/>
      <c r="G152" s="13" t="n"/>
      <c r="H152" s="13" t="n"/>
      <c r="I152" s="17" t="n"/>
      <c r="J152" s="20">
        <f>IF(A152&amp;""="","",IFERROR(INDEX('الخطوط'!$G$6:$G$45,MATCH(F152&amp;"",'الخطوط'!$A$6:$A$45,0))-N(I152),""))</f>
        <v/>
      </c>
      <c r="K152" s="18">
        <f>IF(OR(J152="",NOT(ISNUMBER(G152))),"",IF(IF(ISNUMBER(H152),MIN('الإعدادات'!$B$4,H152),'الإعدادات'!$B$4)&lt;G152,0,(YEAR(IF(ISNUMBER(H152),MIN('الإعدادات'!$B$4,H152),'الإعدادات'!$B$4))-YEAR(G152))*12+MONTH(IF(ISNUMBER(H152),MIN('الإعدادات'!$B$4,H152),'الإعدادات'!$B$4))-MONTH(G152)+1))</f>
        <v/>
      </c>
      <c r="L152" s="20">
        <f>IF(K152="","",ROUND(K152*J152,2))</f>
        <v/>
      </c>
      <c r="M152" s="20">
        <f>IF(A152&amp;""="","",SUMIFS('الدفعات'!$C$6:$C$3005,'الدفعات'!$B$6:$B$3005,A152&amp;""))</f>
        <v/>
      </c>
      <c r="N152" s="20">
        <f>IF(L152="","",ROUND(L152-M152,2))</f>
        <v/>
      </c>
      <c r="O152" s="18">
        <f>IF(N152="","",IF(AND(N152&gt;0,N(J152)&gt;0),ROUNDUP(ROUND(N152/J152,4),0),0))</f>
        <v/>
      </c>
      <c r="P152" s="21">
        <f>IF(A152&amp;""="","",IFERROR(SUMIFS('الدفعات'!$A$6:$A$3005,'الدفعات'!$B$6:$B$3005,A152&amp;"",'الدفعات'!$H$6:$H$3005,1)/COUNTIFS('الدفعات'!$B$6:$B$3005,A152&amp;"",'الدفعات'!$H$6:$H$3005,1),""))</f>
        <v/>
      </c>
      <c r="Q152" s="6">
        <f>IF(A152&amp;""="","",IF(N152="","بيانات ناقصة",IF(N152&gt;0,"متأخر",IF(N152&lt;0,"دفع مقدمًا","مسدد"))))</f>
        <v/>
      </c>
      <c r="R152" s="22">
        <f>IF(A152&amp;""="","",IF(AND(F152&amp;""&lt;&gt;"",OR(NOT(ISNUMBER(H152)),H152&gt;'الإعدادات'!$B$4)),1,0))</f>
        <v/>
      </c>
      <c r="S152" s="18">
        <f>IF(ISNUMBER(N152),IF(N152&gt;0,COUNTIFS($N$6:$N$505,"&gt;"&amp;N152)+COUNTIFS($N$6:N152,N152),""),"")</f>
        <v/>
      </c>
    </row>
    <row r="153">
      <c r="A153" s="5" t="n"/>
      <c r="B153" s="5" t="n"/>
      <c r="C153" s="5" t="n"/>
      <c r="D153" s="5" t="n"/>
      <c r="E153" s="16" t="n"/>
      <c r="F153" s="5" t="n"/>
      <c r="G153" s="13" t="n"/>
      <c r="H153" s="13" t="n"/>
      <c r="I153" s="17" t="n"/>
      <c r="J153" s="20">
        <f>IF(A153&amp;""="","",IFERROR(INDEX('الخطوط'!$G$6:$G$45,MATCH(F153&amp;"",'الخطوط'!$A$6:$A$45,0))-N(I153),""))</f>
        <v/>
      </c>
      <c r="K153" s="18">
        <f>IF(OR(J153="",NOT(ISNUMBER(G153))),"",IF(IF(ISNUMBER(H153),MIN('الإعدادات'!$B$4,H153),'الإعدادات'!$B$4)&lt;G153,0,(YEAR(IF(ISNUMBER(H153),MIN('الإعدادات'!$B$4,H153),'الإعدادات'!$B$4))-YEAR(G153))*12+MONTH(IF(ISNUMBER(H153),MIN('الإعدادات'!$B$4,H153),'الإعدادات'!$B$4))-MONTH(G153)+1))</f>
        <v/>
      </c>
      <c r="L153" s="20">
        <f>IF(K153="","",ROUND(K153*J153,2))</f>
        <v/>
      </c>
      <c r="M153" s="20">
        <f>IF(A153&amp;""="","",SUMIFS('الدفعات'!$C$6:$C$3005,'الدفعات'!$B$6:$B$3005,A153&amp;""))</f>
        <v/>
      </c>
      <c r="N153" s="20">
        <f>IF(L153="","",ROUND(L153-M153,2))</f>
        <v/>
      </c>
      <c r="O153" s="18">
        <f>IF(N153="","",IF(AND(N153&gt;0,N(J153)&gt;0),ROUNDUP(ROUND(N153/J153,4),0),0))</f>
        <v/>
      </c>
      <c r="P153" s="21">
        <f>IF(A153&amp;""="","",IFERROR(SUMIFS('الدفعات'!$A$6:$A$3005,'الدفعات'!$B$6:$B$3005,A153&amp;"",'الدفعات'!$H$6:$H$3005,1)/COUNTIFS('الدفعات'!$B$6:$B$3005,A153&amp;"",'الدفعات'!$H$6:$H$3005,1),""))</f>
        <v/>
      </c>
      <c r="Q153" s="6">
        <f>IF(A153&amp;""="","",IF(N153="","بيانات ناقصة",IF(N153&gt;0,"متأخر",IF(N153&lt;0,"دفع مقدمًا","مسدد"))))</f>
        <v/>
      </c>
      <c r="R153" s="22">
        <f>IF(A153&amp;""="","",IF(AND(F153&amp;""&lt;&gt;"",OR(NOT(ISNUMBER(H153)),H153&gt;'الإعدادات'!$B$4)),1,0))</f>
        <v/>
      </c>
      <c r="S153" s="18">
        <f>IF(ISNUMBER(N153),IF(N153&gt;0,COUNTIFS($N$6:$N$505,"&gt;"&amp;N153)+COUNTIFS($N$6:N153,N153),""),"")</f>
        <v/>
      </c>
    </row>
    <row r="154">
      <c r="A154" s="5" t="n"/>
      <c r="B154" s="5" t="n"/>
      <c r="C154" s="5" t="n"/>
      <c r="D154" s="5" t="n"/>
      <c r="E154" s="16" t="n"/>
      <c r="F154" s="5" t="n"/>
      <c r="G154" s="13" t="n"/>
      <c r="H154" s="13" t="n"/>
      <c r="I154" s="17" t="n"/>
      <c r="J154" s="20">
        <f>IF(A154&amp;""="","",IFERROR(INDEX('الخطوط'!$G$6:$G$45,MATCH(F154&amp;"",'الخطوط'!$A$6:$A$45,0))-N(I154),""))</f>
        <v/>
      </c>
      <c r="K154" s="18">
        <f>IF(OR(J154="",NOT(ISNUMBER(G154))),"",IF(IF(ISNUMBER(H154),MIN('الإعدادات'!$B$4,H154),'الإعدادات'!$B$4)&lt;G154,0,(YEAR(IF(ISNUMBER(H154),MIN('الإعدادات'!$B$4,H154),'الإعدادات'!$B$4))-YEAR(G154))*12+MONTH(IF(ISNUMBER(H154),MIN('الإعدادات'!$B$4,H154),'الإعدادات'!$B$4))-MONTH(G154)+1))</f>
        <v/>
      </c>
      <c r="L154" s="20">
        <f>IF(K154="","",ROUND(K154*J154,2))</f>
        <v/>
      </c>
      <c r="M154" s="20">
        <f>IF(A154&amp;""="","",SUMIFS('الدفعات'!$C$6:$C$3005,'الدفعات'!$B$6:$B$3005,A154&amp;""))</f>
        <v/>
      </c>
      <c r="N154" s="20">
        <f>IF(L154="","",ROUND(L154-M154,2))</f>
        <v/>
      </c>
      <c r="O154" s="18">
        <f>IF(N154="","",IF(AND(N154&gt;0,N(J154)&gt;0),ROUNDUP(ROUND(N154/J154,4),0),0))</f>
        <v/>
      </c>
      <c r="P154" s="21">
        <f>IF(A154&amp;""="","",IFERROR(SUMIFS('الدفعات'!$A$6:$A$3005,'الدفعات'!$B$6:$B$3005,A154&amp;"",'الدفعات'!$H$6:$H$3005,1)/COUNTIFS('الدفعات'!$B$6:$B$3005,A154&amp;"",'الدفعات'!$H$6:$H$3005,1),""))</f>
        <v/>
      </c>
      <c r="Q154" s="6">
        <f>IF(A154&amp;""="","",IF(N154="","بيانات ناقصة",IF(N154&gt;0,"متأخر",IF(N154&lt;0,"دفع مقدمًا","مسدد"))))</f>
        <v/>
      </c>
      <c r="R154" s="22">
        <f>IF(A154&amp;""="","",IF(AND(F154&amp;""&lt;&gt;"",OR(NOT(ISNUMBER(H154)),H154&gt;'الإعدادات'!$B$4)),1,0))</f>
        <v/>
      </c>
      <c r="S154" s="18">
        <f>IF(ISNUMBER(N154),IF(N154&gt;0,COUNTIFS($N$6:$N$505,"&gt;"&amp;N154)+COUNTIFS($N$6:N154,N154),""),"")</f>
        <v/>
      </c>
    </row>
    <row r="155">
      <c r="A155" s="5" t="n"/>
      <c r="B155" s="5" t="n"/>
      <c r="C155" s="5" t="n"/>
      <c r="D155" s="5" t="n"/>
      <c r="E155" s="16" t="n"/>
      <c r="F155" s="5" t="n"/>
      <c r="G155" s="13" t="n"/>
      <c r="H155" s="13" t="n"/>
      <c r="I155" s="17" t="n"/>
      <c r="J155" s="20">
        <f>IF(A155&amp;""="","",IFERROR(INDEX('الخطوط'!$G$6:$G$45,MATCH(F155&amp;"",'الخطوط'!$A$6:$A$45,0))-N(I155),""))</f>
        <v/>
      </c>
      <c r="K155" s="18">
        <f>IF(OR(J155="",NOT(ISNUMBER(G155))),"",IF(IF(ISNUMBER(H155),MIN('الإعدادات'!$B$4,H155),'الإعدادات'!$B$4)&lt;G155,0,(YEAR(IF(ISNUMBER(H155),MIN('الإعدادات'!$B$4,H155),'الإعدادات'!$B$4))-YEAR(G155))*12+MONTH(IF(ISNUMBER(H155),MIN('الإعدادات'!$B$4,H155),'الإعدادات'!$B$4))-MONTH(G155)+1))</f>
        <v/>
      </c>
      <c r="L155" s="20">
        <f>IF(K155="","",ROUND(K155*J155,2))</f>
        <v/>
      </c>
      <c r="M155" s="20">
        <f>IF(A155&amp;""="","",SUMIFS('الدفعات'!$C$6:$C$3005,'الدفعات'!$B$6:$B$3005,A155&amp;""))</f>
        <v/>
      </c>
      <c r="N155" s="20">
        <f>IF(L155="","",ROUND(L155-M155,2))</f>
        <v/>
      </c>
      <c r="O155" s="18">
        <f>IF(N155="","",IF(AND(N155&gt;0,N(J155)&gt;0),ROUNDUP(ROUND(N155/J155,4),0),0))</f>
        <v/>
      </c>
      <c r="P155" s="21">
        <f>IF(A155&amp;""="","",IFERROR(SUMIFS('الدفعات'!$A$6:$A$3005,'الدفعات'!$B$6:$B$3005,A155&amp;"",'الدفعات'!$H$6:$H$3005,1)/COUNTIFS('الدفعات'!$B$6:$B$3005,A155&amp;"",'الدفعات'!$H$6:$H$3005,1),""))</f>
        <v/>
      </c>
      <c r="Q155" s="6">
        <f>IF(A155&amp;""="","",IF(N155="","بيانات ناقصة",IF(N155&gt;0,"متأخر",IF(N155&lt;0,"دفع مقدمًا","مسدد"))))</f>
        <v/>
      </c>
      <c r="R155" s="22">
        <f>IF(A155&amp;""="","",IF(AND(F155&amp;""&lt;&gt;"",OR(NOT(ISNUMBER(H155)),H155&gt;'الإعدادات'!$B$4)),1,0))</f>
        <v/>
      </c>
      <c r="S155" s="18">
        <f>IF(ISNUMBER(N155),IF(N155&gt;0,COUNTIFS($N$6:$N$505,"&gt;"&amp;N155)+COUNTIFS($N$6:N155,N155),""),"")</f>
        <v/>
      </c>
    </row>
    <row r="156">
      <c r="A156" s="5" t="n"/>
      <c r="B156" s="5" t="n"/>
      <c r="C156" s="5" t="n"/>
      <c r="D156" s="5" t="n"/>
      <c r="E156" s="16" t="n"/>
      <c r="F156" s="5" t="n"/>
      <c r="G156" s="13" t="n"/>
      <c r="H156" s="13" t="n"/>
      <c r="I156" s="17" t="n"/>
      <c r="J156" s="20">
        <f>IF(A156&amp;""="","",IFERROR(INDEX('الخطوط'!$G$6:$G$45,MATCH(F156&amp;"",'الخطوط'!$A$6:$A$45,0))-N(I156),""))</f>
        <v/>
      </c>
      <c r="K156" s="18">
        <f>IF(OR(J156="",NOT(ISNUMBER(G156))),"",IF(IF(ISNUMBER(H156),MIN('الإعدادات'!$B$4,H156),'الإعدادات'!$B$4)&lt;G156,0,(YEAR(IF(ISNUMBER(H156),MIN('الإعدادات'!$B$4,H156),'الإعدادات'!$B$4))-YEAR(G156))*12+MONTH(IF(ISNUMBER(H156),MIN('الإعدادات'!$B$4,H156),'الإعدادات'!$B$4))-MONTH(G156)+1))</f>
        <v/>
      </c>
      <c r="L156" s="20">
        <f>IF(K156="","",ROUND(K156*J156,2))</f>
        <v/>
      </c>
      <c r="M156" s="20">
        <f>IF(A156&amp;""="","",SUMIFS('الدفعات'!$C$6:$C$3005,'الدفعات'!$B$6:$B$3005,A156&amp;""))</f>
        <v/>
      </c>
      <c r="N156" s="20">
        <f>IF(L156="","",ROUND(L156-M156,2))</f>
        <v/>
      </c>
      <c r="O156" s="18">
        <f>IF(N156="","",IF(AND(N156&gt;0,N(J156)&gt;0),ROUNDUP(ROUND(N156/J156,4),0),0))</f>
        <v/>
      </c>
      <c r="P156" s="21">
        <f>IF(A156&amp;""="","",IFERROR(SUMIFS('الدفعات'!$A$6:$A$3005,'الدفعات'!$B$6:$B$3005,A156&amp;"",'الدفعات'!$H$6:$H$3005,1)/COUNTIFS('الدفعات'!$B$6:$B$3005,A156&amp;"",'الدفعات'!$H$6:$H$3005,1),""))</f>
        <v/>
      </c>
      <c r="Q156" s="6">
        <f>IF(A156&amp;""="","",IF(N156="","بيانات ناقصة",IF(N156&gt;0,"متأخر",IF(N156&lt;0,"دفع مقدمًا","مسدد"))))</f>
        <v/>
      </c>
      <c r="R156" s="22">
        <f>IF(A156&amp;""="","",IF(AND(F156&amp;""&lt;&gt;"",OR(NOT(ISNUMBER(H156)),H156&gt;'الإعدادات'!$B$4)),1,0))</f>
        <v/>
      </c>
      <c r="S156" s="18">
        <f>IF(ISNUMBER(N156),IF(N156&gt;0,COUNTIFS($N$6:$N$505,"&gt;"&amp;N156)+COUNTIFS($N$6:N156,N156),""),"")</f>
        <v/>
      </c>
    </row>
    <row r="157">
      <c r="A157" s="5" t="n"/>
      <c r="B157" s="5" t="n"/>
      <c r="C157" s="5" t="n"/>
      <c r="D157" s="5" t="n"/>
      <c r="E157" s="16" t="n"/>
      <c r="F157" s="5" t="n"/>
      <c r="G157" s="13" t="n"/>
      <c r="H157" s="13" t="n"/>
      <c r="I157" s="17" t="n"/>
      <c r="J157" s="20">
        <f>IF(A157&amp;""="","",IFERROR(INDEX('الخطوط'!$G$6:$G$45,MATCH(F157&amp;"",'الخطوط'!$A$6:$A$45,0))-N(I157),""))</f>
        <v/>
      </c>
      <c r="K157" s="18">
        <f>IF(OR(J157="",NOT(ISNUMBER(G157))),"",IF(IF(ISNUMBER(H157),MIN('الإعدادات'!$B$4,H157),'الإعدادات'!$B$4)&lt;G157,0,(YEAR(IF(ISNUMBER(H157),MIN('الإعدادات'!$B$4,H157),'الإعدادات'!$B$4))-YEAR(G157))*12+MONTH(IF(ISNUMBER(H157),MIN('الإعدادات'!$B$4,H157),'الإعدادات'!$B$4))-MONTH(G157)+1))</f>
        <v/>
      </c>
      <c r="L157" s="20">
        <f>IF(K157="","",ROUND(K157*J157,2))</f>
        <v/>
      </c>
      <c r="M157" s="20">
        <f>IF(A157&amp;""="","",SUMIFS('الدفعات'!$C$6:$C$3005,'الدفعات'!$B$6:$B$3005,A157&amp;""))</f>
        <v/>
      </c>
      <c r="N157" s="20">
        <f>IF(L157="","",ROUND(L157-M157,2))</f>
        <v/>
      </c>
      <c r="O157" s="18">
        <f>IF(N157="","",IF(AND(N157&gt;0,N(J157)&gt;0),ROUNDUP(ROUND(N157/J157,4),0),0))</f>
        <v/>
      </c>
      <c r="P157" s="21">
        <f>IF(A157&amp;""="","",IFERROR(SUMIFS('الدفعات'!$A$6:$A$3005,'الدفعات'!$B$6:$B$3005,A157&amp;"",'الدفعات'!$H$6:$H$3005,1)/COUNTIFS('الدفعات'!$B$6:$B$3005,A157&amp;"",'الدفعات'!$H$6:$H$3005,1),""))</f>
        <v/>
      </c>
      <c r="Q157" s="6">
        <f>IF(A157&amp;""="","",IF(N157="","بيانات ناقصة",IF(N157&gt;0,"متأخر",IF(N157&lt;0,"دفع مقدمًا","مسدد"))))</f>
        <v/>
      </c>
      <c r="R157" s="22">
        <f>IF(A157&amp;""="","",IF(AND(F157&amp;""&lt;&gt;"",OR(NOT(ISNUMBER(H157)),H157&gt;'الإعدادات'!$B$4)),1,0))</f>
        <v/>
      </c>
      <c r="S157" s="18">
        <f>IF(ISNUMBER(N157),IF(N157&gt;0,COUNTIFS($N$6:$N$505,"&gt;"&amp;N157)+COUNTIFS($N$6:N157,N157),""),"")</f>
        <v/>
      </c>
    </row>
    <row r="158">
      <c r="A158" s="5" t="n"/>
      <c r="B158" s="5" t="n"/>
      <c r="C158" s="5" t="n"/>
      <c r="D158" s="5" t="n"/>
      <c r="E158" s="16" t="n"/>
      <c r="F158" s="5" t="n"/>
      <c r="G158" s="13" t="n"/>
      <c r="H158" s="13" t="n"/>
      <c r="I158" s="17" t="n"/>
      <c r="J158" s="20">
        <f>IF(A158&amp;""="","",IFERROR(INDEX('الخطوط'!$G$6:$G$45,MATCH(F158&amp;"",'الخطوط'!$A$6:$A$45,0))-N(I158),""))</f>
        <v/>
      </c>
      <c r="K158" s="18">
        <f>IF(OR(J158="",NOT(ISNUMBER(G158))),"",IF(IF(ISNUMBER(H158),MIN('الإعدادات'!$B$4,H158),'الإعدادات'!$B$4)&lt;G158,0,(YEAR(IF(ISNUMBER(H158),MIN('الإعدادات'!$B$4,H158),'الإعدادات'!$B$4))-YEAR(G158))*12+MONTH(IF(ISNUMBER(H158),MIN('الإعدادات'!$B$4,H158),'الإعدادات'!$B$4))-MONTH(G158)+1))</f>
        <v/>
      </c>
      <c r="L158" s="20">
        <f>IF(K158="","",ROUND(K158*J158,2))</f>
        <v/>
      </c>
      <c r="M158" s="20">
        <f>IF(A158&amp;""="","",SUMIFS('الدفعات'!$C$6:$C$3005,'الدفعات'!$B$6:$B$3005,A158&amp;""))</f>
        <v/>
      </c>
      <c r="N158" s="20">
        <f>IF(L158="","",ROUND(L158-M158,2))</f>
        <v/>
      </c>
      <c r="O158" s="18">
        <f>IF(N158="","",IF(AND(N158&gt;0,N(J158)&gt;0),ROUNDUP(ROUND(N158/J158,4),0),0))</f>
        <v/>
      </c>
      <c r="P158" s="21">
        <f>IF(A158&amp;""="","",IFERROR(SUMIFS('الدفعات'!$A$6:$A$3005,'الدفعات'!$B$6:$B$3005,A158&amp;"",'الدفعات'!$H$6:$H$3005,1)/COUNTIFS('الدفعات'!$B$6:$B$3005,A158&amp;"",'الدفعات'!$H$6:$H$3005,1),""))</f>
        <v/>
      </c>
      <c r="Q158" s="6">
        <f>IF(A158&amp;""="","",IF(N158="","بيانات ناقصة",IF(N158&gt;0,"متأخر",IF(N158&lt;0,"دفع مقدمًا","مسدد"))))</f>
        <v/>
      </c>
      <c r="R158" s="22">
        <f>IF(A158&amp;""="","",IF(AND(F158&amp;""&lt;&gt;"",OR(NOT(ISNUMBER(H158)),H158&gt;'الإعدادات'!$B$4)),1,0))</f>
        <v/>
      </c>
      <c r="S158" s="18">
        <f>IF(ISNUMBER(N158),IF(N158&gt;0,COUNTIFS($N$6:$N$505,"&gt;"&amp;N158)+COUNTIFS($N$6:N158,N158),""),"")</f>
        <v/>
      </c>
    </row>
    <row r="159">
      <c r="A159" s="5" t="n"/>
      <c r="B159" s="5" t="n"/>
      <c r="C159" s="5" t="n"/>
      <c r="D159" s="5" t="n"/>
      <c r="E159" s="16" t="n"/>
      <c r="F159" s="5" t="n"/>
      <c r="G159" s="13" t="n"/>
      <c r="H159" s="13" t="n"/>
      <c r="I159" s="17" t="n"/>
      <c r="J159" s="20">
        <f>IF(A159&amp;""="","",IFERROR(INDEX('الخطوط'!$G$6:$G$45,MATCH(F159&amp;"",'الخطوط'!$A$6:$A$45,0))-N(I159),""))</f>
        <v/>
      </c>
      <c r="K159" s="18">
        <f>IF(OR(J159="",NOT(ISNUMBER(G159))),"",IF(IF(ISNUMBER(H159),MIN('الإعدادات'!$B$4,H159),'الإعدادات'!$B$4)&lt;G159,0,(YEAR(IF(ISNUMBER(H159),MIN('الإعدادات'!$B$4,H159),'الإعدادات'!$B$4))-YEAR(G159))*12+MONTH(IF(ISNUMBER(H159),MIN('الإعدادات'!$B$4,H159),'الإعدادات'!$B$4))-MONTH(G159)+1))</f>
        <v/>
      </c>
      <c r="L159" s="20">
        <f>IF(K159="","",ROUND(K159*J159,2))</f>
        <v/>
      </c>
      <c r="M159" s="20">
        <f>IF(A159&amp;""="","",SUMIFS('الدفعات'!$C$6:$C$3005,'الدفعات'!$B$6:$B$3005,A159&amp;""))</f>
        <v/>
      </c>
      <c r="N159" s="20">
        <f>IF(L159="","",ROUND(L159-M159,2))</f>
        <v/>
      </c>
      <c r="O159" s="18">
        <f>IF(N159="","",IF(AND(N159&gt;0,N(J159)&gt;0),ROUNDUP(ROUND(N159/J159,4),0),0))</f>
        <v/>
      </c>
      <c r="P159" s="21">
        <f>IF(A159&amp;""="","",IFERROR(SUMIFS('الدفعات'!$A$6:$A$3005,'الدفعات'!$B$6:$B$3005,A159&amp;"",'الدفعات'!$H$6:$H$3005,1)/COUNTIFS('الدفعات'!$B$6:$B$3005,A159&amp;"",'الدفعات'!$H$6:$H$3005,1),""))</f>
        <v/>
      </c>
      <c r="Q159" s="6">
        <f>IF(A159&amp;""="","",IF(N159="","بيانات ناقصة",IF(N159&gt;0,"متأخر",IF(N159&lt;0,"دفع مقدمًا","مسدد"))))</f>
        <v/>
      </c>
      <c r="R159" s="22">
        <f>IF(A159&amp;""="","",IF(AND(F159&amp;""&lt;&gt;"",OR(NOT(ISNUMBER(H159)),H159&gt;'الإعدادات'!$B$4)),1,0))</f>
        <v/>
      </c>
      <c r="S159" s="18">
        <f>IF(ISNUMBER(N159),IF(N159&gt;0,COUNTIFS($N$6:$N$505,"&gt;"&amp;N159)+COUNTIFS($N$6:N159,N159),""),"")</f>
        <v/>
      </c>
    </row>
    <row r="160">
      <c r="A160" s="5" t="n"/>
      <c r="B160" s="5" t="n"/>
      <c r="C160" s="5" t="n"/>
      <c r="D160" s="5" t="n"/>
      <c r="E160" s="16" t="n"/>
      <c r="F160" s="5" t="n"/>
      <c r="G160" s="13" t="n"/>
      <c r="H160" s="13" t="n"/>
      <c r="I160" s="17" t="n"/>
      <c r="J160" s="20">
        <f>IF(A160&amp;""="","",IFERROR(INDEX('الخطوط'!$G$6:$G$45,MATCH(F160&amp;"",'الخطوط'!$A$6:$A$45,0))-N(I160),""))</f>
        <v/>
      </c>
      <c r="K160" s="18">
        <f>IF(OR(J160="",NOT(ISNUMBER(G160))),"",IF(IF(ISNUMBER(H160),MIN('الإعدادات'!$B$4,H160),'الإعدادات'!$B$4)&lt;G160,0,(YEAR(IF(ISNUMBER(H160),MIN('الإعدادات'!$B$4,H160),'الإعدادات'!$B$4))-YEAR(G160))*12+MONTH(IF(ISNUMBER(H160),MIN('الإعدادات'!$B$4,H160),'الإعدادات'!$B$4))-MONTH(G160)+1))</f>
        <v/>
      </c>
      <c r="L160" s="20">
        <f>IF(K160="","",ROUND(K160*J160,2))</f>
        <v/>
      </c>
      <c r="M160" s="20">
        <f>IF(A160&amp;""="","",SUMIFS('الدفعات'!$C$6:$C$3005,'الدفعات'!$B$6:$B$3005,A160&amp;""))</f>
        <v/>
      </c>
      <c r="N160" s="20">
        <f>IF(L160="","",ROUND(L160-M160,2))</f>
        <v/>
      </c>
      <c r="O160" s="18">
        <f>IF(N160="","",IF(AND(N160&gt;0,N(J160)&gt;0),ROUNDUP(ROUND(N160/J160,4),0),0))</f>
        <v/>
      </c>
      <c r="P160" s="21">
        <f>IF(A160&amp;""="","",IFERROR(SUMIFS('الدفعات'!$A$6:$A$3005,'الدفعات'!$B$6:$B$3005,A160&amp;"",'الدفعات'!$H$6:$H$3005,1)/COUNTIFS('الدفعات'!$B$6:$B$3005,A160&amp;"",'الدفعات'!$H$6:$H$3005,1),""))</f>
        <v/>
      </c>
      <c r="Q160" s="6">
        <f>IF(A160&amp;""="","",IF(N160="","بيانات ناقصة",IF(N160&gt;0,"متأخر",IF(N160&lt;0,"دفع مقدمًا","مسدد"))))</f>
        <v/>
      </c>
      <c r="R160" s="22">
        <f>IF(A160&amp;""="","",IF(AND(F160&amp;""&lt;&gt;"",OR(NOT(ISNUMBER(H160)),H160&gt;'الإعدادات'!$B$4)),1,0))</f>
        <v/>
      </c>
      <c r="S160" s="18">
        <f>IF(ISNUMBER(N160),IF(N160&gt;0,COUNTIFS($N$6:$N$505,"&gt;"&amp;N160)+COUNTIFS($N$6:N160,N160),""),"")</f>
        <v/>
      </c>
    </row>
    <row r="161">
      <c r="A161" s="5" t="n"/>
      <c r="B161" s="5" t="n"/>
      <c r="C161" s="5" t="n"/>
      <c r="D161" s="5" t="n"/>
      <c r="E161" s="16" t="n"/>
      <c r="F161" s="5" t="n"/>
      <c r="G161" s="13" t="n"/>
      <c r="H161" s="13" t="n"/>
      <c r="I161" s="17" t="n"/>
      <c r="J161" s="20">
        <f>IF(A161&amp;""="","",IFERROR(INDEX('الخطوط'!$G$6:$G$45,MATCH(F161&amp;"",'الخطوط'!$A$6:$A$45,0))-N(I161),""))</f>
        <v/>
      </c>
      <c r="K161" s="18">
        <f>IF(OR(J161="",NOT(ISNUMBER(G161))),"",IF(IF(ISNUMBER(H161),MIN('الإعدادات'!$B$4,H161),'الإعدادات'!$B$4)&lt;G161,0,(YEAR(IF(ISNUMBER(H161),MIN('الإعدادات'!$B$4,H161),'الإعدادات'!$B$4))-YEAR(G161))*12+MONTH(IF(ISNUMBER(H161),MIN('الإعدادات'!$B$4,H161),'الإعدادات'!$B$4))-MONTH(G161)+1))</f>
        <v/>
      </c>
      <c r="L161" s="20">
        <f>IF(K161="","",ROUND(K161*J161,2))</f>
        <v/>
      </c>
      <c r="M161" s="20">
        <f>IF(A161&amp;""="","",SUMIFS('الدفعات'!$C$6:$C$3005,'الدفعات'!$B$6:$B$3005,A161&amp;""))</f>
        <v/>
      </c>
      <c r="N161" s="20">
        <f>IF(L161="","",ROUND(L161-M161,2))</f>
        <v/>
      </c>
      <c r="O161" s="18">
        <f>IF(N161="","",IF(AND(N161&gt;0,N(J161)&gt;0),ROUNDUP(ROUND(N161/J161,4),0),0))</f>
        <v/>
      </c>
      <c r="P161" s="21">
        <f>IF(A161&amp;""="","",IFERROR(SUMIFS('الدفعات'!$A$6:$A$3005,'الدفعات'!$B$6:$B$3005,A161&amp;"",'الدفعات'!$H$6:$H$3005,1)/COUNTIFS('الدفعات'!$B$6:$B$3005,A161&amp;"",'الدفعات'!$H$6:$H$3005,1),""))</f>
        <v/>
      </c>
      <c r="Q161" s="6">
        <f>IF(A161&amp;""="","",IF(N161="","بيانات ناقصة",IF(N161&gt;0,"متأخر",IF(N161&lt;0,"دفع مقدمًا","مسدد"))))</f>
        <v/>
      </c>
      <c r="R161" s="22">
        <f>IF(A161&amp;""="","",IF(AND(F161&amp;""&lt;&gt;"",OR(NOT(ISNUMBER(H161)),H161&gt;'الإعدادات'!$B$4)),1,0))</f>
        <v/>
      </c>
      <c r="S161" s="18">
        <f>IF(ISNUMBER(N161),IF(N161&gt;0,COUNTIFS($N$6:$N$505,"&gt;"&amp;N161)+COUNTIFS($N$6:N161,N161),""),"")</f>
        <v/>
      </c>
    </row>
    <row r="162">
      <c r="A162" s="5" t="n"/>
      <c r="B162" s="5" t="n"/>
      <c r="C162" s="5" t="n"/>
      <c r="D162" s="5" t="n"/>
      <c r="E162" s="16" t="n"/>
      <c r="F162" s="5" t="n"/>
      <c r="G162" s="13" t="n"/>
      <c r="H162" s="13" t="n"/>
      <c r="I162" s="17" t="n"/>
      <c r="J162" s="20">
        <f>IF(A162&amp;""="","",IFERROR(INDEX('الخطوط'!$G$6:$G$45,MATCH(F162&amp;"",'الخطوط'!$A$6:$A$45,0))-N(I162),""))</f>
        <v/>
      </c>
      <c r="K162" s="18">
        <f>IF(OR(J162="",NOT(ISNUMBER(G162))),"",IF(IF(ISNUMBER(H162),MIN('الإعدادات'!$B$4,H162),'الإعدادات'!$B$4)&lt;G162,0,(YEAR(IF(ISNUMBER(H162),MIN('الإعدادات'!$B$4,H162),'الإعدادات'!$B$4))-YEAR(G162))*12+MONTH(IF(ISNUMBER(H162),MIN('الإعدادات'!$B$4,H162),'الإعدادات'!$B$4))-MONTH(G162)+1))</f>
        <v/>
      </c>
      <c r="L162" s="20">
        <f>IF(K162="","",ROUND(K162*J162,2))</f>
        <v/>
      </c>
      <c r="M162" s="20">
        <f>IF(A162&amp;""="","",SUMIFS('الدفعات'!$C$6:$C$3005,'الدفعات'!$B$6:$B$3005,A162&amp;""))</f>
        <v/>
      </c>
      <c r="N162" s="20">
        <f>IF(L162="","",ROUND(L162-M162,2))</f>
        <v/>
      </c>
      <c r="O162" s="18">
        <f>IF(N162="","",IF(AND(N162&gt;0,N(J162)&gt;0),ROUNDUP(ROUND(N162/J162,4),0),0))</f>
        <v/>
      </c>
      <c r="P162" s="21">
        <f>IF(A162&amp;""="","",IFERROR(SUMIFS('الدفعات'!$A$6:$A$3005,'الدفعات'!$B$6:$B$3005,A162&amp;"",'الدفعات'!$H$6:$H$3005,1)/COUNTIFS('الدفعات'!$B$6:$B$3005,A162&amp;"",'الدفعات'!$H$6:$H$3005,1),""))</f>
        <v/>
      </c>
      <c r="Q162" s="6">
        <f>IF(A162&amp;""="","",IF(N162="","بيانات ناقصة",IF(N162&gt;0,"متأخر",IF(N162&lt;0,"دفع مقدمًا","مسدد"))))</f>
        <v/>
      </c>
      <c r="R162" s="22">
        <f>IF(A162&amp;""="","",IF(AND(F162&amp;""&lt;&gt;"",OR(NOT(ISNUMBER(H162)),H162&gt;'الإعدادات'!$B$4)),1,0))</f>
        <v/>
      </c>
      <c r="S162" s="18">
        <f>IF(ISNUMBER(N162),IF(N162&gt;0,COUNTIFS($N$6:$N$505,"&gt;"&amp;N162)+COUNTIFS($N$6:N162,N162),""),"")</f>
        <v/>
      </c>
    </row>
    <row r="163">
      <c r="A163" s="5" t="n"/>
      <c r="B163" s="5" t="n"/>
      <c r="C163" s="5" t="n"/>
      <c r="D163" s="5" t="n"/>
      <c r="E163" s="16" t="n"/>
      <c r="F163" s="5" t="n"/>
      <c r="G163" s="13" t="n"/>
      <c r="H163" s="13" t="n"/>
      <c r="I163" s="17" t="n"/>
      <c r="J163" s="20">
        <f>IF(A163&amp;""="","",IFERROR(INDEX('الخطوط'!$G$6:$G$45,MATCH(F163&amp;"",'الخطوط'!$A$6:$A$45,0))-N(I163),""))</f>
        <v/>
      </c>
      <c r="K163" s="18">
        <f>IF(OR(J163="",NOT(ISNUMBER(G163))),"",IF(IF(ISNUMBER(H163),MIN('الإعدادات'!$B$4,H163),'الإعدادات'!$B$4)&lt;G163,0,(YEAR(IF(ISNUMBER(H163),MIN('الإعدادات'!$B$4,H163),'الإعدادات'!$B$4))-YEAR(G163))*12+MONTH(IF(ISNUMBER(H163),MIN('الإعدادات'!$B$4,H163),'الإعدادات'!$B$4))-MONTH(G163)+1))</f>
        <v/>
      </c>
      <c r="L163" s="20">
        <f>IF(K163="","",ROUND(K163*J163,2))</f>
        <v/>
      </c>
      <c r="M163" s="20">
        <f>IF(A163&amp;""="","",SUMIFS('الدفعات'!$C$6:$C$3005,'الدفعات'!$B$6:$B$3005,A163&amp;""))</f>
        <v/>
      </c>
      <c r="N163" s="20">
        <f>IF(L163="","",ROUND(L163-M163,2))</f>
        <v/>
      </c>
      <c r="O163" s="18">
        <f>IF(N163="","",IF(AND(N163&gt;0,N(J163)&gt;0),ROUNDUP(ROUND(N163/J163,4),0),0))</f>
        <v/>
      </c>
      <c r="P163" s="21">
        <f>IF(A163&amp;""="","",IFERROR(SUMIFS('الدفعات'!$A$6:$A$3005,'الدفعات'!$B$6:$B$3005,A163&amp;"",'الدفعات'!$H$6:$H$3005,1)/COUNTIFS('الدفعات'!$B$6:$B$3005,A163&amp;"",'الدفعات'!$H$6:$H$3005,1),""))</f>
        <v/>
      </c>
      <c r="Q163" s="6">
        <f>IF(A163&amp;""="","",IF(N163="","بيانات ناقصة",IF(N163&gt;0,"متأخر",IF(N163&lt;0,"دفع مقدمًا","مسدد"))))</f>
        <v/>
      </c>
      <c r="R163" s="22">
        <f>IF(A163&amp;""="","",IF(AND(F163&amp;""&lt;&gt;"",OR(NOT(ISNUMBER(H163)),H163&gt;'الإعدادات'!$B$4)),1,0))</f>
        <v/>
      </c>
      <c r="S163" s="18">
        <f>IF(ISNUMBER(N163),IF(N163&gt;0,COUNTIFS($N$6:$N$505,"&gt;"&amp;N163)+COUNTIFS($N$6:N163,N163),""),"")</f>
        <v/>
      </c>
    </row>
    <row r="164">
      <c r="A164" s="5" t="n"/>
      <c r="B164" s="5" t="n"/>
      <c r="C164" s="5" t="n"/>
      <c r="D164" s="5" t="n"/>
      <c r="E164" s="16" t="n"/>
      <c r="F164" s="5" t="n"/>
      <c r="G164" s="13" t="n"/>
      <c r="H164" s="13" t="n"/>
      <c r="I164" s="17" t="n"/>
      <c r="J164" s="20">
        <f>IF(A164&amp;""="","",IFERROR(INDEX('الخطوط'!$G$6:$G$45,MATCH(F164&amp;"",'الخطوط'!$A$6:$A$45,0))-N(I164),""))</f>
        <v/>
      </c>
      <c r="K164" s="18">
        <f>IF(OR(J164="",NOT(ISNUMBER(G164))),"",IF(IF(ISNUMBER(H164),MIN('الإعدادات'!$B$4,H164),'الإعدادات'!$B$4)&lt;G164,0,(YEAR(IF(ISNUMBER(H164),MIN('الإعدادات'!$B$4,H164),'الإعدادات'!$B$4))-YEAR(G164))*12+MONTH(IF(ISNUMBER(H164),MIN('الإعدادات'!$B$4,H164),'الإعدادات'!$B$4))-MONTH(G164)+1))</f>
        <v/>
      </c>
      <c r="L164" s="20">
        <f>IF(K164="","",ROUND(K164*J164,2))</f>
        <v/>
      </c>
      <c r="M164" s="20">
        <f>IF(A164&amp;""="","",SUMIFS('الدفعات'!$C$6:$C$3005,'الدفعات'!$B$6:$B$3005,A164&amp;""))</f>
        <v/>
      </c>
      <c r="N164" s="20">
        <f>IF(L164="","",ROUND(L164-M164,2))</f>
        <v/>
      </c>
      <c r="O164" s="18">
        <f>IF(N164="","",IF(AND(N164&gt;0,N(J164)&gt;0),ROUNDUP(ROUND(N164/J164,4),0),0))</f>
        <v/>
      </c>
      <c r="P164" s="21">
        <f>IF(A164&amp;""="","",IFERROR(SUMIFS('الدفعات'!$A$6:$A$3005,'الدفعات'!$B$6:$B$3005,A164&amp;"",'الدفعات'!$H$6:$H$3005,1)/COUNTIFS('الدفعات'!$B$6:$B$3005,A164&amp;"",'الدفعات'!$H$6:$H$3005,1),""))</f>
        <v/>
      </c>
      <c r="Q164" s="6">
        <f>IF(A164&amp;""="","",IF(N164="","بيانات ناقصة",IF(N164&gt;0,"متأخر",IF(N164&lt;0,"دفع مقدمًا","مسدد"))))</f>
        <v/>
      </c>
      <c r="R164" s="22">
        <f>IF(A164&amp;""="","",IF(AND(F164&amp;""&lt;&gt;"",OR(NOT(ISNUMBER(H164)),H164&gt;'الإعدادات'!$B$4)),1,0))</f>
        <v/>
      </c>
      <c r="S164" s="18">
        <f>IF(ISNUMBER(N164),IF(N164&gt;0,COUNTIFS($N$6:$N$505,"&gt;"&amp;N164)+COUNTIFS($N$6:N164,N164),""),"")</f>
        <v/>
      </c>
    </row>
    <row r="165">
      <c r="A165" s="5" t="n"/>
      <c r="B165" s="5" t="n"/>
      <c r="C165" s="5" t="n"/>
      <c r="D165" s="5" t="n"/>
      <c r="E165" s="16" t="n"/>
      <c r="F165" s="5" t="n"/>
      <c r="G165" s="13" t="n"/>
      <c r="H165" s="13" t="n"/>
      <c r="I165" s="17" t="n"/>
      <c r="J165" s="20">
        <f>IF(A165&amp;""="","",IFERROR(INDEX('الخطوط'!$G$6:$G$45,MATCH(F165&amp;"",'الخطوط'!$A$6:$A$45,0))-N(I165),""))</f>
        <v/>
      </c>
      <c r="K165" s="18">
        <f>IF(OR(J165="",NOT(ISNUMBER(G165))),"",IF(IF(ISNUMBER(H165),MIN('الإعدادات'!$B$4,H165),'الإعدادات'!$B$4)&lt;G165,0,(YEAR(IF(ISNUMBER(H165),MIN('الإعدادات'!$B$4,H165),'الإعدادات'!$B$4))-YEAR(G165))*12+MONTH(IF(ISNUMBER(H165),MIN('الإعدادات'!$B$4,H165),'الإعدادات'!$B$4))-MONTH(G165)+1))</f>
        <v/>
      </c>
      <c r="L165" s="20">
        <f>IF(K165="","",ROUND(K165*J165,2))</f>
        <v/>
      </c>
      <c r="M165" s="20">
        <f>IF(A165&amp;""="","",SUMIFS('الدفعات'!$C$6:$C$3005,'الدفعات'!$B$6:$B$3005,A165&amp;""))</f>
        <v/>
      </c>
      <c r="N165" s="20">
        <f>IF(L165="","",ROUND(L165-M165,2))</f>
        <v/>
      </c>
      <c r="O165" s="18">
        <f>IF(N165="","",IF(AND(N165&gt;0,N(J165)&gt;0),ROUNDUP(ROUND(N165/J165,4),0),0))</f>
        <v/>
      </c>
      <c r="P165" s="21">
        <f>IF(A165&amp;""="","",IFERROR(SUMIFS('الدفعات'!$A$6:$A$3005,'الدفعات'!$B$6:$B$3005,A165&amp;"",'الدفعات'!$H$6:$H$3005,1)/COUNTIFS('الدفعات'!$B$6:$B$3005,A165&amp;"",'الدفعات'!$H$6:$H$3005,1),""))</f>
        <v/>
      </c>
      <c r="Q165" s="6">
        <f>IF(A165&amp;""="","",IF(N165="","بيانات ناقصة",IF(N165&gt;0,"متأخر",IF(N165&lt;0,"دفع مقدمًا","مسدد"))))</f>
        <v/>
      </c>
      <c r="R165" s="22">
        <f>IF(A165&amp;""="","",IF(AND(F165&amp;""&lt;&gt;"",OR(NOT(ISNUMBER(H165)),H165&gt;'الإعدادات'!$B$4)),1,0))</f>
        <v/>
      </c>
      <c r="S165" s="18">
        <f>IF(ISNUMBER(N165),IF(N165&gt;0,COUNTIFS($N$6:$N$505,"&gt;"&amp;N165)+COUNTIFS($N$6:N165,N165),""),"")</f>
        <v/>
      </c>
    </row>
    <row r="166">
      <c r="A166" s="5" t="n"/>
      <c r="B166" s="5" t="n"/>
      <c r="C166" s="5" t="n"/>
      <c r="D166" s="5" t="n"/>
      <c r="E166" s="16" t="n"/>
      <c r="F166" s="5" t="n"/>
      <c r="G166" s="13" t="n"/>
      <c r="H166" s="13" t="n"/>
      <c r="I166" s="17" t="n"/>
      <c r="J166" s="20">
        <f>IF(A166&amp;""="","",IFERROR(INDEX('الخطوط'!$G$6:$G$45,MATCH(F166&amp;"",'الخطوط'!$A$6:$A$45,0))-N(I166),""))</f>
        <v/>
      </c>
      <c r="K166" s="18">
        <f>IF(OR(J166="",NOT(ISNUMBER(G166))),"",IF(IF(ISNUMBER(H166),MIN('الإعدادات'!$B$4,H166),'الإعدادات'!$B$4)&lt;G166,0,(YEAR(IF(ISNUMBER(H166),MIN('الإعدادات'!$B$4,H166),'الإعدادات'!$B$4))-YEAR(G166))*12+MONTH(IF(ISNUMBER(H166),MIN('الإعدادات'!$B$4,H166),'الإعدادات'!$B$4))-MONTH(G166)+1))</f>
        <v/>
      </c>
      <c r="L166" s="20">
        <f>IF(K166="","",ROUND(K166*J166,2))</f>
        <v/>
      </c>
      <c r="M166" s="20">
        <f>IF(A166&amp;""="","",SUMIFS('الدفعات'!$C$6:$C$3005,'الدفعات'!$B$6:$B$3005,A166&amp;""))</f>
        <v/>
      </c>
      <c r="N166" s="20">
        <f>IF(L166="","",ROUND(L166-M166,2))</f>
        <v/>
      </c>
      <c r="O166" s="18">
        <f>IF(N166="","",IF(AND(N166&gt;0,N(J166)&gt;0),ROUNDUP(ROUND(N166/J166,4),0),0))</f>
        <v/>
      </c>
      <c r="P166" s="21">
        <f>IF(A166&amp;""="","",IFERROR(SUMIFS('الدفعات'!$A$6:$A$3005,'الدفعات'!$B$6:$B$3005,A166&amp;"",'الدفعات'!$H$6:$H$3005,1)/COUNTIFS('الدفعات'!$B$6:$B$3005,A166&amp;"",'الدفعات'!$H$6:$H$3005,1),""))</f>
        <v/>
      </c>
      <c r="Q166" s="6">
        <f>IF(A166&amp;""="","",IF(N166="","بيانات ناقصة",IF(N166&gt;0,"متأخر",IF(N166&lt;0,"دفع مقدمًا","مسدد"))))</f>
        <v/>
      </c>
      <c r="R166" s="22">
        <f>IF(A166&amp;""="","",IF(AND(F166&amp;""&lt;&gt;"",OR(NOT(ISNUMBER(H166)),H166&gt;'الإعدادات'!$B$4)),1,0))</f>
        <v/>
      </c>
      <c r="S166" s="18">
        <f>IF(ISNUMBER(N166),IF(N166&gt;0,COUNTIFS($N$6:$N$505,"&gt;"&amp;N166)+COUNTIFS($N$6:N166,N166),""),"")</f>
        <v/>
      </c>
    </row>
    <row r="167">
      <c r="A167" s="5" t="n"/>
      <c r="B167" s="5" t="n"/>
      <c r="C167" s="5" t="n"/>
      <c r="D167" s="5" t="n"/>
      <c r="E167" s="16" t="n"/>
      <c r="F167" s="5" t="n"/>
      <c r="G167" s="13" t="n"/>
      <c r="H167" s="13" t="n"/>
      <c r="I167" s="17" t="n"/>
      <c r="J167" s="20">
        <f>IF(A167&amp;""="","",IFERROR(INDEX('الخطوط'!$G$6:$G$45,MATCH(F167&amp;"",'الخطوط'!$A$6:$A$45,0))-N(I167),""))</f>
        <v/>
      </c>
      <c r="K167" s="18">
        <f>IF(OR(J167="",NOT(ISNUMBER(G167))),"",IF(IF(ISNUMBER(H167),MIN('الإعدادات'!$B$4,H167),'الإعدادات'!$B$4)&lt;G167,0,(YEAR(IF(ISNUMBER(H167),MIN('الإعدادات'!$B$4,H167),'الإعدادات'!$B$4))-YEAR(G167))*12+MONTH(IF(ISNUMBER(H167),MIN('الإعدادات'!$B$4,H167),'الإعدادات'!$B$4))-MONTH(G167)+1))</f>
        <v/>
      </c>
      <c r="L167" s="20">
        <f>IF(K167="","",ROUND(K167*J167,2))</f>
        <v/>
      </c>
      <c r="M167" s="20">
        <f>IF(A167&amp;""="","",SUMIFS('الدفعات'!$C$6:$C$3005,'الدفعات'!$B$6:$B$3005,A167&amp;""))</f>
        <v/>
      </c>
      <c r="N167" s="20">
        <f>IF(L167="","",ROUND(L167-M167,2))</f>
        <v/>
      </c>
      <c r="O167" s="18">
        <f>IF(N167="","",IF(AND(N167&gt;0,N(J167)&gt;0),ROUNDUP(ROUND(N167/J167,4),0),0))</f>
        <v/>
      </c>
      <c r="P167" s="21">
        <f>IF(A167&amp;""="","",IFERROR(SUMIFS('الدفعات'!$A$6:$A$3005,'الدفعات'!$B$6:$B$3005,A167&amp;"",'الدفعات'!$H$6:$H$3005,1)/COUNTIFS('الدفعات'!$B$6:$B$3005,A167&amp;"",'الدفعات'!$H$6:$H$3005,1),""))</f>
        <v/>
      </c>
      <c r="Q167" s="6">
        <f>IF(A167&amp;""="","",IF(N167="","بيانات ناقصة",IF(N167&gt;0,"متأخر",IF(N167&lt;0,"دفع مقدمًا","مسدد"))))</f>
        <v/>
      </c>
      <c r="R167" s="22">
        <f>IF(A167&amp;""="","",IF(AND(F167&amp;""&lt;&gt;"",OR(NOT(ISNUMBER(H167)),H167&gt;'الإعدادات'!$B$4)),1,0))</f>
        <v/>
      </c>
      <c r="S167" s="18">
        <f>IF(ISNUMBER(N167),IF(N167&gt;0,COUNTIFS($N$6:$N$505,"&gt;"&amp;N167)+COUNTIFS($N$6:N167,N167),""),"")</f>
        <v/>
      </c>
    </row>
    <row r="168">
      <c r="A168" s="5" t="n"/>
      <c r="B168" s="5" t="n"/>
      <c r="C168" s="5" t="n"/>
      <c r="D168" s="5" t="n"/>
      <c r="E168" s="16" t="n"/>
      <c r="F168" s="5" t="n"/>
      <c r="G168" s="13" t="n"/>
      <c r="H168" s="13" t="n"/>
      <c r="I168" s="17" t="n"/>
      <c r="J168" s="20">
        <f>IF(A168&amp;""="","",IFERROR(INDEX('الخطوط'!$G$6:$G$45,MATCH(F168&amp;"",'الخطوط'!$A$6:$A$45,0))-N(I168),""))</f>
        <v/>
      </c>
      <c r="K168" s="18">
        <f>IF(OR(J168="",NOT(ISNUMBER(G168))),"",IF(IF(ISNUMBER(H168),MIN('الإعدادات'!$B$4,H168),'الإعدادات'!$B$4)&lt;G168,0,(YEAR(IF(ISNUMBER(H168),MIN('الإعدادات'!$B$4,H168),'الإعدادات'!$B$4))-YEAR(G168))*12+MONTH(IF(ISNUMBER(H168),MIN('الإعدادات'!$B$4,H168),'الإعدادات'!$B$4))-MONTH(G168)+1))</f>
        <v/>
      </c>
      <c r="L168" s="20">
        <f>IF(K168="","",ROUND(K168*J168,2))</f>
        <v/>
      </c>
      <c r="M168" s="20">
        <f>IF(A168&amp;""="","",SUMIFS('الدفعات'!$C$6:$C$3005,'الدفعات'!$B$6:$B$3005,A168&amp;""))</f>
        <v/>
      </c>
      <c r="N168" s="20">
        <f>IF(L168="","",ROUND(L168-M168,2))</f>
        <v/>
      </c>
      <c r="O168" s="18">
        <f>IF(N168="","",IF(AND(N168&gt;0,N(J168)&gt;0),ROUNDUP(ROUND(N168/J168,4),0),0))</f>
        <v/>
      </c>
      <c r="P168" s="21">
        <f>IF(A168&amp;""="","",IFERROR(SUMIFS('الدفعات'!$A$6:$A$3005,'الدفعات'!$B$6:$B$3005,A168&amp;"",'الدفعات'!$H$6:$H$3005,1)/COUNTIFS('الدفعات'!$B$6:$B$3005,A168&amp;"",'الدفعات'!$H$6:$H$3005,1),""))</f>
        <v/>
      </c>
      <c r="Q168" s="6">
        <f>IF(A168&amp;""="","",IF(N168="","بيانات ناقصة",IF(N168&gt;0,"متأخر",IF(N168&lt;0,"دفع مقدمًا","مسدد"))))</f>
        <v/>
      </c>
      <c r="R168" s="22">
        <f>IF(A168&amp;""="","",IF(AND(F168&amp;""&lt;&gt;"",OR(NOT(ISNUMBER(H168)),H168&gt;'الإعدادات'!$B$4)),1,0))</f>
        <v/>
      </c>
      <c r="S168" s="18">
        <f>IF(ISNUMBER(N168),IF(N168&gt;0,COUNTIFS($N$6:$N$505,"&gt;"&amp;N168)+COUNTIFS($N$6:N168,N168),""),"")</f>
        <v/>
      </c>
    </row>
    <row r="169">
      <c r="A169" s="5" t="n"/>
      <c r="B169" s="5" t="n"/>
      <c r="C169" s="5" t="n"/>
      <c r="D169" s="5" t="n"/>
      <c r="E169" s="16" t="n"/>
      <c r="F169" s="5" t="n"/>
      <c r="G169" s="13" t="n"/>
      <c r="H169" s="13" t="n"/>
      <c r="I169" s="17" t="n"/>
      <c r="J169" s="20">
        <f>IF(A169&amp;""="","",IFERROR(INDEX('الخطوط'!$G$6:$G$45,MATCH(F169&amp;"",'الخطوط'!$A$6:$A$45,0))-N(I169),""))</f>
        <v/>
      </c>
      <c r="K169" s="18">
        <f>IF(OR(J169="",NOT(ISNUMBER(G169))),"",IF(IF(ISNUMBER(H169),MIN('الإعدادات'!$B$4,H169),'الإعدادات'!$B$4)&lt;G169,0,(YEAR(IF(ISNUMBER(H169),MIN('الإعدادات'!$B$4,H169),'الإعدادات'!$B$4))-YEAR(G169))*12+MONTH(IF(ISNUMBER(H169),MIN('الإعدادات'!$B$4,H169),'الإعدادات'!$B$4))-MONTH(G169)+1))</f>
        <v/>
      </c>
      <c r="L169" s="20">
        <f>IF(K169="","",ROUND(K169*J169,2))</f>
        <v/>
      </c>
      <c r="M169" s="20">
        <f>IF(A169&amp;""="","",SUMIFS('الدفعات'!$C$6:$C$3005,'الدفعات'!$B$6:$B$3005,A169&amp;""))</f>
        <v/>
      </c>
      <c r="N169" s="20">
        <f>IF(L169="","",ROUND(L169-M169,2))</f>
        <v/>
      </c>
      <c r="O169" s="18">
        <f>IF(N169="","",IF(AND(N169&gt;0,N(J169)&gt;0),ROUNDUP(ROUND(N169/J169,4),0),0))</f>
        <v/>
      </c>
      <c r="P169" s="21">
        <f>IF(A169&amp;""="","",IFERROR(SUMIFS('الدفعات'!$A$6:$A$3005,'الدفعات'!$B$6:$B$3005,A169&amp;"",'الدفعات'!$H$6:$H$3005,1)/COUNTIFS('الدفعات'!$B$6:$B$3005,A169&amp;"",'الدفعات'!$H$6:$H$3005,1),""))</f>
        <v/>
      </c>
      <c r="Q169" s="6">
        <f>IF(A169&amp;""="","",IF(N169="","بيانات ناقصة",IF(N169&gt;0,"متأخر",IF(N169&lt;0,"دفع مقدمًا","مسدد"))))</f>
        <v/>
      </c>
      <c r="R169" s="22">
        <f>IF(A169&amp;""="","",IF(AND(F169&amp;""&lt;&gt;"",OR(NOT(ISNUMBER(H169)),H169&gt;'الإعدادات'!$B$4)),1,0))</f>
        <v/>
      </c>
      <c r="S169" s="18">
        <f>IF(ISNUMBER(N169),IF(N169&gt;0,COUNTIFS($N$6:$N$505,"&gt;"&amp;N169)+COUNTIFS($N$6:N169,N169),""),"")</f>
        <v/>
      </c>
    </row>
    <row r="170">
      <c r="A170" s="5" t="n"/>
      <c r="B170" s="5" t="n"/>
      <c r="C170" s="5" t="n"/>
      <c r="D170" s="5" t="n"/>
      <c r="E170" s="16" t="n"/>
      <c r="F170" s="5" t="n"/>
      <c r="G170" s="13" t="n"/>
      <c r="H170" s="13" t="n"/>
      <c r="I170" s="17" t="n"/>
      <c r="J170" s="20">
        <f>IF(A170&amp;""="","",IFERROR(INDEX('الخطوط'!$G$6:$G$45,MATCH(F170&amp;"",'الخطوط'!$A$6:$A$45,0))-N(I170),""))</f>
        <v/>
      </c>
      <c r="K170" s="18">
        <f>IF(OR(J170="",NOT(ISNUMBER(G170))),"",IF(IF(ISNUMBER(H170),MIN('الإعدادات'!$B$4,H170),'الإعدادات'!$B$4)&lt;G170,0,(YEAR(IF(ISNUMBER(H170),MIN('الإعدادات'!$B$4,H170),'الإعدادات'!$B$4))-YEAR(G170))*12+MONTH(IF(ISNUMBER(H170),MIN('الإعدادات'!$B$4,H170),'الإعدادات'!$B$4))-MONTH(G170)+1))</f>
        <v/>
      </c>
      <c r="L170" s="20">
        <f>IF(K170="","",ROUND(K170*J170,2))</f>
        <v/>
      </c>
      <c r="M170" s="20">
        <f>IF(A170&amp;""="","",SUMIFS('الدفعات'!$C$6:$C$3005,'الدفعات'!$B$6:$B$3005,A170&amp;""))</f>
        <v/>
      </c>
      <c r="N170" s="20">
        <f>IF(L170="","",ROUND(L170-M170,2))</f>
        <v/>
      </c>
      <c r="O170" s="18">
        <f>IF(N170="","",IF(AND(N170&gt;0,N(J170)&gt;0),ROUNDUP(ROUND(N170/J170,4),0),0))</f>
        <v/>
      </c>
      <c r="P170" s="21">
        <f>IF(A170&amp;""="","",IFERROR(SUMIFS('الدفعات'!$A$6:$A$3005,'الدفعات'!$B$6:$B$3005,A170&amp;"",'الدفعات'!$H$6:$H$3005,1)/COUNTIFS('الدفعات'!$B$6:$B$3005,A170&amp;"",'الدفعات'!$H$6:$H$3005,1),""))</f>
        <v/>
      </c>
      <c r="Q170" s="6">
        <f>IF(A170&amp;""="","",IF(N170="","بيانات ناقصة",IF(N170&gt;0,"متأخر",IF(N170&lt;0,"دفع مقدمًا","مسدد"))))</f>
        <v/>
      </c>
      <c r="R170" s="22">
        <f>IF(A170&amp;""="","",IF(AND(F170&amp;""&lt;&gt;"",OR(NOT(ISNUMBER(H170)),H170&gt;'الإعدادات'!$B$4)),1,0))</f>
        <v/>
      </c>
      <c r="S170" s="18">
        <f>IF(ISNUMBER(N170),IF(N170&gt;0,COUNTIFS($N$6:$N$505,"&gt;"&amp;N170)+COUNTIFS($N$6:N170,N170),""),"")</f>
        <v/>
      </c>
    </row>
    <row r="171">
      <c r="A171" s="5" t="n"/>
      <c r="B171" s="5" t="n"/>
      <c r="C171" s="5" t="n"/>
      <c r="D171" s="5" t="n"/>
      <c r="E171" s="16" t="n"/>
      <c r="F171" s="5" t="n"/>
      <c r="G171" s="13" t="n"/>
      <c r="H171" s="13" t="n"/>
      <c r="I171" s="17" t="n"/>
      <c r="J171" s="20">
        <f>IF(A171&amp;""="","",IFERROR(INDEX('الخطوط'!$G$6:$G$45,MATCH(F171&amp;"",'الخطوط'!$A$6:$A$45,0))-N(I171),""))</f>
        <v/>
      </c>
      <c r="K171" s="18">
        <f>IF(OR(J171="",NOT(ISNUMBER(G171))),"",IF(IF(ISNUMBER(H171),MIN('الإعدادات'!$B$4,H171),'الإعدادات'!$B$4)&lt;G171,0,(YEAR(IF(ISNUMBER(H171),MIN('الإعدادات'!$B$4,H171),'الإعدادات'!$B$4))-YEAR(G171))*12+MONTH(IF(ISNUMBER(H171),MIN('الإعدادات'!$B$4,H171),'الإعدادات'!$B$4))-MONTH(G171)+1))</f>
        <v/>
      </c>
      <c r="L171" s="20">
        <f>IF(K171="","",ROUND(K171*J171,2))</f>
        <v/>
      </c>
      <c r="M171" s="20">
        <f>IF(A171&amp;""="","",SUMIFS('الدفعات'!$C$6:$C$3005,'الدفعات'!$B$6:$B$3005,A171&amp;""))</f>
        <v/>
      </c>
      <c r="N171" s="20">
        <f>IF(L171="","",ROUND(L171-M171,2))</f>
        <v/>
      </c>
      <c r="O171" s="18">
        <f>IF(N171="","",IF(AND(N171&gt;0,N(J171)&gt;0),ROUNDUP(ROUND(N171/J171,4),0),0))</f>
        <v/>
      </c>
      <c r="P171" s="21">
        <f>IF(A171&amp;""="","",IFERROR(SUMIFS('الدفعات'!$A$6:$A$3005,'الدفعات'!$B$6:$B$3005,A171&amp;"",'الدفعات'!$H$6:$H$3005,1)/COUNTIFS('الدفعات'!$B$6:$B$3005,A171&amp;"",'الدفعات'!$H$6:$H$3005,1),""))</f>
        <v/>
      </c>
      <c r="Q171" s="6">
        <f>IF(A171&amp;""="","",IF(N171="","بيانات ناقصة",IF(N171&gt;0,"متأخر",IF(N171&lt;0,"دفع مقدمًا","مسدد"))))</f>
        <v/>
      </c>
      <c r="R171" s="22">
        <f>IF(A171&amp;""="","",IF(AND(F171&amp;""&lt;&gt;"",OR(NOT(ISNUMBER(H171)),H171&gt;'الإعدادات'!$B$4)),1,0))</f>
        <v/>
      </c>
      <c r="S171" s="18">
        <f>IF(ISNUMBER(N171),IF(N171&gt;0,COUNTIFS($N$6:$N$505,"&gt;"&amp;N171)+COUNTIFS($N$6:N171,N171),""),"")</f>
        <v/>
      </c>
    </row>
    <row r="172">
      <c r="A172" s="5" t="n"/>
      <c r="B172" s="5" t="n"/>
      <c r="C172" s="5" t="n"/>
      <c r="D172" s="5" t="n"/>
      <c r="E172" s="16" t="n"/>
      <c r="F172" s="5" t="n"/>
      <c r="G172" s="13" t="n"/>
      <c r="H172" s="13" t="n"/>
      <c r="I172" s="17" t="n"/>
      <c r="J172" s="20">
        <f>IF(A172&amp;""="","",IFERROR(INDEX('الخطوط'!$G$6:$G$45,MATCH(F172&amp;"",'الخطوط'!$A$6:$A$45,0))-N(I172),""))</f>
        <v/>
      </c>
      <c r="K172" s="18">
        <f>IF(OR(J172="",NOT(ISNUMBER(G172))),"",IF(IF(ISNUMBER(H172),MIN('الإعدادات'!$B$4,H172),'الإعدادات'!$B$4)&lt;G172,0,(YEAR(IF(ISNUMBER(H172),MIN('الإعدادات'!$B$4,H172),'الإعدادات'!$B$4))-YEAR(G172))*12+MONTH(IF(ISNUMBER(H172),MIN('الإعدادات'!$B$4,H172),'الإعدادات'!$B$4))-MONTH(G172)+1))</f>
        <v/>
      </c>
      <c r="L172" s="20">
        <f>IF(K172="","",ROUND(K172*J172,2))</f>
        <v/>
      </c>
      <c r="M172" s="20">
        <f>IF(A172&amp;""="","",SUMIFS('الدفعات'!$C$6:$C$3005,'الدفعات'!$B$6:$B$3005,A172&amp;""))</f>
        <v/>
      </c>
      <c r="N172" s="20">
        <f>IF(L172="","",ROUND(L172-M172,2))</f>
        <v/>
      </c>
      <c r="O172" s="18">
        <f>IF(N172="","",IF(AND(N172&gt;0,N(J172)&gt;0),ROUNDUP(ROUND(N172/J172,4),0),0))</f>
        <v/>
      </c>
      <c r="P172" s="21">
        <f>IF(A172&amp;""="","",IFERROR(SUMIFS('الدفعات'!$A$6:$A$3005,'الدفعات'!$B$6:$B$3005,A172&amp;"",'الدفعات'!$H$6:$H$3005,1)/COUNTIFS('الدفعات'!$B$6:$B$3005,A172&amp;"",'الدفعات'!$H$6:$H$3005,1),""))</f>
        <v/>
      </c>
      <c r="Q172" s="6">
        <f>IF(A172&amp;""="","",IF(N172="","بيانات ناقصة",IF(N172&gt;0,"متأخر",IF(N172&lt;0,"دفع مقدمًا","مسدد"))))</f>
        <v/>
      </c>
      <c r="R172" s="22">
        <f>IF(A172&amp;""="","",IF(AND(F172&amp;""&lt;&gt;"",OR(NOT(ISNUMBER(H172)),H172&gt;'الإعدادات'!$B$4)),1,0))</f>
        <v/>
      </c>
      <c r="S172" s="18">
        <f>IF(ISNUMBER(N172),IF(N172&gt;0,COUNTIFS($N$6:$N$505,"&gt;"&amp;N172)+COUNTIFS($N$6:N172,N172),""),"")</f>
        <v/>
      </c>
    </row>
    <row r="173">
      <c r="A173" s="5" t="n"/>
      <c r="B173" s="5" t="n"/>
      <c r="C173" s="5" t="n"/>
      <c r="D173" s="5" t="n"/>
      <c r="E173" s="16" t="n"/>
      <c r="F173" s="5" t="n"/>
      <c r="G173" s="13" t="n"/>
      <c r="H173" s="13" t="n"/>
      <c r="I173" s="17" t="n"/>
      <c r="J173" s="20">
        <f>IF(A173&amp;""="","",IFERROR(INDEX('الخطوط'!$G$6:$G$45,MATCH(F173&amp;"",'الخطوط'!$A$6:$A$45,0))-N(I173),""))</f>
        <v/>
      </c>
      <c r="K173" s="18">
        <f>IF(OR(J173="",NOT(ISNUMBER(G173))),"",IF(IF(ISNUMBER(H173),MIN('الإعدادات'!$B$4,H173),'الإعدادات'!$B$4)&lt;G173,0,(YEAR(IF(ISNUMBER(H173),MIN('الإعدادات'!$B$4,H173),'الإعدادات'!$B$4))-YEAR(G173))*12+MONTH(IF(ISNUMBER(H173),MIN('الإعدادات'!$B$4,H173),'الإعدادات'!$B$4))-MONTH(G173)+1))</f>
        <v/>
      </c>
      <c r="L173" s="20">
        <f>IF(K173="","",ROUND(K173*J173,2))</f>
        <v/>
      </c>
      <c r="M173" s="20">
        <f>IF(A173&amp;""="","",SUMIFS('الدفعات'!$C$6:$C$3005,'الدفعات'!$B$6:$B$3005,A173&amp;""))</f>
        <v/>
      </c>
      <c r="N173" s="20">
        <f>IF(L173="","",ROUND(L173-M173,2))</f>
        <v/>
      </c>
      <c r="O173" s="18">
        <f>IF(N173="","",IF(AND(N173&gt;0,N(J173)&gt;0),ROUNDUP(ROUND(N173/J173,4),0),0))</f>
        <v/>
      </c>
      <c r="P173" s="21">
        <f>IF(A173&amp;""="","",IFERROR(SUMIFS('الدفعات'!$A$6:$A$3005,'الدفعات'!$B$6:$B$3005,A173&amp;"",'الدفعات'!$H$6:$H$3005,1)/COUNTIFS('الدفعات'!$B$6:$B$3005,A173&amp;"",'الدفعات'!$H$6:$H$3005,1),""))</f>
        <v/>
      </c>
      <c r="Q173" s="6">
        <f>IF(A173&amp;""="","",IF(N173="","بيانات ناقصة",IF(N173&gt;0,"متأخر",IF(N173&lt;0,"دفع مقدمًا","مسدد"))))</f>
        <v/>
      </c>
      <c r="R173" s="22">
        <f>IF(A173&amp;""="","",IF(AND(F173&amp;""&lt;&gt;"",OR(NOT(ISNUMBER(H173)),H173&gt;'الإعدادات'!$B$4)),1,0))</f>
        <v/>
      </c>
      <c r="S173" s="18">
        <f>IF(ISNUMBER(N173),IF(N173&gt;0,COUNTIFS($N$6:$N$505,"&gt;"&amp;N173)+COUNTIFS($N$6:N173,N173),""),"")</f>
        <v/>
      </c>
    </row>
    <row r="174">
      <c r="A174" s="5" t="n"/>
      <c r="B174" s="5" t="n"/>
      <c r="C174" s="5" t="n"/>
      <c r="D174" s="5" t="n"/>
      <c r="E174" s="16" t="n"/>
      <c r="F174" s="5" t="n"/>
      <c r="G174" s="13" t="n"/>
      <c r="H174" s="13" t="n"/>
      <c r="I174" s="17" t="n"/>
      <c r="J174" s="20">
        <f>IF(A174&amp;""="","",IFERROR(INDEX('الخطوط'!$G$6:$G$45,MATCH(F174&amp;"",'الخطوط'!$A$6:$A$45,0))-N(I174),""))</f>
        <v/>
      </c>
      <c r="K174" s="18">
        <f>IF(OR(J174="",NOT(ISNUMBER(G174))),"",IF(IF(ISNUMBER(H174),MIN('الإعدادات'!$B$4,H174),'الإعدادات'!$B$4)&lt;G174,0,(YEAR(IF(ISNUMBER(H174),MIN('الإعدادات'!$B$4,H174),'الإعدادات'!$B$4))-YEAR(G174))*12+MONTH(IF(ISNUMBER(H174),MIN('الإعدادات'!$B$4,H174),'الإعدادات'!$B$4))-MONTH(G174)+1))</f>
        <v/>
      </c>
      <c r="L174" s="20">
        <f>IF(K174="","",ROUND(K174*J174,2))</f>
        <v/>
      </c>
      <c r="M174" s="20">
        <f>IF(A174&amp;""="","",SUMIFS('الدفعات'!$C$6:$C$3005,'الدفعات'!$B$6:$B$3005,A174&amp;""))</f>
        <v/>
      </c>
      <c r="N174" s="20">
        <f>IF(L174="","",ROUND(L174-M174,2))</f>
        <v/>
      </c>
      <c r="O174" s="18">
        <f>IF(N174="","",IF(AND(N174&gt;0,N(J174)&gt;0),ROUNDUP(ROUND(N174/J174,4),0),0))</f>
        <v/>
      </c>
      <c r="P174" s="21">
        <f>IF(A174&amp;""="","",IFERROR(SUMIFS('الدفعات'!$A$6:$A$3005,'الدفعات'!$B$6:$B$3005,A174&amp;"",'الدفعات'!$H$6:$H$3005,1)/COUNTIFS('الدفعات'!$B$6:$B$3005,A174&amp;"",'الدفعات'!$H$6:$H$3005,1),""))</f>
        <v/>
      </c>
      <c r="Q174" s="6">
        <f>IF(A174&amp;""="","",IF(N174="","بيانات ناقصة",IF(N174&gt;0,"متأخر",IF(N174&lt;0,"دفع مقدمًا","مسدد"))))</f>
        <v/>
      </c>
      <c r="R174" s="22">
        <f>IF(A174&amp;""="","",IF(AND(F174&amp;""&lt;&gt;"",OR(NOT(ISNUMBER(H174)),H174&gt;'الإعدادات'!$B$4)),1,0))</f>
        <v/>
      </c>
      <c r="S174" s="18">
        <f>IF(ISNUMBER(N174),IF(N174&gt;0,COUNTIFS($N$6:$N$505,"&gt;"&amp;N174)+COUNTIFS($N$6:N174,N174),""),"")</f>
        <v/>
      </c>
    </row>
    <row r="175">
      <c r="A175" s="5" t="n"/>
      <c r="B175" s="5" t="n"/>
      <c r="C175" s="5" t="n"/>
      <c r="D175" s="5" t="n"/>
      <c r="E175" s="16" t="n"/>
      <c r="F175" s="5" t="n"/>
      <c r="G175" s="13" t="n"/>
      <c r="H175" s="13" t="n"/>
      <c r="I175" s="17" t="n"/>
      <c r="J175" s="20">
        <f>IF(A175&amp;""="","",IFERROR(INDEX('الخطوط'!$G$6:$G$45,MATCH(F175&amp;"",'الخطوط'!$A$6:$A$45,0))-N(I175),""))</f>
        <v/>
      </c>
      <c r="K175" s="18">
        <f>IF(OR(J175="",NOT(ISNUMBER(G175))),"",IF(IF(ISNUMBER(H175),MIN('الإعدادات'!$B$4,H175),'الإعدادات'!$B$4)&lt;G175,0,(YEAR(IF(ISNUMBER(H175),MIN('الإعدادات'!$B$4,H175),'الإعدادات'!$B$4))-YEAR(G175))*12+MONTH(IF(ISNUMBER(H175),MIN('الإعدادات'!$B$4,H175),'الإعدادات'!$B$4))-MONTH(G175)+1))</f>
        <v/>
      </c>
      <c r="L175" s="20">
        <f>IF(K175="","",ROUND(K175*J175,2))</f>
        <v/>
      </c>
      <c r="M175" s="20">
        <f>IF(A175&amp;""="","",SUMIFS('الدفعات'!$C$6:$C$3005,'الدفعات'!$B$6:$B$3005,A175&amp;""))</f>
        <v/>
      </c>
      <c r="N175" s="20">
        <f>IF(L175="","",ROUND(L175-M175,2))</f>
        <v/>
      </c>
      <c r="O175" s="18">
        <f>IF(N175="","",IF(AND(N175&gt;0,N(J175)&gt;0),ROUNDUP(ROUND(N175/J175,4),0),0))</f>
        <v/>
      </c>
      <c r="P175" s="21">
        <f>IF(A175&amp;""="","",IFERROR(SUMIFS('الدفعات'!$A$6:$A$3005,'الدفعات'!$B$6:$B$3005,A175&amp;"",'الدفعات'!$H$6:$H$3005,1)/COUNTIFS('الدفعات'!$B$6:$B$3005,A175&amp;"",'الدفعات'!$H$6:$H$3005,1),""))</f>
        <v/>
      </c>
      <c r="Q175" s="6">
        <f>IF(A175&amp;""="","",IF(N175="","بيانات ناقصة",IF(N175&gt;0,"متأخر",IF(N175&lt;0,"دفع مقدمًا","مسدد"))))</f>
        <v/>
      </c>
      <c r="R175" s="22">
        <f>IF(A175&amp;""="","",IF(AND(F175&amp;""&lt;&gt;"",OR(NOT(ISNUMBER(H175)),H175&gt;'الإعدادات'!$B$4)),1,0))</f>
        <v/>
      </c>
      <c r="S175" s="18">
        <f>IF(ISNUMBER(N175),IF(N175&gt;0,COUNTIFS($N$6:$N$505,"&gt;"&amp;N175)+COUNTIFS($N$6:N175,N175),""),"")</f>
        <v/>
      </c>
    </row>
    <row r="176">
      <c r="A176" s="5" t="n"/>
      <c r="B176" s="5" t="n"/>
      <c r="C176" s="5" t="n"/>
      <c r="D176" s="5" t="n"/>
      <c r="E176" s="16" t="n"/>
      <c r="F176" s="5" t="n"/>
      <c r="G176" s="13" t="n"/>
      <c r="H176" s="13" t="n"/>
      <c r="I176" s="17" t="n"/>
      <c r="J176" s="20">
        <f>IF(A176&amp;""="","",IFERROR(INDEX('الخطوط'!$G$6:$G$45,MATCH(F176&amp;"",'الخطوط'!$A$6:$A$45,0))-N(I176),""))</f>
        <v/>
      </c>
      <c r="K176" s="18">
        <f>IF(OR(J176="",NOT(ISNUMBER(G176))),"",IF(IF(ISNUMBER(H176),MIN('الإعدادات'!$B$4,H176),'الإعدادات'!$B$4)&lt;G176,0,(YEAR(IF(ISNUMBER(H176),MIN('الإعدادات'!$B$4,H176),'الإعدادات'!$B$4))-YEAR(G176))*12+MONTH(IF(ISNUMBER(H176),MIN('الإعدادات'!$B$4,H176),'الإعدادات'!$B$4))-MONTH(G176)+1))</f>
        <v/>
      </c>
      <c r="L176" s="20">
        <f>IF(K176="","",ROUND(K176*J176,2))</f>
        <v/>
      </c>
      <c r="M176" s="20">
        <f>IF(A176&amp;""="","",SUMIFS('الدفعات'!$C$6:$C$3005,'الدفعات'!$B$6:$B$3005,A176&amp;""))</f>
        <v/>
      </c>
      <c r="N176" s="20">
        <f>IF(L176="","",ROUND(L176-M176,2))</f>
        <v/>
      </c>
      <c r="O176" s="18">
        <f>IF(N176="","",IF(AND(N176&gt;0,N(J176)&gt;0),ROUNDUP(ROUND(N176/J176,4),0),0))</f>
        <v/>
      </c>
      <c r="P176" s="21">
        <f>IF(A176&amp;""="","",IFERROR(SUMIFS('الدفعات'!$A$6:$A$3005,'الدفعات'!$B$6:$B$3005,A176&amp;"",'الدفعات'!$H$6:$H$3005,1)/COUNTIFS('الدفعات'!$B$6:$B$3005,A176&amp;"",'الدفعات'!$H$6:$H$3005,1),""))</f>
        <v/>
      </c>
      <c r="Q176" s="6">
        <f>IF(A176&amp;""="","",IF(N176="","بيانات ناقصة",IF(N176&gt;0,"متأخر",IF(N176&lt;0,"دفع مقدمًا","مسدد"))))</f>
        <v/>
      </c>
      <c r="R176" s="22">
        <f>IF(A176&amp;""="","",IF(AND(F176&amp;""&lt;&gt;"",OR(NOT(ISNUMBER(H176)),H176&gt;'الإعدادات'!$B$4)),1,0))</f>
        <v/>
      </c>
      <c r="S176" s="18">
        <f>IF(ISNUMBER(N176),IF(N176&gt;0,COUNTIFS($N$6:$N$505,"&gt;"&amp;N176)+COUNTIFS($N$6:N176,N176),""),"")</f>
        <v/>
      </c>
    </row>
    <row r="177">
      <c r="A177" s="5" t="n"/>
      <c r="B177" s="5" t="n"/>
      <c r="C177" s="5" t="n"/>
      <c r="D177" s="5" t="n"/>
      <c r="E177" s="16" t="n"/>
      <c r="F177" s="5" t="n"/>
      <c r="G177" s="13" t="n"/>
      <c r="H177" s="13" t="n"/>
      <c r="I177" s="17" t="n"/>
      <c r="J177" s="20">
        <f>IF(A177&amp;""="","",IFERROR(INDEX('الخطوط'!$G$6:$G$45,MATCH(F177&amp;"",'الخطوط'!$A$6:$A$45,0))-N(I177),""))</f>
        <v/>
      </c>
      <c r="K177" s="18">
        <f>IF(OR(J177="",NOT(ISNUMBER(G177))),"",IF(IF(ISNUMBER(H177),MIN('الإعدادات'!$B$4,H177),'الإعدادات'!$B$4)&lt;G177,0,(YEAR(IF(ISNUMBER(H177),MIN('الإعدادات'!$B$4,H177),'الإعدادات'!$B$4))-YEAR(G177))*12+MONTH(IF(ISNUMBER(H177),MIN('الإعدادات'!$B$4,H177),'الإعدادات'!$B$4))-MONTH(G177)+1))</f>
        <v/>
      </c>
      <c r="L177" s="20">
        <f>IF(K177="","",ROUND(K177*J177,2))</f>
        <v/>
      </c>
      <c r="M177" s="20">
        <f>IF(A177&amp;""="","",SUMIFS('الدفعات'!$C$6:$C$3005,'الدفعات'!$B$6:$B$3005,A177&amp;""))</f>
        <v/>
      </c>
      <c r="N177" s="20">
        <f>IF(L177="","",ROUND(L177-M177,2))</f>
        <v/>
      </c>
      <c r="O177" s="18">
        <f>IF(N177="","",IF(AND(N177&gt;0,N(J177)&gt;0),ROUNDUP(ROUND(N177/J177,4),0),0))</f>
        <v/>
      </c>
      <c r="P177" s="21">
        <f>IF(A177&amp;""="","",IFERROR(SUMIFS('الدفعات'!$A$6:$A$3005,'الدفعات'!$B$6:$B$3005,A177&amp;"",'الدفعات'!$H$6:$H$3005,1)/COUNTIFS('الدفعات'!$B$6:$B$3005,A177&amp;"",'الدفعات'!$H$6:$H$3005,1),""))</f>
        <v/>
      </c>
      <c r="Q177" s="6">
        <f>IF(A177&amp;""="","",IF(N177="","بيانات ناقصة",IF(N177&gt;0,"متأخر",IF(N177&lt;0,"دفع مقدمًا","مسدد"))))</f>
        <v/>
      </c>
      <c r="R177" s="22">
        <f>IF(A177&amp;""="","",IF(AND(F177&amp;""&lt;&gt;"",OR(NOT(ISNUMBER(H177)),H177&gt;'الإعدادات'!$B$4)),1,0))</f>
        <v/>
      </c>
      <c r="S177" s="18">
        <f>IF(ISNUMBER(N177),IF(N177&gt;0,COUNTIFS($N$6:$N$505,"&gt;"&amp;N177)+COUNTIFS($N$6:N177,N177),""),"")</f>
        <v/>
      </c>
    </row>
    <row r="178">
      <c r="A178" s="5" t="n"/>
      <c r="B178" s="5" t="n"/>
      <c r="C178" s="5" t="n"/>
      <c r="D178" s="5" t="n"/>
      <c r="E178" s="16" t="n"/>
      <c r="F178" s="5" t="n"/>
      <c r="G178" s="13" t="n"/>
      <c r="H178" s="13" t="n"/>
      <c r="I178" s="17" t="n"/>
      <c r="J178" s="20">
        <f>IF(A178&amp;""="","",IFERROR(INDEX('الخطوط'!$G$6:$G$45,MATCH(F178&amp;"",'الخطوط'!$A$6:$A$45,0))-N(I178),""))</f>
        <v/>
      </c>
      <c r="K178" s="18">
        <f>IF(OR(J178="",NOT(ISNUMBER(G178))),"",IF(IF(ISNUMBER(H178),MIN('الإعدادات'!$B$4,H178),'الإعدادات'!$B$4)&lt;G178,0,(YEAR(IF(ISNUMBER(H178),MIN('الإعدادات'!$B$4,H178),'الإعدادات'!$B$4))-YEAR(G178))*12+MONTH(IF(ISNUMBER(H178),MIN('الإعدادات'!$B$4,H178),'الإعدادات'!$B$4))-MONTH(G178)+1))</f>
        <v/>
      </c>
      <c r="L178" s="20">
        <f>IF(K178="","",ROUND(K178*J178,2))</f>
        <v/>
      </c>
      <c r="M178" s="20">
        <f>IF(A178&amp;""="","",SUMIFS('الدفعات'!$C$6:$C$3005,'الدفعات'!$B$6:$B$3005,A178&amp;""))</f>
        <v/>
      </c>
      <c r="N178" s="20">
        <f>IF(L178="","",ROUND(L178-M178,2))</f>
        <v/>
      </c>
      <c r="O178" s="18">
        <f>IF(N178="","",IF(AND(N178&gt;0,N(J178)&gt;0),ROUNDUP(ROUND(N178/J178,4),0),0))</f>
        <v/>
      </c>
      <c r="P178" s="21">
        <f>IF(A178&amp;""="","",IFERROR(SUMIFS('الدفعات'!$A$6:$A$3005,'الدفعات'!$B$6:$B$3005,A178&amp;"",'الدفعات'!$H$6:$H$3005,1)/COUNTIFS('الدفعات'!$B$6:$B$3005,A178&amp;"",'الدفعات'!$H$6:$H$3005,1),""))</f>
        <v/>
      </c>
      <c r="Q178" s="6">
        <f>IF(A178&amp;""="","",IF(N178="","بيانات ناقصة",IF(N178&gt;0,"متأخر",IF(N178&lt;0,"دفع مقدمًا","مسدد"))))</f>
        <v/>
      </c>
      <c r="R178" s="22">
        <f>IF(A178&amp;""="","",IF(AND(F178&amp;""&lt;&gt;"",OR(NOT(ISNUMBER(H178)),H178&gt;'الإعدادات'!$B$4)),1,0))</f>
        <v/>
      </c>
      <c r="S178" s="18">
        <f>IF(ISNUMBER(N178),IF(N178&gt;0,COUNTIFS($N$6:$N$505,"&gt;"&amp;N178)+COUNTIFS($N$6:N178,N178),""),"")</f>
        <v/>
      </c>
    </row>
    <row r="179">
      <c r="A179" s="5" t="n"/>
      <c r="B179" s="5" t="n"/>
      <c r="C179" s="5" t="n"/>
      <c r="D179" s="5" t="n"/>
      <c r="E179" s="16" t="n"/>
      <c r="F179" s="5" t="n"/>
      <c r="G179" s="13" t="n"/>
      <c r="H179" s="13" t="n"/>
      <c r="I179" s="17" t="n"/>
      <c r="J179" s="20">
        <f>IF(A179&amp;""="","",IFERROR(INDEX('الخطوط'!$G$6:$G$45,MATCH(F179&amp;"",'الخطوط'!$A$6:$A$45,0))-N(I179),""))</f>
        <v/>
      </c>
      <c r="K179" s="18">
        <f>IF(OR(J179="",NOT(ISNUMBER(G179))),"",IF(IF(ISNUMBER(H179),MIN('الإعدادات'!$B$4,H179),'الإعدادات'!$B$4)&lt;G179,0,(YEAR(IF(ISNUMBER(H179),MIN('الإعدادات'!$B$4,H179),'الإعدادات'!$B$4))-YEAR(G179))*12+MONTH(IF(ISNUMBER(H179),MIN('الإعدادات'!$B$4,H179),'الإعدادات'!$B$4))-MONTH(G179)+1))</f>
        <v/>
      </c>
      <c r="L179" s="20">
        <f>IF(K179="","",ROUND(K179*J179,2))</f>
        <v/>
      </c>
      <c r="M179" s="20">
        <f>IF(A179&amp;""="","",SUMIFS('الدفعات'!$C$6:$C$3005,'الدفعات'!$B$6:$B$3005,A179&amp;""))</f>
        <v/>
      </c>
      <c r="N179" s="20">
        <f>IF(L179="","",ROUND(L179-M179,2))</f>
        <v/>
      </c>
      <c r="O179" s="18">
        <f>IF(N179="","",IF(AND(N179&gt;0,N(J179)&gt;0),ROUNDUP(ROUND(N179/J179,4),0),0))</f>
        <v/>
      </c>
      <c r="P179" s="21">
        <f>IF(A179&amp;""="","",IFERROR(SUMIFS('الدفعات'!$A$6:$A$3005,'الدفعات'!$B$6:$B$3005,A179&amp;"",'الدفعات'!$H$6:$H$3005,1)/COUNTIFS('الدفعات'!$B$6:$B$3005,A179&amp;"",'الدفعات'!$H$6:$H$3005,1),""))</f>
        <v/>
      </c>
      <c r="Q179" s="6">
        <f>IF(A179&amp;""="","",IF(N179="","بيانات ناقصة",IF(N179&gt;0,"متأخر",IF(N179&lt;0,"دفع مقدمًا","مسدد"))))</f>
        <v/>
      </c>
      <c r="R179" s="22">
        <f>IF(A179&amp;""="","",IF(AND(F179&amp;""&lt;&gt;"",OR(NOT(ISNUMBER(H179)),H179&gt;'الإعدادات'!$B$4)),1,0))</f>
        <v/>
      </c>
      <c r="S179" s="18">
        <f>IF(ISNUMBER(N179),IF(N179&gt;0,COUNTIFS($N$6:$N$505,"&gt;"&amp;N179)+COUNTIFS($N$6:N179,N179),""),"")</f>
        <v/>
      </c>
    </row>
    <row r="180">
      <c r="A180" s="5" t="n"/>
      <c r="B180" s="5" t="n"/>
      <c r="C180" s="5" t="n"/>
      <c r="D180" s="5" t="n"/>
      <c r="E180" s="16" t="n"/>
      <c r="F180" s="5" t="n"/>
      <c r="G180" s="13" t="n"/>
      <c r="H180" s="13" t="n"/>
      <c r="I180" s="17" t="n"/>
      <c r="J180" s="20">
        <f>IF(A180&amp;""="","",IFERROR(INDEX('الخطوط'!$G$6:$G$45,MATCH(F180&amp;"",'الخطوط'!$A$6:$A$45,0))-N(I180),""))</f>
        <v/>
      </c>
      <c r="K180" s="18">
        <f>IF(OR(J180="",NOT(ISNUMBER(G180))),"",IF(IF(ISNUMBER(H180),MIN('الإعدادات'!$B$4,H180),'الإعدادات'!$B$4)&lt;G180,0,(YEAR(IF(ISNUMBER(H180),MIN('الإعدادات'!$B$4,H180),'الإعدادات'!$B$4))-YEAR(G180))*12+MONTH(IF(ISNUMBER(H180),MIN('الإعدادات'!$B$4,H180),'الإعدادات'!$B$4))-MONTH(G180)+1))</f>
        <v/>
      </c>
      <c r="L180" s="20">
        <f>IF(K180="","",ROUND(K180*J180,2))</f>
        <v/>
      </c>
      <c r="M180" s="20">
        <f>IF(A180&amp;""="","",SUMIFS('الدفعات'!$C$6:$C$3005,'الدفعات'!$B$6:$B$3005,A180&amp;""))</f>
        <v/>
      </c>
      <c r="N180" s="20">
        <f>IF(L180="","",ROUND(L180-M180,2))</f>
        <v/>
      </c>
      <c r="O180" s="18">
        <f>IF(N180="","",IF(AND(N180&gt;0,N(J180)&gt;0),ROUNDUP(ROUND(N180/J180,4),0),0))</f>
        <v/>
      </c>
      <c r="P180" s="21">
        <f>IF(A180&amp;""="","",IFERROR(SUMIFS('الدفعات'!$A$6:$A$3005,'الدفعات'!$B$6:$B$3005,A180&amp;"",'الدفعات'!$H$6:$H$3005,1)/COUNTIFS('الدفعات'!$B$6:$B$3005,A180&amp;"",'الدفعات'!$H$6:$H$3005,1),""))</f>
        <v/>
      </c>
      <c r="Q180" s="6">
        <f>IF(A180&amp;""="","",IF(N180="","بيانات ناقصة",IF(N180&gt;0,"متأخر",IF(N180&lt;0,"دفع مقدمًا","مسدد"))))</f>
        <v/>
      </c>
      <c r="R180" s="22">
        <f>IF(A180&amp;""="","",IF(AND(F180&amp;""&lt;&gt;"",OR(NOT(ISNUMBER(H180)),H180&gt;'الإعدادات'!$B$4)),1,0))</f>
        <v/>
      </c>
      <c r="S180" s="18">
        <f>IF(ISNUMBER(N180),IF(N180&gt;0,COUNTIFS($N$6:$N$505,"&gt;"&amp;N180)+COUNTIFS($N$6:N180,N180),""),"")</f>
        <v/>
      </c>
    </row>
    <row r="181">
      <c r="A181" s="5" t="n"/>
      <c r="B181" s="5" t="n"/>
      <c r="C181" s="5" t="n"/>
      <c r="D181" s="5" t="n"/>
      <c r="E181" s="16" t="n"/>
      <c r="F181" s="5" t="n"/>
      <c r="G181" s="13" t="n"/>
      <c r="H181" s="13" t="n"/>
      <c r="I181" s="17" t="n"/>
      <c r="J181" s="20">
        <f>IF(A181&amp;""="","",IFERROR(INDEX('الخطوط'!$G$6:$G$45,MATCH(F181&amp;"",'الخطوط'!$A$6:$A$45,0))-N(I181),""))</f>
        <v/>
      </c>
      <c r="K181" s="18">
        <f>IF(OR(J181="",NOT(ISNUMBER(G181))),"",IF(IF(ISNUMBER(H181),MIN('الإعدادات'!$B$4,H181),'الإعدادات'!$B$4)&lt;G181,0,(YEAR(IF(ISNUMBER(H181),MIN('الإعدادات'!$B$4,H181),'الإعدادات'!$B$4))-YEAR(G181))*12+MONTH(IF(ISNUMBER(H181),MIN('الإعدادات'!$B$4,H181),'الإعدادات'!$B$4))-MONTH(G181)+1))</f>
        <v/>
      </c>
      <c r="L181" s="20">
        <f>IF(K181="","",ROUND(K181*J181,2))</f>
        <v/>
      </c>
      <c r="M181" s="20">
        <f>IF(A181&amp;""="","",SUMIFS('الدفعات'!$C$6:$C$3005,'الدفعات'!$B$6:$B$3005,A181&amp;""))</f>
        <v/>
      </c>
      <c r="N181" s="20">
        <f>IF(L181="","",ROUND(L181-M181,2))</f>
        <v/>
      </c>
      <c r="O181" s="18">
        <f>IF(N181="","",IF(AND(N181&gt;0,N(J181)&gt;0),ROUNDUP(ROUND(N181/J181,4),0),0))</f>
        <v/>
      </c>
      <c r="P181" s="21">
        <f>IF(A181&amp;""="","",IFERROR(SUMIFS('الدفعات'!$A$6:$A$3005,'الدفعات'!$B$6:$B$3005,A181&amp;"",'الدفعات'!$H$6:$H$3005,1)/COUNTIFS('الدفعات'!$B$6:$B$3005,A181&amp;"",'الدفعات'!$H$6:$H$3005,1),""))</f>
        <v/>
      </c>
      <c r="Q181" s="6">
        <f>IF(A181&amp;""="","",IF(N181="","بيانات ناقصة",IF(N181&gt;0,"متأخر",IF(N181&lt;0,"دفع مقدمًا","مسدد"))))</f>
        <v/>
      </c>
      <c r="R181" s="22">
        <f>IF(A181&amp;""="","",IF(AND(F181&amp;""&lt;&gt;"",OR(NOT(ISNUMBER(H181)),H181&gt;'الإعدادات'!$B$4)),1,0))</f>
        <v/>
      </c>
      <c r="S181" s="18">
        <f>IF(ISNUMBER(N181),IF(N181&gt;0,COUNTIFS($N$6:$N$505,"&gt;"&amp;N181)+COUNTIFS($N$6:N181,N181),""),"")</f>
        <v/>
      </c>
    </row>
    <row r="182">
      <c r="A182" s="5" t="n"/>
      <c r="B182" s="5" t="n"/>
      <c r="C182" s="5" t="n"/>
      <c r="D182" s="5" t="n"/>
      <c r="E182" s="16" t="n"/>
      <c r="F182" s="5" t="n"/>
      <c r="G182" s="13" t="n"/>
      <c r="H182" s="13" t="n"/>
      <c r="I182" s="17" t="n"/>
      <c r="J182" s="20">
        <f>IF(A182&amp;""="","",IFERROR(INDEX('الخطوط'!$G$6:$G$45,MATCH(F182&amp;"",'الخطوط'!$A$6:$A$45,0))-N(I182),""))</f>
        <v/>
      </c>
      <c r="K182" s="18">
        <f>IF(OR(J182="",NOT(ISNUMBER(G182))),"",IF(IF(ISNUMBER(H182),MIN('الإعدادات'!$B$4,H182),'الإعدادات'!$B$4)&lt;G182,0,(YEAR(IF(ISNUMBER(H182),MIN('الإعدادات'!$B$4,H182),'الإعدادات'!$B$4))-YEAR(G182))*12+MONTH(IF(ISNUMBER(H182),MIN('الإعدادات'!$B$4,H182),'الإعدادات'!$B$4))-MONTH(G182)+1))</f>
        <v/>
      </c>
      <c r="L182" s="20">
        <f>IF(K182="","",ROUND(K182*J182,2))</f>
        <v/>
      </c>
      <c r="M182" s="20">
        <f>IF(A182&amp;""="","",SUMIFS('الدفعات'!$C$6:$C$3005,'الدفعات'!$B$6:$B$3005,A182&amp;""))</f>
        <v/>
      </c>
      <c r="N182" s="20">
        <f>IF(L182="","",ROUND(L182-M182,2))</f>
        <v/>
      </c>
      <c r="O182" s="18">
        <f>IF(N182="","",IF(AND(N182&gt;0,N(J182)&gt;0),ROUNDUP(ROUND(N182/J182,4),0),0))</f>
        <v/>
      </c>
      <c r="P182" s="21">
        <f>IF(A182&amp;""="","",IFERROR(SUMIFS('الدفعات'!$A$6:$A$3005,'الدفعات'!$B$6:$B$3005,A182&amp;"",'الدفعات'!$H$6:$H$3005,1)/COUNTIFS('الدفعات'!$B$6:$B$3005,A182&amp;"",'الدفعات'!$H$6:$H$3005,1),""))</f>
        <v/>
      </c>
      <c r="Q182" s="6">
        <f>IF(A182&amp;""="","",IF(N182="","بيانات ناقصة",IF(N182&gt;0,"متأخر",IF(N182&lt;0,"دفع مقدمًا","مسدد"))))</f>
        <v/>
      </c>
      <c r="R182" s="22">
        <f>IF(A182&amp;""="","",IF(AND(F182&amp;""&lt;&gt;"",OR(NOT(ISNUMBER(H182)),H182&gt;'الإعدادات'!$B$4)),1,0))</f>
        <v/>
      </c>
      <c r="S182" s="18">
        <f>IF(ISNUMBER(N182),IF(N182&gt;0,COUNTIFS($N$6:$N$505,"&gt;"&amp;N182)+COUNTIFS($N$6:N182,N182),""),"")</f>
        <v/>
      </c>
    </row>
    <row r="183">
      <c r="A183" s="5" t="n"/>
      <c r="B183" s="5" t="n"/>
      <c r="C183" s="5" t="n"/>
      <c r="D183" s="5" t="n"/>
      <c r="E183" s="16" t="n"/>
      <c r="F183" s="5" t="n"/>
      <c r="G183" s="13" t="n"/>
      <c r="H183" s="13" t="n"/>
      <c r="I183" s="17" t="n"/>
      <c r="J183" s="20">
        <f>IF(A183&amp;""="","",IFERROR(INDEX('الخطوط'!$G$6:$G$45,MATCH(F183&amp;"",'الخطوط'!$A$6:$A$45,0))-N(I183),""))</f>
        <v/>
      </c>
      <c r="K183" s="18">
        <f>IF(OR(J183="",NOT(ISNUMBER(G183))),"",IF(IF(ISNUMBER(H183),MIN('الإعدادات'!$B$4,H183),'الإعدادات'!$B$4)&lt;G183,0,(YEAR(IF(ISNUMBER(H183),MIN('الإعدادات'!$B$4,H183),'الإعدادات'!$B$4))-YEAR(G183))*12+MONTH(IF(ISNUMBER(H183),MIN('الإعدادات'!$B$4,H183),'الإعدادات'!$B$4))-MONTH(G183)+1))</f>
        <v/>
      </c>
      <c r="L183" s="20">
        <f>IF(K183="","",ROUND(K183*J183,2))</f>
        <v/>
      </c>
      <c r="M183" s="20">
        <f>IF(A183&amp;""="","",SUMIFS('الدفعات'!$C$6:$C$3005,'الدفعات'!$B$6:$B$3005,A183&amp;""))</f>
        <v/>
      </c>
      <c r="N183" s="20">
        <f>IF(L183="","",ROUND(L183-M183,2))</f>
        <v/>
      </c>
      <c r="O183" s="18">
        <f>IF(N183="","",IF(AND(N183&gt;0,N(J183)&gt;0),ROUNDUP(ROUND(N183/J183,4),0),0))</f>
        <v/>
      </c>
      <c r="P183" s="21">
        <f>IF(A183&amp;""="","",IFERROR(SUMIFS('الدفعات'!$A$6:$A$3005,'الدفعات'!$B$6:$B$3005,A183&amp;"",'الدفعات'!$H$6:$H$3005,1)/COUNTIFS('الدفعات'!$B$6:$B$3005,A183&amp;"",'الدفعات'!$H$6:$H$3005,1),""))</f>
        <v/>
      </c>
      <c r="Q183" s="6">
        <f>IF(A183&amp;""="","",IF(N183="","بيانات ناقصة",IF(N183&gt;0,"متأخر",IF(N183&lt;0,"دفع مقدمًا","مسدد"))))</f>
        <v/>
      </c>
      <c r="R183" s="22">
        <f>IF(A183&amp;""="","",IF(AND(F183&amp;""&lt;&gt;"",OR(NOT(ISNUMBER(H183)),H183&gt;'الإعدادات'!$B$4)),1,0))</f>
        <v/>
      </c>
      <c r="S183" s="18">
        <f>IF(ISNUMBER(N183),IF(N183&gt;0,COUNTIFS($N$6:$N$505,"&gt;"&amp;N183)+COUNTIFS($N$6:N183,N183),""),"")</f>
        <v/>
      </c>
    </row>
    <row r="184">
      <c r="A184" s="5" t="n"/>
      <c r="B184" s="5" t="n"/>
      <c r="C184" s="5" t="n"/>
      <c r="D184" s="5" t="n"/>
      <c r="E184" s="16" t="n"/>
      <c r="F184" s="5" t="n"/>
      <c r="G184" s="13" t="n"/>
      <c r="H184" s="13" t="n"/>
      <c r="I184" s="17" t="n"/>
      <c r="J184" s="20">
        <f>IF(A184&amp;""="","",IFERROR(INDEX('الخطوط'!$G$6:$G$45,MATCH(F184&amp;"",'الخطوط'!$A$6:$A$45,0))-N(I184),""))</f>
        <v/>
      </c>
      <c r="K184" s="18">
        <f>IF(OR(J184="",NOT(ISNUMBER(G184))),"",IF(IF(ISNUMBER(H184),MIN('الإعدادات'!$B$4,H184),'الإعدادات'!$B$4)&lt;G184,0,(YEAR(IF(ISNUMBER(H184),MIN('الإعدادات'!$B$4,H184),'الإعدادات'!$B$4))-YEAR(G184))*12+MONTH(IF(ISNUMBER(H184),MIN('الإعدادات'!$B$4,H184),'الإعدادات'!$B$4))-MONTH(G184)+1))</f>
        <v/>
      </c>
      <c r="L184" s="20">
        <f>IF(K184="","",ROUND(K184*J184,2))</f>
        <v/>
      </c>
      <c r="M184" s="20">
        <f>IF(A184&amp;""="","",SUMIFS('الدفعات'!$C$6:$C$3005,'الدفعات'!$B$6:$B$3005,A184&amp;""))</f>
        <v/>
      </c>
      <c r="N184" s="20">
        <f>IF(L184="","",ROUND(L184-M184,2))</f>
        <v/>
      </c>
      <c r="O184" s="18">
        <f>IF(N184="","",IF(AND(N184&gt;0,N(J184)&gt;0),ROUNDUP(ROUND(N184/J184,4),0),0))</f>
        <v/>
      </c>
      <c r="P184" s="21">
        <f>IF(A184&amp;""="","",IFERROR(SUMIFS('الدفعات'!$A$6:$A$3005,'الدفعات'!$B$6:$B$3005,A184&amp;"",'الدفعات'!$H$6:$H$3005,1)/COUNTIFS('الدفعات'!$B$6:$B$3005,A184&amp;"",'الدفعات'!$H$6:$H$3005,1),""))</f>
        <v/>
      </c>
      <c r="Q184" s="6">
        <f>IF(A184&amp;""="","",IF(N184="","بيانات ناقصة",IF(N184&gt;0,"متأخر",IF(N184&lt;0,"دفع مقدمًا","مسدد"))))</f>
        <v/>
      </c>
      <c r="R184" s="22">
        <f>IF(A184&amp;""="","",IF(AND(F184&amp;""&lt;&gt;"",OR(NOT(ISNUMBER(H184)),H184&gt;'الإعدادات'!$B$4)),1,0))</f>
        <v/>
      </c>
      <c r="S184" s="18">
        <f>IF(ISNUMBER(N184),IF(N184&gt;0,COUNTIFS($N$6:$N$505,"&gt;"&amp;N184)+COUNTIFS($N$6:N184,N184),""),"")</f>
        <v/>
      </c>
    </row>
    <row r="185">
      <c r="A185" s="5" t="n"/>
      <c r="B185" s="5" t="n"/>
      <c r="C185" s="5" t="n"/>
      <c r="D185" s="5" t="n"/>
      <c r="E185" s="16" t="n"/>
      <c r="F185" s="5" t="n"/>
      <c r="G185" s="13" t="n"/>
      <c r="H185" s="13" t="n"/>
      <c r="I185" s="17" t="n"/>
      <c r="J185" s="20">
        <f>IF(A185&amp;""="","",IFERROR(INDEX('الخطوط'!$G$6:$G$45,MATCH(F185&amp;"",'الخطوط'!$A$6:$A$45,0))-N(I185),""))</f>
        <v/>
      </c>
      <c r="K185" s="18">
        <f>IF(OR(J185="",NOT(ISNUMBER(G185))),"",IF(IF(ISNUMBER(H185),MIN('الإعدادات'!$B$4,H185),'الإعدادات'!$B$4)&lt;G185,0,(YEAR(IF(ISNUMBER(H185),MIN('الإعدادات'!$B$4,H185),'الإعدادات'!$B$4))-YEAR(G185))*12+MONTH(IF(ISNUMBER(H185),MIN('الإعدادات'!$B$4,H185),'الإعدادات'!$B$4))-MONTH(G185)+1))</f>
        <v/>
      </c>
      <c r="L185" s="20">
        <f>IF(K185="","",ROUND(K185*J185,2))</f>
        <v/>
      </c>
      <c r="M185" s="20">
        <f>IF(A185&amp;""="","",SUMIFS('الدفعات'!$C$6:$C$3005,'الدفعات'!$B$6:$B$3005,A185&amp;""))</f>
        <v/>
      </c>
      <c r="N185" s="20">
        <f>IF(L185="","",ROUND(L185-M185,2))</f>
        <v/>
      </c>
      <c r="O185" s="18">
        <f>IF(N185="","",IF(AND(N185&gt;0,N(J185)&gt;0),ROUNDUP(ROUND(N185/J185,4),0),0))</f>
        <v/>
      </c>
      <c r="P185" s="21">
        <f>IF(A185&amp;""="","",IFERROR(SUMIFS('الدفعات'!$A$6:$A$3005,'الدفعات'!$B$6:$B$3005,A185&amp;"",'الدفعات'!$H$6:$H$3005,1)/COUNTIFS('الدفعات'!$B$6:$B$3005,A185&amp;"",'الدفعات'!$H$6:$H$3005,1),""))</f>
        <v/>
      </c>
      <c r="Q185" s="6">
        <f>IF(A185&amp;""="","",IF(N185="","بيانات ناقصة",IF(N185&gt;0,"متأخر",IF(N185&lt;0,"دفع مقدمًا","مسدد"))))</f>
        <v/>
      </c>
      <c r="R185" s="22">
        <f>IF(A185&amp;""="","",IF(AND(F185&amp;""&lt;&gt;"",OR(NOT(ISNUMBER(H185)),H185&gt;'الإعدادات'!$B$4)),1,0))</f>
        <v/>
      </c>
      <c r="S185" s="18">
        <f>IF(ISNUMBER(N185),IF(N185&gt;0,COUNTIFS($N$6:$N$505,"&gt;"&amp;N185)+COUNTIFS($N$6:N185,N185),""),"")</f>
        <v/>
      </c>
    </row>
    <row r="186">
      <c r="A186" s="5" t="n"/>
      <c r="B186" s="5" t="n"/>
      <c r="C186" s="5" t="n"/>
      <c r="D186" s="5" t="n"/>
      <c r="E186" s="16" t="n"/>
      <c r="F186" s="5" t="n"/>
      <c r="G186" s="13" t="n"/>
      <c r="H186" s="13" t="n"/>
      <c r="I186" s="17" t="n"/>
      <c r="J186" s="20">
        <f>IF(A186&amp;""="","",IFERROR(INDEX('الخطوط'!$G$6:$G$45,MATCH(F186&amp;"",'الخطوط'!$A$6:$A$45,0))-N(I186),""))</f>
        <v/>
      </c>
      <c r="K186" s="18">
        <f>IF(OR(J186="",NOT(ISNUMBER(G186))),"",IF(IF(ISNUMBER(H186),MIN('الإعدادات'!$B$4,H186),'الإعدادات'!$B$4)&lt;G186,0,(YEAR(IF(ISNUMBER(H186),MIN('الإعدادات'!$B$4,H186),'الإعدادات'!$B$4))-YEAR(G186))*12+MONTH(IF(ISNUMBER(H186),MIN('الإعدادات'!$B$4,H186),'الإعدادات'!$B$4))-MONTH(G186)+1))</f>
        <v/>
      </c>
      <c r="L186" s="20">
        <f>IF(K186="","",ROUND(K186*J186,2))</f>
        <v/>
      </c>
      <c r="M186" s="20">
        <f>IF(A186&amp;""="","",SUMIFS('الدفعات'!$C$6:$C$3005,'الدفعات'!$B$6:$B$3005,A186&amp;""))</f>
        <v/>
      </c>
      <c r="N186" s="20">
        <f>IF(L186="","",ROUND(L186-M186,2))</f>
        <v/>
      </c>
      <c r="O186" s="18">
        <f>IF(N186="","",IF(AND(N186&gt;0,N(J186)&gt;0),ROUNDUP(ROUND(N186/J186,4),0),0))</f>
        <v/>
      </c>
      <c r="P186" s="21">
        <f>IF(A186&amp;""="","",IFERROR(SUMIFS('الدفعات'!$A$6:$A$3005,'الدفعات'!$B$6:$B$3005,A186&amp;"",'الدفعات'!$H$6:$H$3005,1)/COUNTIFS('الدفعات'!$B$6:$B$3005,A186&amp;"",'الدفعات'!$H$6:$H$3005,1),""))</f>
        <v/>
      </c>
      <c r="Q186" s="6">
        <f>IF(A186&amp;""="","",IF(N186="","بيانات ناقصة",IF(N186&gt;0,"متأخر",IF(N186&lt;0,"دفع مقدمًا","مسدد"))))</f>
        <v/>
      </c>
      <c r="R186" s="22">
        <f>IF(A186&amp;""="","",IF(AND(F186&amp;""&lt;&gt;"",OR(NOT(ISNUMBER(H186)),H186&gt;'الإعدادات'!$B$4)),1,0))</f>
        <v/>
      </c>
      <c r="S186" s="18">
        <f>IF(ISNUMBER(N186),IF(N186&gt;0,COUNTIFS($N$6:$N$505,"&gt;"&amp;N186)+COUNTIFS($N$6:N186,N186),""),"")</f>
        <v/>
      </c>
    </row>
    <row r="187">
      <c r="A187" s="5" t="n"/>
      <c r="B187" s="5" t="n"/>
      <c r="C187" s="5" t="n"/>
      <c r="D187" s="5" t="n"/>
      <c r="E187" s="16" t="n"/>
      <c r="F187" s="5" t="n"/>
      <c r="G187" s="13" t="n"/>
      <c r="H187" s="13" t="n"/>
      <c r="I187" s="17" t="n"/>
      <c r="J187" s="20">
        <f>IF(A187&amp;""="","",IFERROR(INDEX('الخطوط'!$G$6:$G$45,MATCH(F187&amp;"",'الخطوط'!$A$6:$A$45,0))-N(I187),""))</f>
        <v/>
      </c>
      <c r="K187" s="18">
        <f>IF(OR(J187="",NOT(ISNUMBER(G187))),"",IF(IF(ISNUMBER(H187),MIN('الإعدادات'!$B$4,H187),'الإعدادات'!$B$4)&lt;G187,0,(YEAR(IF(ISNUMBER(H187),MIN('الإعدادات'!$B$4,H187),'الإعدادات'!$B$4))-YEAR(G187))*12+MONTH(IF(ISNUMBER(H187),MIN('الإعدادات'!$B$4,H187),'الإعدادات'!$B$4))-MONTH(G187)+1))</f>
        <v/>
      </c>
      <c r="L187" s="20">
        <f>IF(K187="","",ROUND(K187*J187,2))</f>
        <v/>
      </c>
      <c r="M187" s="20">
        <f>IF(A187&amp;""="","",SUMIFS('الدفعات'!$C$6:$C$3005,'الدفعات'!$B$6:$B$3005,A187&amp;""))</f>
        <v/>
      </c>
      <c r="N187" s="20">
        <f>IF(L187="","",ROUND(L187-M187,2))</f>
        <v/>
      </c>
      <c r="O187" s="18">
        <f>IF(N187="","",IF(AND(N187&gt;0,N(J187)&gt;0),ROUNDUP(ROUND(N187/J187,4),0),0))</f>
        <v/>
      </c>
      <c r="P187" s="21">
        <f>IF(A187&amp;""="","",IFERROR(SUMIFS('الدفعات'!$A$6:$A$3005,'الدفعات'!$B$6:$B$3005,A187&amp;"",'الدفعات'!$H$6:$H$3005,1)/COUNTIFS('الدفعات'!$B$6:$B$3005,A187&amp;"",'الدفعات'!$H$6:$H$3005,1),""))</f>
        <v/>
      </c>
      <c r="Q187" s="6">
        <f>IF(A187&amp;""="","",IF(N187="","بيانات ناقصة",IF(N187&gt;0,"متأخر",IF(N187&lt;0,"دفع مقدمًا","مسدد"))))</f>
        <v/>
      </c>
      <c r="R187" s="22">
        <f>IF(A187&amp;""="","",IF(AND(F187&amp;""&lt;&gt;"",OR(NOT(ISNUMBER(H187)),H187&gt;'الإعدادات'!$B$4)),1,0))</f>
        <v/>
      </c>
      <c r="S187" s="18">
        <f>IF(ISNUMBER(N187),IF(N187&gt;0,COUNTIFS($N$6:$N$505,"&gt;"&amp;N187)+COUNTIFS($N$6:N187,N187),""),"")</f>
        <v/>
      </c>
    </row>
    <row r="188">
      <c r="A188" s="5" t="n"/>
      <c r="B188" s="5" t="n"/>
      <c r="C188" s="5" t="n"/>
      <c r="D188" s="5" t="n"/>
      <c r="E188" s="16" t="n"/>
      <c r="F188" s="5" t="n"/>
      <c r="G188" s="13" t="n"/>
      <c r="H188" s="13" t="n"/>
      <c r="I188" s="17" t="n"/>
      <c r="J188" s="20">
        <f>IF(A188&amp;""="","",IFERROR(INDEX('الخطوط'!$G$6:$G$45,MATCH(F188&amp;"",'الخطوط'!$A$6:$A$45,0))-N(I188),""))</f>
        <v/>
      </c>
      <c r="K188" s="18">
        <f>IF(OR(J188="",NOT(ISNUMBER(G188))),"",IF(IF(ISNUMBER(H188),MIN('الإعدادات'!$B$4,H188),'الإعدادات'!$B$4)&lt;G188,0,(YEAR(IF(ISNUMBER(H188),MIN('الإعدادات'!$B$4,H188),'الإعدادات'!$B$4))-YEAR(G188))*12+MONTH(IF(ISNUMBER(H188),MIN('الإعدادات'!$B$4,H188),'الإعدادات'!$B$4))-MONTH(G188)+1))</f>
        <v/>
      </c>
      <c r="L188" s="20">
        <f>IF(K188="","",ROUND(K188*J188,2))</f>
        <v/>
      </c>
      <c r="M188" s="20">
        <f>IF(A188&amp;""="","",SUMIFS('الدفعات'!$C$6:$C$3005,'الدفعات'!$B$6:$B$3005,A188&amp;""))</f>
        <v/>
      </c>
      <c r="N188" s="20">
        <f>IF(L188="","",ROUND(L188-M188,2))</f>
        <v/>
      </c>
      <c r="O188" s="18">
        <f>IF(N188="","",IF(AND(N188&gt;0,N(J188)&gt;0),ROUNDUP(ROUND(N188/J188,4),0),0))</f>
        <v/>
      </c>
      <c r="P188" s="21">
        <f>IF(A188&amp;""="","",IFERROR(SUMIFS('الدفعات'!$A$6:$A$3005,'الدفعات'!$B$6:$B$3005,A188&amp;"",'الدفعات'!$H$6:$H$3005,1)/COUNTIFS('الدفعات'!$B$6:$B$3005,A188&amp;"",'الدفعات'!$H$6:$H$3005,1),""))</f>
        <v/>
      </c>
      <c r="Q188" s="6">
        <f>IF(A188&amp;""="","",IF(N188="","بيانات ناقصة",IF(N188&gt;0,"متأخر",IF(N188&lt;0,"دفع مقدمًا","مسدد"))))</f>
        <v/>
      </c>
      <c r="R188" s="22">
        <f>IF(A188&amp;""="","",IF(AND(F188&amp;""&lt;&gt;"",OR(NOT(ISNUMBER(H188)),H188&gt;'الإعدادات'!$B$4)),1,0))</f>
        <v/>
      </c>
      <c r="S188" s="18">
        <f>IF(ISNUMBER(N188),IF(N188&gt;0,COUNTIFS($N$6:$N$505,"&gt;"&amp;N188)+COUNTIFS($N$6:N188,N188),""),"")</f>
        <v/>
      </c>
    </row>
    <row r="189">
      <c r="A189" s="5" t="n"/>
      <c r="B189" s="5" t="n"/>
      <c r="C189" s="5" t="n"/>
      <c r="D189" s="5" t="n"/>
      <c r="E189" s="16" t="n"/>
      <c r="F189" s="5" t="n"/>
      <c r="G189" s="13" t="n"/>
      <c r="H189" s="13" t="n"/>
      <c r="I189" s="17" t="n"/>
      <c r="J189" s="20">
        <f>IF(A189&amp;""="","",IFERROR(INDEX('الخطوط'!$G$6:$G$45,MATCH(F189&amp;"",'الخطوط'!$A$6:$A$45,0))-N(I189),""))</f>
        <v/>
      </c>
      <c r="K189" s="18">
        <f>IF(OR(J189="",NOT(ISNUMBER(G189))),"",IF(IF(ISNUMBER(H189),MIN('الإعدادات'!$B$4,H189),'الإعدادات'!$B$4)&lt;G189,0,(YEAR(IF(ISNUMBER(H189),MIN('الإعدادات'!$B$4,H189),'الإعدادات'!$B$4))-YEAR(G189))*12+MONTH(IF(ISNUMBER(H189),MIN('الإعدادات'!$B$4,H189),'الإعدادات'!$B$4))-MONTH(G189)+1))</f>
        <v/>
      </c>
      <c r="L189" s="20">
        <f>IF(K189="","",ROUND(K189*J189,2))</f>
        <v/>
      </c>
      <c r="M189" s="20">
        <f>IF(A189&amp;""="","",SUMIFS('الدفعات'!$C$6:$C$3005,'الدفعات'!$B$6:$B$3005,A189&amp;""))</f>
        <v/>
      </c>
      <c r="N189" s="20">
        <f>IF(L189="","",ROUND(L189-M189,2))</f>
        <v/>
      </c>
      <c r="O189" s="18">
        <f>IF(N189="","",IF(AND(N189&gt;0,N(J189)&gt;0),ROUNDUP(ROUND(N189/J189,4),0),0))</f>
        <v/>
      </c>
      <c r="P189" s="21">
        <f>IF(A189&amp;""="","",IFERROR(SUMIFS('الدفعات'!$A$6:$A$3005,'الدفعات'!$B$6:$B$3005,A189&amp;"",'الدفعات'!$H$6:$H$3005,1)/COUNTIFS('الدفعات'!$B$6:$B$3005,A189&amp;"",'الدفعات'!$H$6:$H$3005,1),""))</f>
        <v/>
      </c>
      <c r="Q189" s="6">
        <f>IF(A189&amp;""="","",IF(N189="","بيانات ناقصة",IF(N189&gt;0,"متأخر",IF(N189&lt;0,"دفع مقدمًا","مسدد"))))</f>
        <v/>
      </c>
      <c r="R189" s="22">
        <f>IF(A189&amp;""="","",IF(AND(F189&amp;""&lt;&gt;"",OR(NOT(ISNUMBER(H189)),H189&gt;'الإعدادات'!$B$4)),1,0))</f>
        <v/>
      </c>
      <c r="S189" s="18">
        <f>IF(ISNUMBER(N189),IF(N189&gt;0,COUNTIFS($N$6:$N$505,"&gt;"&amp;N189)+COUNTIFS($N$6:N189,N189),""),"")</f>
        <v/>
      </c>
    </row>
    <row r="190">
      <c r="A190" s="5" t="n"/>
      <c r="B190" s="5" t="n"/>
      <c r="C190" s="5" t="n"/>
      <c r="D190" s="5" t="n"/>
      <c r="E190" s="16" t="n"/>
      <c r="F190" s="5" t="n"/>
      <c r="G190" s="13" t="n"/>
      <c r="H190" s="13" t="n"/>
      <c r="I190" s="17" t="n"/>
      <c r="J190" s="20">
        <f>IF(A190&amp;""="","",IFERROR(INDEX('الخطوط'!$G$6:$G$45,MATCH(F190&amp;"",'الخطوط'!$A$6:$A$45,0))-N(I190),""))</f>
        <v/>
      </c>
      <c r="K190" s="18">
        <f>IF(OR(J190="",NOT(ISNUMBER(G190))),"",IF(IF(ISNUMBER(H190),MIN('الإعدادات'!$B$4,H190),'الإعدادات'!$B$4)&lt;G190,0,(YEAR(IF(ISNUMBER(H190),MIN('الإعدادات'!$B$4,H190),'الإعدادات'!$B$4))-YEAR(G190))*12+MONTH(IF(ISNUMBER(H190),MIN('الإعدادات'!$B$4,H190),'الإعدادات'!$B$4))-MONTH(G190)+1))</f>
        <v/>
      </c>
      <c r="L190" s="20">
        <f>IF(K190="","",ROUND(K190*J190,2))</f>
        <v/>
      </c>
      <c r="M190" s="20">
        <f>IF(A190&amp;""="","",SUMIFS('الدفعات'!$C$6:$C$3005,'الدفعات'!$B$6:$B$3005,A190&amp;""))</f>
        <v/>
      </c>
      <c r="N190" s="20">
        <f>IF(L190="","",ROUND(L190-M190,2))</f>
        <v/>
      </c>
      <c r="O190" s="18">
        <f>IF(N190="","",IF(AND(N190&gt;0,N(J190)&gt;0),ROUNDUP(ROUND(N190/J190,4),0),0))</f>
        <v/>
      </c>
      <c r="P190" s="21">
        <f>IF(A190&amp;""="","",IFERROR(SUMIFS('الدفعات'!$A$6:$A$3005,'الدفعات'!$B$6:$B$3005,A190&amp;"",'الدفعات'!$H$6:$H$3005,1)/COUNTIFS('الدفعات'!$B$6:$B$3005,A190&amp;"",'الدفعات'!$H$6:$H$3005,1),""))</f>
        <v/>
      </c>
      <c r="Q190" s="6">
        <f>IF(A190&amp;""="","",IF(N190="","بيانات ناقصة",IF(N190&gt;0,"متأخر",IF(N190&lt;0,"دفع مقدمًا","مسدد"))))</f>
        <v/>
      </c>
      <c r="R190" s="22">
        <f>IF(A190&amp;""="","",IF(AND(F190&amp;""&lt;&gt;"",OR(NOT(ISNUMBER(H190)),H190&gt;'الإعدادات'!$B$4)),1,0))</f>
        <v/>
      </c>
      <c r="S190" s="18">
        <f>IF(ISNUMBER(N190),IF(N190&gt;0,COUNTIFS($N$6:$N$505,"&gt;"&amp;N190)+COUNTIFS($N$6:N190,N190),""),"")</f>
        <v/>
      </c>
    </row>
    <row r="191">
      <c r="A191" s="5" t="n"/>
      <c r="B191" s="5" t="n"/>
      <c r="C191" s="5" t="n"/>
      <c r="D191" s="5" t="n"/>
      <c r="E191" s="16" t="n"/>
      <c r="F191" s="5" t="n"/>
      <c r="G191" s="13" t="n"/>
      <c r="H191" s="13" t="n"/>
      <c r="I191" s="17" t="n"/>
      <c r="J191" s="20">
        <f>IF(A191&amp;""="","",IFERROR(INDEX('الخطوط'!$G$6:$G$45,MATCH(F191&amp;"",'الخطوط'!$A$6:$A$45,0))-N(I191),""))</f>
        <v/>
      </c>
      <c r="K191" s="18">
        <f>IF(OR(J191="",NOT(ISNUMBER(G191))),"",IF(IF(ISNUMBER(H191),MIN('الإعدادات'!$B$4,H191),'الإعدادات'!$B$4)&lt;G191,0,(YEAR(IF(ISNUMBER(H191),MIN('الإعدادات'!$B$4,H191),'الإعدادات'!$B$4))-YEAR(G191))*12+MONTH(IF(ISNUMBER(H191),MIN('الإعدادات'!$B$4,H191),'الإعدادات'!$B$4))-MONTH(G191)+1))</f>
        <v/>
      </c>
      <c r="L191" s="20">
        <f>IF(K191="","",ROUND(K191*J191,2))</f>
        <v/>
      </c>
      <c r="M191" s="20">
        <f>IF(A191&amp;""="","",SUMIFS('الدفعات'!$C$6:$C$3005,'الدفعات'!$B$6:$B$3005,A191&amp;""))</f>
        <v/>
      </c>
      <c r="N191" s="20">
        <f>IF(L191="","",ROUND(L191-M191,2))</f>
        <v/>
      </c>
      <c r="O191" s="18">
        <f>IF(N191="","",IF(AND(N191&gt;0,N(J191)&gt;0),ROUNDUP(ROUND(N191/J191,4),0),0))</f>
        <v/>
      </c>
      <c r="P191" s="21">
        <f>IF(A191&amp;""="","",IFERROR(SUMIFS('الدفعات'!$A$6:$A$3005,'الدفعات'!$B$6:$B$3005,A191&amp;"",'الدفعات'!$H$6:$H$3005,1)/COUNTIFS('الدفعات'!$B$6:$B$3005,A191&amp;"",'الدفعات'!$H$6:$H$3005,1),""))</f>
        <v/>
      </c>
      <c r="Q191" s="6">
        <f>IF(A191&amp;""="","",IF(N191="","بيانات ناقصة",IF(N191&gt;0,"متأخر",IF(N191&lt;0,"دفع مقدمًا","مسدد"))))</f>
        <v/>
      </c>
      <c r="R191" s="22">
        <f>IF(A191&amp;""="","",IF(AND(F191&amp;""&lt;&gt;"",OR(NOT(ISNUMBER(H191)),H191&gt;'الإعدادات'!$B$4)),1,0))</f>
        <v/>
      </c>
      <c r="S191" s="18">
        <f>IF(ISNUMBER(N191),IF(N191&gt;0,COUNTIFS($N$6:$N$505,"&gt;"&amp;N191)+COUNTIFS($N$6:N191,N191),""),"")</f>
        <v/>
      </c>
    </row>
    <row r="192">
      <c r="A192" s="5" t="n"/>
      <c r="B192" s="5" t="n"/>
      <c r="C192" s="5" t="n"/>
      <c r="D192" s="5" t="n"/>
      <c r="E192" s="16" t="n"/>
      <c r="F192" s="5" t="n"/>
      <c r="G192" s="13" t="n"/>
      <c r="H192" s="13" t="n"/>
      <c r="I192" s="17" t="n"/>
      <c r="J192" s="20">
        <f>IF(A192&amp;""="","",IFERROR(INDEX('الخطوط'!$G$6:$G$45,MATCH(F192&amp;"",'الخطوط'!$A$6:$A$45,0))-N(I192),""))</f>
        <v/>
      </c>
      <c r="K192" s="18">
        <f>IF(OR(J192="",NOT(ISNUMBER(G192))),"",IF(IF(ISNUMBER(H192),MIN('الإعدادات'!$B$4,H192),'الإعدادات'!$B$4)&lt;G192,0,(YEAR(IF(ISNUMBER(H192),MIN('الإعدادات'!$B$4,H192),'الإعدادات'!$B$4))-YEAR(G192))*12+MONTH(IF(ISNUMBER(H192),MIN('الإعدادات'!$B$4,H192),'الإعدادات'!$B$4))-MONTH(G192)+1))</f>
        <v/>
      </c>
      <c r="L192" s="20">
        <f>IF(K192="","",ROUND(K192*J192,2))</f>
        <v/>
      </c>
      <c r="M192" s="20">
        <f>IF(A192&amp;""="","",SUMIFS('الدفعات'!$C$6:$C$3005,'الدفعات'!$B$6:$B$3005,A192&amp;""))</f>
        <v/>
      </c>
      <c r="N192" s="20">
        <f>IF(L192="","",ROUND(L192-M192,2))</f>
        <v/>
      </c>
      <c r="O192" s="18">
        <f>IF(N192="","",IF(AND(N192&gt;0,N(J192)&gt;0),ROUNDUP(ROUND(N192/J192,4),0),0))</f>
        <v/>
      </c>
      <c r="P192" s="21">
        <f>IF(A192&amp;""="","",IFERROR(SUMIFS('الدفعات'!$A$6:$A$3005,'الدفعات'!$B$6:$B$3005,A192&amp;"",'الدفعات'!$H$6:$H$3005,1)/COUNTIFS('الدفعات'!$B$6:$B$3005,A192&amp;"",'الدفعات'!$H$6:$H$3005,1),""))</f>
        <v/>
      </c>
      <c r="Q192" s="6">
        <f>IF(A192&amp;""="","",IF(N192="","بيانات ناقصة",IF(N192&gt;0,"متأخر",IF(N192&lt;0,"دفع مقدمًا","مسدد"))))</f>
        <v/>
      </c>
      <c r="R192" s="22">
        <f>IF(A192&amp;""="","",IF(AND(F192&amp;""&lt;&gt;"",OR(NOT(ISNUMBER(H192)),H192&gt;'الإعدادات'!$B$4)),1,0))</f>
        <v/>
      </c>
      <c r="S192" s="18">
        <f>IF(ISNUMBER(N192),IF(N192&gt;0,COUNTIFS($N$6:$N$505,"&gt;"&amp;N192)+COUNTIFS($N$6:N192,N192),""),"")</f>
        <v/>
      </c>
    </row>
    <row r="193">
      <c r="A193" s="5" t="n"/>
      <c r="B193" s="5" t="n"/>
      <c r="C193" s="5" t="n"/>
      <c r="D193" s="5" t="n"/>
      <c r="E193" s="16" t="n"/>
      <c r="F193" s="5" t="n"/>
      <c r="G193" s="13" t="n"/>
      <c r="H193" s="13" t="n"/>
      <c r="I193" s="17" t="n"/>
      <c r="J193" s="20">
        <f>IF(A193&amp;""="","",IFERROR(INDEX('الخطوط'!$G$6:$G$45,MATCH(F193&amp;"",'الخطوط'!$A$6:$A$45,0))-N(I193),""))</f>
        <v/>
      </c>
      <c r="K193" s="18">
        <f>IF(OR(J193="",NOT(ISNUMBER(G193))),"",IF(IF(ISNUMBER(H193),MIN('الإعدادات'!$B$4,H193),'الإعدادات'!$B$4)&lt;G193,0,(YEAR(IF(ISNUMBER(H193),MIN('الإعدادات'!$B$4,H193),'الإعدادات'!$B$4))-YEAR(G193))*12+MONTH(IF(ISNUMBER(H193),MIN('الإعدادات'!$B$4,H193),'الإعدادات'!$B$4))-MONTH(G193)+1))</f>
        <v/>
      </c>
      <c r="L193" s="20">
        <f>IF(K193="","",ROUND(K193*J193,2))</f>
        <v/>
      </c>
      <c r="M193" s="20">
        <f>IF(A193&amp;""="","",SUMIFS('الدفعات'!$C$6:$C$3005,'الدفعات'!$B$6:$B$3005,A193&amp;""))</f>
        <v/>
      </c>
      <c r="N193" s="20">
        <f>IF(L193="","",ROUND(L193-M193,2))</f>
        <v/>
      </c>
      <c r="O193" s="18">
        <f>IF(N193="","",IF(AND(N193&gt;0,N(J193)&gt;0),ROUNDUP(ROUND(N193/J193,4),0),0))</f>
        <v/>
      </c>
      <c r="P193" s="21">
        <f>IF(A193&amp;""="","",IFERROR(SUMIFS('الدفعات'!$A$6:$A$3005,'الدفعات'!$B$6:$B$3005,A193&amp;"",'الدفعات'!$H$6:$H$3005,1)/COUNTIFS('الدفعات'!$B$6:$B$3005,A193&amp;"",'الدفعات'!$H$6:$H$3005,1),""))</f>
        <v/>
      </c>
      <c r="Q193" s="6">
        <f>IF(A193&amp;""="","",IF(N193="","بيانات ناقصة",IF(N193&gt;0,"متأخر",IF(N193&lt;0,"دفع مقدمًا","مسدد"))))</f>
        <v/>
      </c>
      <c r="R193" s="22">
        <f>IF(A193&amp;""="","",IF(AND(F193&amp;""&lt;&gt;"",OR(NOT(ISNUMBER(H193)),H193&gt;'الإعدادات'!$B$4)),1,0))</f>
        <v/>
      </c>
      <c r="S193" s="18">
        <f>IF(ISNUMBER(N193),IF(N193&gt;0,COUNTIFS($N$6:$N$505,"&gt;"&amp;N193)+COUNTIFS($N$6:N193,N193),""),"")</f>
        <v/>
      </c>
    </row>
    <row r="194">
      <c r="A194" s="5" t="n"/>
      <c r="B194" s="5" t="n"/>
      <c r="C194" s="5" t="n"/>
      <c r="D194" s="5" t="n"/>
      <c r="E194" s="16" t="n"/>
      <c r="F194" s="5" t="n"/>
      <c r="G194" s="13" t="n"/>
      <c r="H194" s="13" t="n"/>
      <c r="I194" s="17" t="n"/>
      <c r="J194" s="20">
        <f>IF(A194&amp;""="","",IFERROR(INDEX('الخطوط'!$G$6:$G$45,MATCH(F194&amp;"",'الخطوط'!$A$6:$A$45,0))-N(I194),""))</f>
        <v/>
      </c>
      <c r="K194" s="18">
        <f>IF(OR(J194="",NOT(ISNUMBER(G194))),"",IF(IF(ISNUMBER(H194),MIN('الإعدادات'!$B$4,H194),'الإعدادات'!$B$4)&lt;G194,0,(YEAR(IF(ISNUMBER(H194),MIN('الإعدادات'!$B$4,H194),'الإعدادات'!$B$4))-YEAR(G194))*12+MONTH(IF(ISNUMBER(H194),MIN('الإعدادات'!$B$4,H194),'الإعدادات'!$B$4))-MONTH(G194)+1))</f>
        <v/>
      </c>
      <c r="L194" s="20">
        <f>IF(K194="","",ROUND(K194*J194,2))</f>
        <v/>
      </c>
      <c r="M194" s="20">
        <f>IF(A194&amp;""="","",SUMIFS('الدفعات'!$C$6:$C$3005,'الدفعات'!$B$6:$B$3005,A194&amp;""))</f>
        <v/>
      </c>
      <c r="N194" s="20">
        <f>IF(L194="","",ROUND(L194-M194,2))</f>
        <v/>
      </c>
      <c r="O194" s="18">
        <f>IF(N194="","",IF(AND(N194&gt;0,N(J194)&gt;0),ROUNDUP(ROUND(N194/J194,4),0),0))</f>
        <v/>
      </c>
      <c r="P194" s="21">
        <f>IF(A194&amp;""="","",IFERROR(SUMIFS('الدفعات'!$A$6:$A$3005,'الدفعات'!$B$6:$B$3005,A194&amp;"",'الدفعات'!$H$6:$H$3005,1)/COUNTIFS('الدفعات'!$B$6:$B$3005,A194&amp;"",'الدفعات'!$H$6:$H$3005,1),""))</f>
        <v/>
      </c>
      <c r="Q194" s="6">
        <f>IF(A194&amp;""="","",IF(N194="","بيانات ناقصة",IF(N194&gt;0,"متأخر",IF(N194&lt;0,"دفع مقدمًا","مسدد"))))</f>
        <v/>
      </c>
      <c r="R194" s="22">
        <f>IF(A194&amp;""="","",IF(AND(F194&amp;""&lt;&gt;"",OR(NOT(ISNUMBER(H194)),H194&gt;'الإعدادات'!$B$4)),1,0))</f>
        <v/>
      </c>
      <c r="S194" s="18">
        <f>IF(ISNUMBER(N194),IF(N194&gt;0,COUNTIFS($N$6:$N$505,"&gt;"&amp;N194)+COUNTIFS($N$6:N194,N194),""),"")</f>
        <v/>
      </c>
    </row>
    <row r="195">
      <c r="A195" s="5" t="n"/>
      <c r="B195" s="5" t="n"/>
      <c r="C195" s="5" t="n"/>
      <c r="D195" s="5" t="n"/>
      <c r="E195" s="16" t="n"/>
      <c r="F195" s="5" t="n"/>
      <c r="G195" s="13" t="n"/>
      <c r="H195" s="13" t="n"/>
      <c r="I195" s="17" t="n"/>
      <c r="J195" s="20">
        <f>IF(A195&amp;""="","",IFERROR(INDEX('الخطوط'!$G$6:$G$45,MATCH(F195&amp;"",'الخطوط'!$A$6:$A$45,0))-N(I195),""))</f>
        <v/>
      </c>
      <c r="K195" s="18">
        <f>IF(OR(J195="",NOT(ISNUMBER(G195))),"",IF(IF(ISNUMBER(H195),MIN('الإعدادات'!$B$4,H195),'الإعدادات'!$B$4)&lt;G195,0,(YEAR(IF(ISNUMBER(H195),MIN('الإعدادات'!$B$4,H195),'الإعدادات'!$B$4))-YEAR(G195))*12+MONTH(IF(ISNUMBER(H195),MIN('الإعدادات'!$B$4,H195),'الإعدادات'!$B$4))-MONTH(G195)+1))</f>
        <v/>
      </c>
      <c r="L195" s="20">
        <f>IF(K195="","",ROUND(K195*J195,2))</f>
        <v/>
      </c>
      <c r="M195" s="20">
        <f>IF(A195&amp;""="","",SUMIFS('الدفعات'!$C$6:$C$3005,'الدفعات'!$B$6:$B$3005,A195&amp;""))</f>
        <v/>
      </c>
      <c r="N195" s="20">
        <f>IF(L195="","",ROUND(L195-M195,2))</f>
        <v/>
      </c>
      <c r="O195" s="18">
        <f>IF(N195="","",IF(AND(N195&gt;0,N(J195)&gt;0),ROUNDUP(ROUND(N195/J195,4),0),0))</f>
        <v/>
      </c>
      <c r="P195" s="21">
        <f>IF(A195&amp;""="","",IFERROR(SUMIFS('الدفعات'!$A$6:$A$3005,'الدفعات'!$B$6:$B$3005,A195&amp;"",'الدفعات'!$H$6:$H$3005,1)/COUNTIFS('الدفعات'!$B$6:$B$3005,A195&amp;"",'الدفعات'!$H$6:$H$3005,1),""))</f>
        <v/>
      </c>
      <c r="Q195" s="6">
        <f>IF(A195&amp;""="","",IF(N195="","بيانات ناقصة",IF(N195&gt;0,"متأخر",IF(N195&lt;0,"دفع مقدمًا","مسدد"))))</f>
        <v/>
      </c>
      <c r="R195" s="22">
        <f>IF(A195&amp;""="","",IF(AND(F195&amp;""&lt;&gt;"",OR(NOT(ISNUMBER(H195)),H195&gt;'الإعدادات'!$B$4)),1,0))</f>
        <v/>
      </c>
      <c r="S195" s="18">
        <f>IF(ISNUMBER(N195),IF(N195&gt;0,COUNTIFS($N$6:$N$505,"&gt;"&amp;N195)+COUNTIFS($N$6:N195,N195),""),"")</f>
        <v/>
      </c>
    </row>
    <row r="196">
      <c r="A196" s="5" t="n"/>
      <c r="B196" s="5" t="n"/>
      <c r="C196" s="5" t="n"/>
      <c r="D196" s="5" t="n"/>
      <c r="E196" s="16" t="n"/>
      <c r="F196" s="5" t="n"/>
      <c r="G196" s="13" t="n"/>
      <c r="H196" s="13" t="n"/>
      <c r="I196" s="17" t="n"/>
      <c r="J196" s="20">
        <f>IF(A196&amp;""="","",IFERROR(INDEX('الخطوط'!$G$6:$G$45,MATCH(F196&amp;"",'الخطوط'!$A$6:$A$45,0))-N(I196),""))</f>
        <v/>
      </c>
      <c r="K196" s="18">
        <f>IF(OR(J196="",NOT(ISNUMBER(G196))),"",IF(IF(ISNUMBER(H196),MIN('الإعدادات'!$B$4,H196),'الإعدادات'!$B$4)&lt;G196,0,(YEAR(IF(ISNUMBER(H196),MIN('الإعدادات'!$B$4,H196),'الإعدادات'!$B$4))-YEAR(G196))*12+MONTH(IF(ISNUMBER(H196),MIN('الإعدادات'!$B$4,H196),'الإعدادات'!$B$4))-MONTH(G196)+1))</f>
        <v/>
      </c>
      <c r="L196" s="20">
        <f>IF(K196="","",ROUND(K196*J196,2))</f>
        <v/>
      </c>
      <c r="M196" s="20">
        <f>IF(A196&amp;""="","",SUMIFS('الدفعات'!$C$6:$C$3005,'الدفعات'!$B$6:$B$3005,A196&amp;""))</f>
        <v/>
      </c>
      <c r="N196" s="20">
        <f>IF(L196="","",ROUND(L196-M196,2))</f>
        <v/>
      </c>
      <c r="O196" s="18">
        <f>IF(N196="","",IF(AND(N196&gt;0,N(J196)&gt;0),ROUNDUP(ROUND(N196/J196,4),0),0))</f>
        <v/>
      </c>
      <c r="P196" s="21">
        <f>IF(A196&amp;""="","",IFERROR(SUMIFS('الدفعات'!$A$6:$A$3005,'الدفعات'!$B$6:$B$3005,A196&amp;"",'الدفعات'!$H$6:$H$3005,1)/COUNTIFS('الدفعات'!$B$6:$B$3005,A196&amp;"",'الدفعات'!$H$6:$H$3005,1),""))</f>
        <v/>
      </c>
      <c r="Q196" s="6">
        <f>IF(A196&amp;""="","",IF(N196="","بيانات ناقصة",IF(N196&gt;0,"متأخر",IF(N196&lt;0,"دفع مقدمًا","مسدد"))))</f>
        <v/>
      </c>
      <c r="R196" s="22">
        <f>IF(A196&amp;""="","",IF(AND(F196&amp;""&lt;&gt;"",OR(NOT(ISNUMBER(H196)),H196&gt;'الإعدادات'!$B$4)),1,0))</f>
        <v/>
      </c>
      <c r="S196" s="18">
        <f>IF(ISNUMBER(N196),IF(N196&gt;0,COUNTIFS($N$6:$N$505,"&gt;"&amp;N196)+COUNTIFS($N$6:N196,N196),""),"")</f>
        <v/>
      </c>
    </row>
    <row r="197">
      <c r="A197" s="5" t="n"/>
      <c r="B197" s="5" t="n"/>
      <c r="C197" s="5" t="n"/>
      <c r="D197" s="5" t="n"/>
      <c r="E197" s="16" t="n"/>
      <c r="F197" s="5" t="n"/>
      <c r="G197" s="13" t="n"/>
      <c r="H197" s="13" t="n"/>
      <c r="I197" s="17" t="n"/>
      <c r="J197" s="20">
        <f>IF(A197&amp;""="","",IFERROR(INDEX('الخطوط'!$G$6:$G$45,MATCH(F197&amp;"",'الخطوط'!$A$6:$A$45,0))-N(I197),""))</f>
        <v/>
      </c>
      <c r="K197" s="18">
        <f>IF(OR(J197="",NOT(ISNUMBER(G197))),"",IF(IF(ISNUMBER(H197),MIN('الإعدادات'!$B$4,H197),'الإعدادات'!$B$4)&lt;G197,0,(YEAR(IF(ISNUMBER(H197),MIN('الإعدادات'!$B$4,H197),'الإعدادات'!$B$4))-YEAR(G197))*12+MONTH(IF(ISNUMBER(H197),MIN('الإعدادات'!$B$4,H197),'الإعدادات'!$B$4))-MONTH(G197)+1))</f>
        <v/>
      </c>
      <c r="L197" s="20">
        <f>IF(K197="","",ROUND(K197*J197,2))</f>
        <v/>
      </c>
      <c r="M197" s="20">
        <f>IF(A197&amp;""="","",SUMIFS('الدفعات'!$C$6:$C$3005,'الدفعات'!$B$6:$B$3005,A197&amp;""))</f>
        <v/>
      </c>
      <c r="N197" s="20">
        <f>IF(L197="","",ROUND(L197-M197,2))</f>
        <v/>
      </c>
      <c r="O197" s="18">
        <f>IF(N197="","",IF(AND(N197&gt;0,N(J197)&gt;0),ROUNDUP(ROUND(N197/J197,4),0),0))</f>
        <v/>
      </c>
      <c r="P197" s="21">
        <f>IF(A197&amp;""="","",IFERROR(SUMIFS('الدفعات'!$A$6:$A$3005,'الدفعات'!$B$6:$B$3005,A197&amp;"",'الدفعات'!$H$6:$H$3005,1)/COUNTIFS('الدفعات'!$B$6:$B$3005,A197&amp;"",'الدفعات'!$H$6:$H$3005,1),""))</f>
        <v/>
      </c>
      <c r="Q197" s="6">
        <f>IF(A197&amp;""="","",IF(N197="","بيانات ناقصة",IF(N197&gt;0,"متأخر",IF(N197&lt;0,"دفع مقدمًا","مسدد"))))</f>
        <v/>
      </c>
      <c r="R197" s="22">
        <f>IF(A197&amp;""="","",IF(AND(F197&amp;""&lt;&gt;"",OR(NOT(ISNUMBER(H197)),H197&gt;'الإعدادات'!$B$4)),1,0))</f>
        <v/>
      </c>
      <c r="S197" s="18">
        <f>IF(ISNUMBER(N197),IF(N197&gt;0,COUNTIFS($N$6:$N$505,"&gt;"&amp;N197)+COUNTIFS($N$6:N197,N197),""),"")</f>
        <v/>
      </c>
    </row>
    <row r="198">
      <c r="A198" s="5" t="n"/>
      <c r="B198" s="5" t="n"/>
      <c r="C198" s="5" t="n"/>
      <c r="D198" s="5" t="n"/>
      <c r="E198" s="16" t="n"/>
      <c r="F198" s="5" t="n"/>
      <c r="G198" s="13" t="n"/>
      <c r="H198" s="13" t="n"/>
      <c r="I198" s="17" t="n"/>
      <c r="J198" s="20">
        <f>IF(A198&amp;""="","",IFERROR(INDEX('الخطوط'!$G$6:$G$45,MATCH(F198&amp;"",'الخطوط'!$A$6:$A$45,0))-N(I198),""))</f>
        <v/>
      </c>
      <c r="K198" s="18">
        <f>IF(OR(J198="",NOT(ISNUMBER(G198))),"",IF(IF(ISNUMBER(H198),MIN('الإعدادات'!$B$4,H198),'الإعدادات'!$B$4)&lt;G198,0,(YEAR(IF(ISNUMBER(H198),MIN('الإعدادات'!$B$4,H198),'الإعدادات'!$B$4))-YEAR(G198))*12+MONTH(IF(ISNUMBER(H198),MIN('الإعدادات'!$B$4,H198),'الإعدادات'!$B$4))-MONTH(G198)+1))</f>
        <v/>
      </c>
      <c r="L198" s="20">
        <f>IF(K198="","",ROUND(K198*J198,2))</f>
        <v/>
      </c>
      <c r="M198" s="20">
        <f>IF(A198&amp;""="","",SUMIFS('الدفعات'!$C$6:$C$3005,'الدفعات'!$B$6:$B$3005,A198&amp;""))</f>
        <v/>
      </c>
      <c r="N198" s="20">
        <f>IF(L198="","",ROUND(L198-M198,2))</f>
        <v/>
      </c>
      <c r="O198" s="18">
        <f>IF(N198="","",IF(AND(N198&gt;0,N(J198)&gt;0),ROUNDUP(ROUND(N198/J198,4),0),0))</f>
        <v/>
      </c>
      <c r="P198" s="21">
        <f>IF(A198&amp;""="","",IFERROR(SUMIFS('الدفعات'!$A$6:$A$3005,'الدفعات'!$B$6:$B$3005,A198&amp;"",'الدفعات'!$H$6:$H$3005,1)/COUNTIFS('الدفعات'!$B$6:$B$3005,A198&amp;"",'الدفعات'!$H$6:$H$3005,1),""))</f>
        <v/>
      </c>
      <c r="Q198" s="6">
        <f>IF(A198&amp;""="","",IF(N198="","بيانات ناقصة",IF(N198&gt;0,"متأخر",IF(N198&lt;0,"دفع مقدمًا","مسدد"))))</f>
        <v/>
      </c>
      <c r="R198" s="22">
        <f>IF(A198&amp;""="","",IF(AND(F198&amp;""&lt;&gt;"",OR(NOT(ISNUMBER(H198)),H198&gt;'الإعدادات'!$B$4)),1,0))</f>
        <v/>
      </c>
      <c r="S198" s="18">
        <f>IF(ISNUMBER(N198),IF(N198&gt;0,COUNTIFS($N$6:$N$505,"&gt;"&amp;N198)+COUNTIFS($N$6:N198,N198),""),"")</f>
        <v/>
      </c>
    </row>
    <row r="199">
      <c r="A199" s="5" t="n"/>
      <c r="B199" s="5" t="n"/>
      <c r="C199" s="5" t="n"/>
      <c r="D199" s="5" t="n"/>
      <c r="E199" s="16" t="n"/>
      <c r="F199" s="5" t="n"/>
      <c r="G199" s="13" t="n"/>
      <c r="H199" s="13" t="n"/>
      <c r="I199" s="17" t="n"/>
      <c r="J199" s="20">
        <f>IF(A199&amp;""="","",IFERROR(INDEX('الخطوط'!$G$6:$G$45,MATCH(F199&amp;"",'الخطوط'!$A$6:$A$45,0))-N(I199),""))</f>
        <v/>
      </c>
      <c r="K199" s="18">
        <f>IF(OR(J199="",NOT(ISNUMBER(G199))),"",IF(IF(ISNUMBER(H199),MIN('الإعدادات'!$B$4,H199),'الإعدادات'!$B$4)&lt;G199,0,(YEAR(IF(ISNUMBER(H199),MIN('الإعدادات'!$B$4,H199),'الإعدادات'!$B$4))-YEAR(G199))*12+MONTH(IF(ISNUMBER(H199),MIN('الإعدادات'!$B$4,H199),'الإعدادات'!$B$4))-MONTH(G199)+1))</f>
        <v/>
      </c>
      <c r="L199" s="20">
        <f>IF(K199="","",ROUND(K199*J199,2))</f>
        <v/>
      </c>
      <c r="M199" s="20">
        <f>IF(A199&amp;""="","",SUMIFS('الدفعات'!$C$6:$C$3005,'الدفعات'!$B$6:$B$3005,A199&amp;""))</f>
        <v/>
      </c>
      <c r="N199" s="20">
        <f>IF(L199="","",ROUND(L199-M199,2))</f>
        <v/>
      </c>
      <c r="O199" s="18">
        <f>IF(N199="","",IF(AND(N199&gt;0,N(J199)&gt;0),ROUNDUP(ROUND(N199/J199,4),0),0))</f>
        <v/>
      </c>
      <c r="P199" s="21">
        <f>IF(A199&amp;""="","",IFERROR(SUMIFS('الدفعات'!$A$6:$A$3005,'الدفعات'!$B$6:$B$3005,A199&amp;"",'الدفعات'!$H$6:$H$3005,1)/COUNTIFS('الدفعات'!$B$6:$B$3005,A199&amp;"",'الدفعات'!$H$6:$H$3005,1),""))</f>
        <v/>
      </c>
      <c r="Q199" s="6">
        <f>IF(A199&amp;""="","",IF(N199="","بيانات ناقصة",IF(N199&gt;0,"متأخر",IF(N199&lt;0,"دفع مقدمًا","مسدد"))))</f>
        <v/>
      </c>
      <c r="R199" s="22">
        <f>IF(A199&amp;""="","",IF(AND(F199&amp;""&lt;&gt;"",OR(NOT(ISNUMBER(H199)),H199&gt;'الإعدادات'!$B$4)),1,0))</f>
        <v/>
      </c>
      <c r="S199" s="18">
        <f>IF(ISNUMBER(N199),IF(N199&gt;0,COUNTIFS($N$6:$N$505,"&gt;"&amp;N199)+COUNTIFS($N$6:N199,N199),""),"")</f>
        <v/>
      </c>
    </row>
    <row r="200">
      <c r="A200" s="5" t="n"/>
      <c r="B200" s="5" t="n"/>
      <c r="C200" s="5" t="n"/>
      <c r="D200" s="5" t="n"/>
      <c r="E200" s="16" t="n"/>
      <c r="F200" s="5" t="n"/>
      <c r="G200" s="13" t="n"/>
      <c r="H200" s="13" t="n"/>
      <c r="I200" s="17" t="n"/>
      <c r="J200" s="20">
        <f>IF(A200&amp;""="","",IFERROR(INDEX('الخطوط'!$G$6:$G$45,MATCH(F200&amp;"",'الخطوط'!$A$6:$A$45,0))-N(I200),""))</f>
        <v/>
      </c>
      <c r="K200" s="18">
        <f>IF(OR(J200="",NOT(ISNUMBER(G200))),"",IF(IF(ISNUMBER(H200),MIN('الإعدادات'!$B$4,H200),'الإعدادات'!$B$4)&lt;G200,0,(YEAR(IF(ISNUMBER(H200),MIN('الإعدادات'!$B$4,H200),'الإعدادات'!$B$4))-YEAR(G200))*12+MONTH(IF(ISNUMBER(H200),MIN('الإعدادات'!$B$4,H200),'الإعدادات'!$B$4))-MONTH(G200)+1))</f>
        <v/>
      </c>
      <c r="L200" s="20">
        <f>IF(K200="","",ROUND(K200*J200,2))</f>
        <v/>
      </c>
      <c r="M200" s="20">
        <f>IF(A200&amp;""="","",SUMIFS('الدفعات'!$C$6:$C$3005,'الدفعات'!$B$6:$B$3005,A200&amp;""))</f>
        <v/>
      </c>
      <c r="N200" s="20">
        <f>IF(L200="","",ROUND(L200-M200,2))</f>
        <v/>
      </c>
      <c r="O200" s="18">
        <f>IF(N200="","",IF(AND(N200&gt;0,N(J200)&gt;0),ROUNDUP(ROUND(N200/J200,4),0),0))</f>
        <v/>
      </c>
      <c r="P200" s="21">
        <f>IF(A200&amp;""="","",IFERROR(SUMIFS('الدفعات'!$A$6:$A$3005,'الدفعات'!$B$6:$B$3005,A200&amp;"",'الدفعات'!$H$6:$H$3005,1)/COUNTIFS('الدفعات'!$B$6:$B$3005,A200&amp;"",'الدفعات'!$H$6:$H$3005,1),""))</f>
        <v/>
      </c>
      <c r="Q200" s="6">
        <f>IF(A200&amp;""="","",IF(N200="","بيانات ناقصة",IF(N200&gt;0,"متأخر",IF(N200&lt;0,"دفع مقدمًا","مسدد"))))</f>
        <v/>
      </c>
      <c r="R200" s="22">
        <f>IF(A200&amp;""="","",IF(AND(F200&amp;""&lt;&gt;"",OR(NOT(ISNUMBER(H200)),H200&gt;'الإعدادات'!$B$4)),1,0))</f>
        <v/>
      </c>
      <c r="S200" s="18">
        <f>IF(ISNUMBER(N200),IF(N200&gt;0,COUNTIFS($N$6:$N$505,"&gt;"&amp;N200)+COUNTIFS($N$6:N200,N200),""),"")</f>
        <v/>
      </c>
    </row>
    <row r="201">
      <c r="A201" s="5" t="n"/>
      <c r="B201" s="5" t="n"/>
      <c r="C201" s="5" t="n"/>
      <c r="D201" s="5" t="n"/>
      <c r="E201" s="16" t="n"/>
      <c r="F201" s="5" t="n"/>
      <c r="G201" s="13" t="n"/>
      <c r="H201" s="13" t="n"/>
      <c r="I201" s="17" t="n"/>
      <c r="J201" s="20">
        <f>IF(A201&amp;""="","",IFERROR(INDEX('الخطوط'!$G$6:$G$45,MATCH(F201&amp;"",'الخطوط'!$A$6:$A$45,0))-N(I201),""))</f>
        <v/>
      </c>
      <c r="K201" s="18">
        <f>IF(OR(J201="",NOT(ISNUMBER(G201))),"",IF(IF(ISNUMBER(H201),MIN('الإعدادات'!$B$4,H201),'الإعدادات'!$B$4)&lt;G201,0,(YEAR(IF(ISNUMBER(H201),MIN('الإعدادات'!$B$4,H201),'الإعدادات'!$B$4))-YEAR(G201))*12+MONTH(IF(ISNUMBER(H201),MIN('الإعدادات'!$B$4,H201),'الإعدادات'!$B$4))-MONTH(G201)+1))</f>
        <v/>
      </c>
      <c r="L201" s="20">
        <f>IF(K201="","",ROUND(K201*J201,2))</f>
        <v/>
      </c>
      <c r="M201" s="20">
        <f>IF(A201&amp;""="","",SUMIFS('الدفعات'!$C$6:$C$3005,'الدفعات'!$B$6:$B$3005,A201&amp;""))</f>
        <v/>
      </c>
      <c r="N201" s="20">
        <f>IF(L201="","",ROUND(L201-M201,2))</f>
        <v/>
      </c>
      <c r="O201" s="18">
        <f>IF(N201="","",IF(AND(N201&gt;0,N(J201)&gt;0),ROUNDUP(ROUND(N201/J201,4),0),0))</f>
        <v/>
      </c>
      <c r="P201" s="21">
        <f>IF(A201&amp;""="","",IFERROR(SUMIFS('الدفعات'!$A$6:$A$3005,'الدفعات'!$B$6:$B$3005,A201&amp;"",'الدفعات'!$H$6:$H$3005,1)/COUNTIFS('الدفعات'!$B$6:$B$3005,A201&amp;"",'الدفعات'!$H$6:$H$3005,1),""))</f>
        <v/>
      </c>
      <c r="Q201" s="6">
        <f>IF(A201&amp;""="","",IF(N201="","بيانات ناقصة",IF(N201&gt;0,"متأخر",IF(N201&lt;0,"دفع مقدمًا","مسدد"))))</f>
        <v/>
      </c>
      <c r="R201" s="22">
        <f>IF(A201&amp;""="","",IF(AND(F201&amp;""&lt;&gt;"",OR(NOT(ISNUMBER(H201)),H201&gt;'الإعدادات'!$B$4)),1,0))</f>
        <v/>
      </c>
      <c r="S201" s="18">
        <f>IF(ISNUMBER(N201),IF(N201&gt;0,COUNTIFS($N$6:$N$505,"&gt;"&amp;N201)+COUNTIFS($N$6:N201,N201),""),"")</f>
        <v/>
      </c>
    </row>
    <row r="202">
      <c r="A202" s="5" t="n"/>
      <c r="B202" s="5" t="n"/>
      <c r="C202" s="5" t="n"/>
      <c r="D202" s="5" t="n"/>
      <c r="E202" s="16" t="n"/>
      <c r="F202" s="5" t="n"/>
      <c r="G202" s="13" t="n"/>
      <c r="H202" s="13" t="n"/>
      <c r="I202" s="17" t="n"/>
      <c r="J202" s="20">
        <f>IF(A202&amp;""="","",IFERROR(INDEX('الخطوط'!$G$6:$G$45,MATCH(F202&amp;"",'الخطوط'!$A$6:$A$45,0))-N(I202),""))</f>
        <v/>
      </c>
      <c r="K202" s="18">
        <f>IF(OR(J202="",NOT(ISNUMBER(G202))),"",IF(IF(ISNUMBER(H202),MIN('الإعدادات'!$B$4,H202),'الإعدادات'!$B$4)&lt;G202,0,(YEAR(IF(ISNUMBER(H202),MIN('الإعدادات'!$B$4,H202),'الإعدادات'!$B$4))-YEAR(G202))*12+MONTH(IF(ISNUMBER(H202),MIN('الإعدادات'!$B$4,H202),'الإعدادات'!$B$4))-MONTH(G202)+1))</f>
        <v/>
      </c>
      <c r="L202" s="20">
        <f>IF(K202="","",ROUND(K202*J202,2))</f>
        <v/>
      </c>
      <c r="M202" s="20">
        <f>IF(A202&amp;""="","",SUMIFS('الدفعات'!$C$6:$C$3005,'الدفعات'!$B$6:$B$3005,A202&amp;""))</f>
        <v/>
      </c>
      <c r="N202" s="20">
        <f>IF(L202="","",ROUND(L202-M202,2))</f>
        <v/>
      </c>
      <c r="O202" s="18">
        <f>IF(N202="","",IF(AND(N202&gt;0,N(J202)&gt;0),ROUNDUP(ROUND(N202/J202,4),0),0))</f>
        <v/>
      </c>
      <c r="P202" s="21">
        <f>IF(A202&amp;""="","",IFERROR(SUMIFS('الدفعات'!$A$6:$A$3005,'الدفعات'!$B$6:$B$3005,A202&amp;"",'الدفعات'!$H$6:$H$3005,1)/COUNTIFS('الدفعات'!$B$6:$B$3005,A202&amp;"",'الدفعات'!$H$6:$H$3005,1),""))</f>
        <v/>
      </c>
      <c r="Q202" s="6">
        <f>IF(A202&amp;""="","",IF(N202="","بيانات ناقصة",IF(N202&gt;0,"متأخر",IF(N202&lt;0,"دفع مقدمًا","مسدد"))))</f>
        <v/>
      </c>
      <c r="R202" s="22">
        <f>IF(A202&amp;""="","",IF(AND(F202&amp;""&lt;&gt;"",OR(NOT(ISNUMBER(H202)),H202&gt;'الإعدادات'!$B$4)),1,0))</f>
        <v/>
      </c>
      <c r="S202" s="18">
        <f>IF(ISNUMBER(N202),IF(N202&gt;0,COUNTIFS($N$6:$N$505,"&gt;"&amp;N202)+COUNTIFS($N$6:N202,N202),""),"")</f>
        <v/>
      </c>
    </row>
    <row r="203">
      <c r="A203" s="5" t="n"/>
      <c r="B203" s="5" t="n"/>
      <c r="C203" s="5" t="n"/>
      <c r="D203" s="5" t="n"/>
      <c r="E203" s="16" t="n"/>
      <c r="F203" s="5" t="n"/>
      <c r="G203" s="13" t="n"/>
      <c r="H203" s="13" t="n"/>
      <c r="I203" s="17" t="n"/>
      <c r="J203" s="20">
        <f>IF(A203&amp;""="","",IFERROR(INDEX('الخطوط'!$G$6:$G$45,MATCH(F203&amp;"",'الخطوط'!$A$6:$A$45,0))-N(I203),""))</f>
        <v/>
      </c>
      <c r="K203" s="18">
        <f>IF(OR(J203="",NOT(ISNUMBER(G203))),"",IF(IF(ISNUMBER(H203),MIN('الإعدادات'!$B$4,H203),'الإعدادات'!$B$4)&lt;G203,0,(YEAR(IF(ISNUMBER(H203),MIN('الإعدادات'!$B$4,H203),'الإعدادات'!$B$4))-YEAR(G203))*12+MONTH(IF(ISNUMBER(H203),MIN('الإعدادات'!$B$4,H203),'الإعدادات'!$B$4))-MONTH(G203)+1))</f>
        <v/>
      </c>
      <c r="L203" s="20">
        <f>IF(K203="","",ROUND(K203*J203,2))</f>
        <v/>
      </c>
      <c r="M203" s="20">
        <f>IF(A203&amp;""="","",SUMIFS('الدفعات'!$C$6:$C$3005,'الدفعات'!$B$6:$B$3005,A203&amp;""))</f>
        <v/>
      </c>
      <c r="N203" s="20">
        <f>IF(L203="","",ROUND(L203-M203,2))</f>
        <v/>
      </c>
      <c r="O203" s="18">
        <f>IF(N203="","",IF(AND(N203&gt;0,N(J203)&gt;0),ROUNDUP(ROUND(N203/J203,4),0),0))</f>
        <v/>
      </c>
      <c r="P203" s="21">
        <f>IF(A203&amp;""="","",IFERROR(SUMIFS('الدفعات'!$A$6:$A$3005,'الدفعات'!$B$6:$B$3005,A203&amp;"",'الدفعات'!$H$6:$H$3005,1)/COUNTIFS('الدفعات'!$B$6:$B$3005,A203&amp;"",'الدفعات'!$H$6:$H$3005,1),""))</f>
        <v/>
      </c>
      <c r="Q203" s="6">
        <f>IF(A203&amp;""="","",IF(N203="","بيانات ناقصة",IF(N203&gt;0,"متأخر",IF(N203&lt;0,"دفع مقدمًا","مسدد"))))</f>
        <v/>
      </c>
      <c r="R203" s="22">
        <f>IF(A203&amp;""="","",IF(AND(F203&amp;""&lt;&gt;"",OR(NOT(ISNUMBER(H203)),H203&gt;'الإعدادات'!$B$4)),1,0))</f>
        <v/>
      </c>
      <c r="S203" s="18">
        <f>IF(ISNUMBER(N203),IF(N203&gt;0,COUNTIFS($N$6:$N$505,"&gt;"&amp;N203)+COUNTIFS($N$6:N203,N203),""),"")</f>
        <v/>
      </c>
    </row>
    <row r="204">
      <c r="A204" s="5" t="n"/>
      <c r="B204" s="5" t="n"/>
      <c r="C204" s="5" t="n"/>
      <c r="D204" s="5" t="n"/>
      <c r="E204" s="16" t="n"/>
      <c r="F204" s="5" t="n"/>
      <c r="G204" s="13" t="n"/>
      <c r="H204" s="13" t="n"/>
      <c r="I204" s="17" t="n"/>
      <c r="J204" s="20">
        <f>IF(A204&amp;""="","",IFERROR(INDEX('الخطوط'!$G$6:$G$45,MATCH(F204&amp;"",'الخطوط'!$A$6:$A$45,0))-N(I204),""))</f>
        <v/>
      </c>
      <c r="K204" s="18">
        <f>IF(OR(J204="",NOT(ISNUMBER(G204))),"",IF(IF(ISNUMBER(H204),MIN('الإعدادات'!$B$4,H204),'الإعدادات'!$B$4)&lt;G204,0,(YEAR(IF(ISNUMBER(H204),MIN('الإعدادات'!$B$4,H204),'الإعدادات'!$B$4))-YEAR(G204))*12+MONTH(IF(ISNUMBER(H204),MIN('الإعدادات'!$B$4,H204),'الإعدادات'!$B$4))-MONTH(G204)+1))</f>
        <v/>
      </c>
      <c r="L204" s="20">
        <f>IF(K204="","",ROUND(K204*J204,2))</f>
        <v/>
      </c>
      <c r="M204" s="20">
        <f>IF(A204&amp;""="","",SUMIFS('الدفعات'!$C$6:$C$3005,'الدفعات'!$B$6:$B$3005,A204&amp;""))</f>
        <v/>
      </c>
      <c r="N204" s="20">
        <f>IF(L204="","",ROUND(L204-M204,2))</f>
        <v/>
      </c>
      <c r="O204" s="18">
        <f>IF(N204="","",IF(AND(N204&gt;0,N(J204)&gt;0),ROUNDUP(ROUND(N204/J204,4),0),0))</f>
        <v/>
      </c>
      <c r="P204" s="21">
        <f>IF(A204&amp;""="","",IFERROR(SUMIFS('الدفعات'!$A$6:$A$3005,'الدفعات'!$B$6:$B$3005,A204&amp;"",'الدفعات'!$H$6:$H$3005,1)/COUNTIFS('الدفعات'!$B$6:$B$3005,A204&amp;"",'الدفعات'!$H$6:$H$3005,1),""))</f>
        <v/>
      </c>
      <c r="Q204" s="6">
        <f>IF(A204&amp;""="","",IF(N204="","بيانات ناقصة",IF(N204&gt;0,"متأخر",IF(N204&lt;0,"دفع مقدمًا","مسدد"))))</f>
        <v/>
      </c>
      <c r="R204" s="22">
        <f>IF(A204&amp;""="","",IF(AND(F204&amp;""&lt;&gt;"",OR(NOT(ISNUMBER(H204)),H204&gt;'الإعدادات'!$B$4)),1,0))</f>
        <v/>
      </c>
      <c r="S204" s="18">
        <f>IF(ISNUMBER(N204),IF(N204&gt;0,COUNTIFS($N$6:$N$505,"&gt;"&amp;N204)+COUNTIFS($N$6:N204,N204),""),"")</f>
        <v/>
      </c>
    </row>
    <row r="205">
      <c r="A205" s="5" t="n"/>
      <c r="B205" s="5" t="n"/>
      <c r="C205" s="5" t="n"/>
      <c r="D205" s="5" t="n"/>
      <c r="E205" s="16" t="n"/>
      <c r="F205" s="5" t="n"/>
      <c r="G205" s="13" t="n"/>
      <c r="H205" s="13" t="n"/>
      <c r="I205" s="17" t="n"/>
      <c r="J205" s="20">
        <f>IF(A205&amp;""="","",IFERROR(INDEX('الخطوط'!$G$6:$G$45,MATCH(F205&amp;"",'الخطوط'!$A$6:$A$45,0))-N(I205),""))</f>
        <v/>
      </c>
      <c r="K205" s="18">
        <f>IF(OR(J205="",NOT(ISNUMBER(G205))),"",IF(IF(ISNUMBER(H205),MIN('الإعدادات'!$B$4,H205),'الإعدادات'!$B$4)&lt;G205,0,(YEAR(IF(ISNUMBER(H205),MIN('الإعدادات'!$B$4,H205),'الإعدادات'!$B$4))-YEAR(G205))*12+MONTH(IF(ISNUMBER(H205),MIN('الإعدادات'!$B$4,H205),'الإعدادات'!$B$4))-MONTH(G205)+1))</f>
        <v/>
      </c>
      <c r="L205" s="20">
        <f>IF(K205="","",ROUND(K205*J205,2))</f>
        <v/>
      </c>
      <c r="M205" s="20">
        <f>IF(A205&amp;""="","",SUMIFS('الدفعات'!$C$6:$C$3005,'الدفعات'!$B$6:$B$3005,A205&amp;""))</f>
        <v/>
      </c>
      <c r="N205" s="20">
        <f>IF(L205="","",ROUND(L205-M205,2))</f>
        <v/>
      </c>
      <c r="O205" s="18">
        <f>IF(N205="","",IF(AND(N205&gt;0,N(J205)&gt;0),ROUNDUP(ROUND(N205/J205,4),0),0))</f>
        <v/>
      </c>
      <c r="P205" s="21">
        <f>IF(A205&amp;""="","",IFERROR(SUMIFS('الدفعات'!$A$6:$A$3005,'الدفعات'!$B$6:$B$3005,A205&amp;"",'الدفعات'!$H$6:$H$3005,1)/COUNTIFS('الدفعات'!$B$6:$B$3005,A205&amp;"",'الدفعات'!$H$6:$H$3005,1),""))</f>
        <v/>
      </c>
      <c r="Q205" s="6">
        <f>IF(A205&amp;""="","",IF(N205="","بيانات ناقصة",IF(N205&gt;0,"متأخر",IF(N205&lt;0,"دفع مقدمًا","مسدد"))))</f>
        <v/>
      </c>
      <c r="R205" s="22">
        <f>IF(A205&amp;""="","",IF(AND(F205&amp;""&lt;&gt;"",OR(NOT(ISNUMBER(H205)),H205&gt;'الإعدادات'!$B$4)),1,0))</f>
        <v/>
      </c>
      <c r="S205" s="18">
        <f>IF(ISNUMBER(N205),IF(N205&gt;0,COUNTIFS($N$6:$N$505,"&gt;"&amp;N205)+COUNTIFS($N$6:N205,N205),""),"")</f>
        <v/>
      </c>
    </row>
    <row r="206">
      <c r="A206" s="5" t="n"/>
      <c r="B206" s="5" t="n"/>
      <c r="C206" s="5" t="n"/>
      <c r="D206" s="5" t="n"/>
      <c r="E206" s="16" t="n"/>
      <c r="F206" s="5" t="n"/>
      <c r="G206" s="13" t="n"/>
      <c r="H206" s="13" t="n"/>
      <c r="I206" s="17" t="n"/>
      <c r="J206" s="20">
        <f>IF(A206&amp;""="","",IFERROR(INDEX('الخطوط'!$G$6:$G$45,MATCH(F206&amp;"",'الخطوط'!$A$6:$A$45,0))-N(I206),""))</f>
        <v/>
      </c>
      <c r="K206" s="18">
        <f>IF(OR(J206="",NOT(ISNUMBER(G206))),"",IF(IF(ISNUMBER(H206),MIN('الإعدادات'!$B$4,H206),'الإعدادات'!$B$4)&lt;G206,0,(YEAR(IF(ISNUMBER(H206),MIN('الإعدادات'!$B$4,H206),'الإعدادات'!$B$4))-YEAR(G206))*12+MONTH(IF(ISNUMBER(H206),MIN('الإعدادات'!$B$4,H206),'الإعدادات'!$B$4))-MONTH(G206)+1))</f>
        <v/>
      </c>
      <c r="L206" s="20">
        <f>IF(K206="","",ROUND(K206*J206,2))</f>
        <v/>
      </c>
      <c r="M206" s="20">
        <f>IF(A206&amp;""="","",SUMIFS('الدفعات'!$C$6:$C$3005,'الدفعات'!$B$6:$B$3005,A206&amp;""))</f>
        <v/>
      </c>
      <c r="N206" s="20">
        <f>IF(L206="","",ROUND(L206-M206,2))</f>
        <v/>
      </c>
      <c r="O206" s="18">
        <f>IF(N206="","",IF(AND(N206&gt;0,N(J206)&gt;0),ROUNDUP(ROUND(N206/J206,4),0),0))</f>
        <v/>
      </c>
      <c r="P206" s="21">
        <f>IF(A206&amp;""="","",IFERROR(SUMIFS('الدفعات'!$A$6:$A$3005,'الدفعات'!$B$6:$B$3005,A206&amp;"",'الدفعات'!$H$6:$H$3005,1)/COUNTIFS('الدفعات'!$B$6:$B$3005,A206&amp;"",'الدفعات'!$H$6:$H$3005,1),""))</f>
        <v/>
      </c>
      <c r="Q206" s="6">
        <f>IF(A206&amp;""="","",IF(N206="","بيانات ناقصة",IF(N206&gt;0,"متأخر",IF(N206&lt;0,"دفع مقدمًا","مسدد"))))</f>
        <v/>
      </c>
      <c r="R206" s="22">
        <f>IF(A206&amp;""="","",IF(AND(F206&amp;""&lt;&gt;"",OR(NOT(ISNUMBER(H206)),H206&gt;'الإعدادات'!$B$4)),1,0))</f>
        <v/>
      </c>
      <c r="S206" s="18">
        <f>IF(ISNUMBER(N206),IF(N206&gt;0,COUNTIFS($N$6:$N$505,"&gt;"&amp;N206)+COUNTIFS($N$6:N206,N206),""),"")</f>
        <v/>
      </c>
    </row>
    <row r="207">
      <c r="A207" s="5" t="n"/>
      <c r="B207" s="5" t="n"/>
      <c r="C207" s="5" t="n"/>
      <c r="D207" s="5" t="n"/>
      <c r="E207" s="16" t="n"/>
      <c r="F207" s="5" t="n"/>
      <c r="G207" s="13" t="n"/>
      <c r="H207" s="13" t="n"/>
      <c r="I207" s="17" t="n"/>
      <c r="J207" s="20">
        <f>IF(A207&amp;""="","",IFERROR(INDEX('الخطوط'!$G$6:$G$45,MATCH(F207&amp;"",'الخطوط'!$A$6:$A$45,0))-N(I207),""))</f>
        <v/>
      </c>
      <c r="K207" s="18">
        <f>IF(OR(J207="",NOT(ISNUMBER(G207))),"",IF(IF(ISNUMBER(H207),MIN('الإعدادات'!$B$4,H207),'الإعدادات'!$B$4)&lt;G207,0,(YEAR(IF(ISNUMBER(H207),MIN('الإعدادات'!$B$4,H207),'الإعدادات'!$B$4))-YEAR(G207))*12+MONTH(IF(ISNUMBER(H207),MIN('الإعدادات'!$B$4,H207),'الإعدادات'!$B$4))-MONTH(G207)+1))</f>
        <v/>
      </c>
      <c r="L207" s="20">
        <f>IF(K207="","",ROUND(K207*J207,2))</f>
        <v/>
      </c>
      <c r="M207" s="20">
        <f>IF(A207&amp;""="","",SUMIFS('الدفعات'!$C$6:$C$3005,'الدفعات'!$B$6:$B$3005,A207&amp;""))</f>
        <v/>
      </c>
      <c r="N207" s="20">
        <f>IF(L207="","",ROUND(L207-M207,2))</f>
        <v/>
      </c>
      <c r="O207" s="18">
        <f>IF(N207="","",IF(AND(N207&gt;0,N(J207)&gt;0),ROUNDUP(ROUND(N207/J207,4),0),0))</f>
        <v/>
      </c>
      <c r="P207" s="21">
        <f>IF(A207&amp;""="","",IFERROR(SUMIFS('الدفعات'!$A$6:$A$3005,'الدفعات'!$B$6:$B$3005,A207&amp;"",'الدفعات'!$H$6:$H$3005,1)/COUNTIFS('الدفعات'!$B$6:$B$3005,A207&amp;"",'الدفعات'!$H$6:$H$3005,1),""))</f>
        <v/>
      </c>
      <c r="Q207" s="6">
        <f>IF(A207&amp;""="","",IF(N207="","بيانات ناقصة",IF(N207&gt;0,"متأخر",IF(N207&lt;0,"دفع مقدمًا","مسدد"))))</f>
        <v/>
      </c>
      <c r="R207" s="22">
        <f>IF(A207&amp;""="","",IF(AND(F207&amp;""&lt;&gt;"",OR(NOT(ISNUMBER(H207)),H207&gt;'الإعدادات'!$B$4)),1,0))</f>
        <v/>
      </c>
      <c r="S207" s="18">
        <f>IF(ISNUMBER(N207),IF(N207&gt;0,COUNTIFS($N$6:$N$505,"&gt;"&amp;N207)+COUNTIFS($N$6:N207,N207),""),"")</f>
        <v/>
      </c>
    </row>
    <row r="208">
      <c r="A208" s="5" t="n"/>
      <c r="B208" s="5" t="n"/>
      <c r="C208" s="5" t="n"/>
      <c r="D208" s="5" t="n"/>
      <c r="E208" s="16" t="n"/>
      <c r="F208" s="5" t="n"/>
      <c r="G208" s="13" t="n"/>
      <c r="H208" s="13" t="n"/>
      <c r="I208" s="17" t="n"/>
      <c r="J208" s="20">
        <f>IF(A208&amp;""="","",IFERROR(INDEX('الخطوط'!$G$6:$G$45,MATCH(F208&amp;"",'الخطوط'!$A$6:$A$45,0))-N(I208),""))</f>
        <v/>
      </c>
      <c r="K208" s="18">
        <f>IF(OR(J208="",NOT(ISNUMBER(G208))),"",IF(IF(ISNUMBER(H208),MIN('الإعدادات'!$B$4,H208),'الإعدادات'!$B$4)&lt;G208,0,(YEAR(IF(ISNUMBER(H208),MIN('الإعدادات'!$B$4,H208),'الإعدادات'!$B$4))-YEAR(G208))*12+MONTH(IF(ISNUMBER(H208),MIN('الإعدادات'!$B$4,H208),'الإعدادات'!$B$4))-MONTH(G208)+1))</f>
        <v/>
      </c>
      <c r="L208" s="20">
        <f>IF(K208="","",ROUND(K208*J208,2))</f>
        <v/>
      </c>
      <c r="M208" s="20">
        <f>IF(A208&amp;""="","",SUMIFS('الدفعات'!$C$6:$C$3005,'الدفعات'!$B$6:$B$3005,A208&amp;""))</f>
        <v/>
      </c>
      <c r="N208" s="20">
        <f>IF(L208="","",ROUND(L208-M208,2))</f>
        <v/>
      </c>
      <c r="O208" s="18">
        <f>IF(N208="","",IF(AND(N208&gt;0,N(J208)&gt;0),ROUNDUP(ROUND(N208/J208,4),0),0))</f>
        <v/>
      </c>
      <c r="P208" s="21">
        <f>IF(A208&amp;""="","",IFERROR(SUMIFS('الدفعات'!$A$6:$A$3005,'الدفعات'!$B$6:$B$3005,A208&amp;"",'الدفعات'!$H$6:$H$3005,1)/COUNTIFS('الدفعات'!$B$6:$B$3005,A208&amp;"",'الدفعات'!$H$6:$H$3005,1),""))</f>
        <v/>
      </c>
      <c r="Q208" s="6">
        <f>IF(A208&amp;""="","",IF(N208="","بيانات ناقصة",IF(N208&gt;0,"متأخر",IF(N208&lt;0,"دفع مقدمًا","مسدد"))))</f>
        <v/>
      </c>
      <c r="R208" s="22">
        <f>IF(A208&amp;""="","",IF(AND(F208&amp;""&lt;&gt;"",OR(NOT(ISNUMBER(H208)),H208&gt;'الإعدادات'!$B$4)),1,0))</f>
        <v/>
      </c>
      <c r="S208" s="18">
        <f>IF(ISNUMBER(N208),IF(N208&gt;0,COUNTIFS($N$6:$N$505,"&gt;"&amp;N208)+COUNTIFS($N$6:N208,N208),""),"")</f>
        <v/>
      </c>
    </row>
    <row r="209">
      <c r="A209" s="5" t="n"/>
      <c r="B209" s="5" t="n"/>
      <c r="C209" s="5" t="n"/>
      <c r="D209" s="5" t="n"/>
      <c r="E209" s="16" t="n"/>
      <c r="F209" s="5" t="n"/>
      <c r="G209" s="13" t="n"/>
      <c r="H209" s="13" t="n"/>
      <c r="I209" s="17" t="n"/>
      <c r="J209" s="20">
        <f>IF(A209&amp;""="","",IFERROR(INDEX('الخطوط'!$G$6:$G$45,MATCH(F209&amp;"",'الخطوط'!$A$6:$A$45,0))-N(I209),""))</f>
        <v/>
      </c>
      <c r="K209" s="18">
        <f>IF(OR(J209="",NOT(ISNUMBER(G209))),"",IF(IF(ISNUMBER(H209),MIN('الإعدادات'!$B$4,H209),'الإعدادات'!$B$4)&lt;G209,0,(YEAR(IF(ISNUMBER(H209),MIN('الإعدادات'!$B$4,H209),'الإعدادات'!$B$4))-YEAR(G209))*12+MONTH(IF(ISNUMBER(H209),MIN('الإعدادات'!$B$4,H209),'الإعدادات'!$B$4))-MONTH(G209)+1))</f>
        <v/>
      </c>
      <c r="L209" s="20">
        <f>IF(K209="","",ROUND(K209*J209,2))</f>
        <v/>
      </c>
      <c r="M209" s="20">
        <f>IF(A209&amp;""="","",SUMIFS('الدفعات'!$C$6:$C$3005,'الدفعات'!$B$6:$B$3005,A209&amp;""))</f>
        <v/>
      </c>
      <c r="N209" s="20">
        <f>IF(L209="","",ROUND(L209-M209,2))</f>
        <v/>
      </c>
      <c r="O209" s="18">
        <f>IF(N209="","",IF(AND(N209&gt;0,N(J209)&gt;0),ROUNDUP(ROUND(N209/J209,4),0),0))</f>
        <v/>
      </c>
      <c r="P209" s="21">
        <f>IF(A209&amp;""="","",IFERROR(SUMIFS('الدفعات'!$A$6:$A$3005,'الدفعات'!$B$6:$B$3005,A209&amp;"",'الدفعات'!$H$6:$H$3005,1)/COUNTIFS('الدفعات'!$B$6:$B$3005,A209&amp;"",'الدفعات'!$H$6:$H$3005,1),""))</f>
        <v/>
      </c>
      <c r="Q209" s="6">
        <f>IF(A209&amp;""="","",IF(N209="","بيانات ناقصة",IF(N209&gt;0,"متأخر",IF(N209&lt;0,"دفع مقدمًا","مسدد"))))</f>
        <v/>
      </c>
      <c r="R209" s="22">
        <f>IF(A209&amp;""="","",IF(AND(F209&amp;""&lt;&gt;"",OR(NOT(ISNUMBER(H209)),H209&gt;'الإعدادات'!$B$4)),1,0))</f>
        <v/>
      </c>
      <c r="S209" s="18">
        <f>IF(ISNUMBER(N209),IF(N209&gt;0,COUNTIFS($N$6:$N$505,"&gt;"&amp;N209)+COUNTIFS($N$6:N209,N209),""),"")</f>
        <v/>
      </c>
    </row>
    <row r="210">
      <c r="A210" s="5" t="n"/>
      <c r="B210" s="5" t="n"/>
      <c r="C210" s="5" t="n"/>
      <c r="D210" s="5" t="n"/>
      <c r="E210" s="16" t="n"/>
      <c r="F210" s="5" t="n"/>
      <c r="G210" s="13" t="n"/>
      <c r="H210" s="13" t="n"/>
      <c r="I210" s="17" t="n"/>
      <c r="J210" s="20">
        <f>IF(A210&amp;""="","",IFERROR(INDEX('الخطوط'!$G$6:$G$45,MATCH(F210&amp;"",'الخطوط'!$A$6:$A$45,0))-N(I210),""))</f>
        <v/>
      </c>
      <c r="K210" s="18">
        <f>IF(OR(J210="",NOT(ISNUMBER(G210))),"",IF(IF(ISNUMBER(H210),MIN('الإعدادات'!$B$4,H210),'الإعدادات'!$B$4)&lt;G210,0,(YEAR(IF(ISNUMBER(H210),MIN('الإعدادات'!$B$4,H210),'الإعدادات'!$B$4))-YEAR(G210))*12+MONTH(IF(ISNUMBER(H210),MIN('الإعدادات'!$B$4,H210),'الإعدادات'!$B$4))-MONTH(G210)+1))</f>
        <v/>
      </c>
      <c r="L210" s="20">
        <f>IF(K210="","",ROUND(K210*J210,2))</f>
        <v/>
      </c>
      <c r="M210" s="20">
        <f>IF(A210&amp;""="","",SUMIFS('الدفعات'!$C$6:$C$3005,'الدفعات'!$B$6:$B$3005,A210&amp;""))</f>
        <v/>
      </c>
      <c r="N210" s="20">
        <f>IF(L210="","",ROUND(L210-M210,2))</f>
        <v/>
      </c>
      <c r="O210" s="18">
        <f>IF(N210="","",IF(AND(N210&gt;0,N(J210)&gt;0),ROUNDUP(ROUND(N210/J210,4),0),0))</f>
        <v/>
      </c>
      <c r="P210" s="21">
        <f>IF(A210&amp;""="","",IFERROR(SUMIFS('الدفعات'!$A$6:$A$3005,'الدفعات'!$B$6:$B$3005,A210&amp;"",'الدفعات'!$H$6:$H$3005,1)/COUNTIFS('الدفعات'!$B$6:$B$3005,A210&amp;"",'الدفعات'!$H$6:$H$3005,1),""))</f>
        <v/>
      </c>
      <c r="Q210" s="6">
        <f>IF(A210&amp;""="","",IF(N210="","بيانات ناقصة",IF(N210&gt;0,"متأخر",IF(N210&lt;0,"دفع مقدمًا","مسدد"))))</f>
        <v/>
      </c>
      <c r="R210" s="22">
        <f>IF(A210&amp;""="","",IF(AND(F210&amp;""&lt;&gt;"",OR(NOT(ISNUMBER(H210)),H210&gt;'الإعدادات'!$B$4)),1,0))</f>
        <v/>
      </c>
      <c r="S210" s="18">
        <f>IF(ISNUMBER(N210),IF(N210&gt;0,COUNTIFS($N$6:$N$505,"&gt;"&amp;N210)+COUNTIFS($N$6:N210,N210),""),"")</f>
        <v/>
      </c>
    </row>
    <row r="211">
      <c r="A211" s="5" t="n"/>
      <c r="B211" s="5" t="n"/>
      <c r="C211" s="5" t="n"/>
      <c r="D211" s="5" t="n"/>
      <c r="E211" s="16" t="n"/>
      <c r="F211" s="5" t="n"/>
      <c r="G211" s="13" t="n"/>
      <c r="H211" s="13" t="n"/>
      <c r="I211" s="17" t="n"/>
      <c r="J211" s="20">
        <f>IF(A211&amp;""="","",IFERROR(INDEX('الخطوط'!$G$6:$G$45,MATCH(F211&amp;"",'الخطوط'!$A$6:$A$45,0))-N(I211),""))</f>
        <v/>
      </c>
      <c r="K211" s="18">
        <f>IF(OR(J211="",NOT(ISNUMBER(G211))),"",IF(IF(ISNUMBER(H211),MIN('الإعدادات'!$B$4,H211),'الإعدادات'!$B$4)&lt;G211,0,(YEAR(IF(ISNUMBER(H211),MIN('الإعدادات'!$B$4,H211),'الإعدادات'!$B$4))-YEAR(G211))*12+MONTH(IF(ISNUMBER(H211),MIN('الإعدادات'!$B$4,H211),'الإعدادات'!$B$4))-MONTH(G211)+1))</f>
        <v/>
      </c>
      <c r="L211" s="20">
        <f>IF(K211="","",ROUND(K211*J211,2))</f>
        <v/>
      </c>
      <c r="M211" s="20">
        <f>IF(A211&amp;""="","",SUMIFS('الدفعات'!$C$6:$C$3005,'الدفعات'!$B$6:$B$3005,A211&amp;""))</f>
        <v/>
      </c>
      <c r="N211" s="20">
        <f>IF(L211="","",ROUND(L211-M211,2))</f>
        <v/>
      </c>
      <c r="O211" s="18">
        <f>IF(N211="","",IF(AND(N211&gt;0,N(J211)&gt;0),ROUNDUP(ROUND(N211/J211,4),0),0))</f>
        <v/>
      </c>
      <c r="P211" s="21">
        <f>IF(A211&amp;""="","",IFERROR(SUMIFS('الدفعات'!$A$6:$A$3005,'الدفعات'!$B$6:$B$3005,A211&amp;"",'الدفعات'!$H$6:$H$3005,1)/COUNTIFS('الدفعات'!$B$6:$B$3005,A211&amp;"",'الدفعات'!$H$6:$H$3005,1),""))</f>
        <v/>
      </c>
      <c r="Q211" s="6">
        <f>IF(A211&amp;""="","",IF(N211="","بيانات ناقصة",IF(N211&gt;0,"متأخر",IF(N211&lt;0,"دفع مقدمًا","مسدد"))))</f>
        <v/>
      </c>
      <c r="R211" s="22">
        <f>IF(A211&amp;""="","",IF(AND(F211&amp;""&lt;&gt;"",OR(NOT(ISNUMBER(H211)),H211&gt;'الإعدادات'!$B$4)),1,0))</f>
        <v/>
      </c>
      <c r="S211" s="18">
        <f>IF(ISNUMBER(N211),IF(N211&gt;0,COUNTIFS($N$6:$N$505,"&gt;"&amp;N211)+COUNTIFS($N$6:N211,N211),""),"")</f>
        <v/>
      </c>
    </row>
    <row r="212">
      <c r="A212" s="5" t="n"/>
      <c r="B212" s="5" t="n"/>
      <c r="C212" s="5" t="n"/>
      <c r="D212" s="5" t="n"/>
      <c r="E212" s="16" t="n"/>
      <c r="F212" s="5" t="n"/>
      <c r="G212" s="13" t="n"/>
      <c r="H212" s="13" t="n"/>
      <c r="I212" s="17" t="n"/>
      <c r="J212" s="20">
        <f>IF(A212&amp;""="","",IFERROR(INDEX('الخطوط'!$G$6:$G$45,MATCH(F212&amp;"",'الخطوط'!$A$6:$A$45,0))-N(I212),""))</f>
        <v/>
      </c>
      <c r="K212" s="18">
        <f>IF(OR(J212="",NOT(ISNUMBER(G212))),"",IF(IF(ISNUMBER(H212),MIN('الإعدادات'!$B$4,H212),'الإعدادات'!$B$4)&lt;G212,0,(YEAR(IF(ISNUMBER(H212),MIN('الإعدادات'!$B$4,H212),'الإعدادات'!$B$4))-YEAR(G212))*12+MONTH(IF(ISNUMBER(H212),MIN('الإعدادات'!$B$4,H212),'الإعدادات'!$B$4))-MONTH(G212)+1))</f>
        <v/>
      </c>
      <c r="L212" s="20">
        <f>IF(K212="","",ROUND(K212*J212,2))</f>
        <v/>
      </c>
      <c r="M212" s="20">
        <f>IF(A212&amp;""="","",SUMIFS('الدفعات'!$C$6:$C$3005,'الدفعات'!$B$6:$B$3005,A212&amp;""))</f>
        <v/>
      </c>
      <c r="N212" s="20">
        <f>IF(L212="","",ROUND(L212-M212,2))</f>
        <v/>
      </c>
      <c r="O212" s="18">
        <f>IF(N212="","",IF(AND(N212&gt;0,N(J212)&gt;0),ROUNDUP(ROUND(N212/J212,4),0),0))</f>
        <v/>
      </c>
      <c r="P212" s="21">
        <f>IF(A212&amp;""="","",IFERROR(SUMIFS('الدفعات'!$A$6:$A$3005,'الدفعات'!$B$6:$B$3005,A212&amp;"",'الدفعات'!$H$6:$H$3005,1)/COUNTIFS('الدفعات'!$B$6:$B$3005,A212&amp;"",'الدفعات'!$H$6:$H$3005,1),""))</f>
        <v/>
      </c>
      <c r="Q212" s="6">
        <f>IF(A212&amp;""="","",IF(N212="","بيانات ناقصة",IF(N212&gt;0,"متأخر",IF(N212&lt;0,"دفع مقدمًا","مسدد"))))</f>
        <v/>
      </c>
      <c r="R212" s="22">
        <f>IF(A212&amp;""="","",IF(AND(F212&amp;""&lt;&gt;"",OR(NOT(ISNUMBER(H212)),H212&gt;'الإعدادات'!$B$4)),1,0))</f>
        <v/>
      </c>
      <c r="S212" s="18">
        <f>IF(ISNUMBER(N212),IF(N212&gt;0,COUNTIFS($N$6:$N$505,"&gt;"&amp;N212)+COUNTIFS($N$6:N212,N212),""),"")</f>
        <v/>
      </c>
    </row>
    <row r="213">
      <c r="A213" s="5" t="n"/>
      <c r="B213" s="5" t="n"/>
      <c r="C213" s="5" t="n"/>
      <c r="D213" s="5" t="n"/>
      <c r="E213" s="16" t="n"/>
      <c r="F213" s="5" t="n"/>
      <c r="G213" s="13" t="n"/>
      <c r="H213" s="13" t="n"/>
      <c r="I213" s="17" t="n"/>
      <c r="J213" s="20">
        <f>IF(A213&amp;""="","",IFERROR(INDEX('الخطوط'!$G$6:$G$45,MATCH(F213&amp;"",'الخطوط'!$A$6:$A$45,0))-N(I213),""))</f>
        <v/>
      </c>
      <c r="K213" s="18">
        <f>IF(OR(J213="",NOT(ISNUMBER(G213))),"",IF(IF(ISNUMBER(H213),MIN('الإعدادات'!$B$4,H213),'الإعدادات'!$B$4)&lt;G213,0,(YEAR(IF(ISNUMBER(H213),MIN('الإعدادات'!$B$4,H213),'الإعدادات'!$B$4))-YEAR(G213))*12+MONTH(IF(ISNUMBER(H213),MIN('الإعدادات'!$B$4,H213),'الإعدادات'!$B$4))-MONTH(G213)+1))</f>
        <v/>
      </c>
      <c r="L213" s="20">
        <f>IF(K213="","",ROUND(K213*J213,2))</f>
        <v/>
      </c>
      <c r="M213" s="20">
        <f>IF(A213&amp;""="","",SUMIFS('الدفعات'!$C$6:$C$3005,'الدفعات'!$B$6:$B$3005,A213&amp;""))</f>
        <v/>
      </c>
      <c r="N213" s="20">
        <f>IF(L213="","",ROUND(L213-M213,2))</f>
        <v/>
      </c>
      <c r="O213" s="18">
        <f>IF(N213="","",IF(AND(N213&gt;0,N(J213)&gt;0),ROUNDUP(ROUND(N213/J213,4),0),0))</f>
        <v/>
      </c>
      <c r="P213" s="21">
        <f>IF(A213&amp;""="","",IFERROR(SUMIFS('الدفعات'!$A$6:$A$3005,'الدفعات'!$B$6:$B$3005,A213&amp;"",'الدفعات'!$H$6:$H$3005,1)/COUNTIFS('الدفعات'!$B$6:$B$3005,A213&amp;"",'الدفعات'!$H$6:$H$3005,1),""))</f>
        <v/>
      </c>
      <c r="Q213" s="6">
        <f>IF(A213&amp;""="","",IF(N213="","بيانات ناقصة",IF(N213&gt;0,"متأخر",IF(N213&lt;0,"دفع مقدمًا","مسدد"))))</f>
        <v/>
      </c>
      <c r="R213" s="22">
        <f>IF(A213&amp;""="","",IF(AND(F213&amp;""&lt;&gt;"",OR(NOT(ISNUMBER(H213)),H213&gt;'الإعدادات'!$B$4)),1,0))</f>
        <v/>
      </c>
      <c r="S213" s="18">
        <f>IF(ISNUMBER(N213),IF(N213&gt;0,COUNTIFS($N$6:$N$505,"&gt;"&amp;N213)+COUNTIFS($N$6:N213,N213),""),"")</f>
        <v/>
      </c>
    </row>
    <row r="214">
      <c r="A214" s="5" t="n"/>
      <c r="B214" s="5" t="n"/>
      <c r="C214" s="5" t="n"/>
      <c r="D214" s="5" t="n"/>
      <c r="E214" s="16" t="n"/>
      <c r="F214" s="5" t="n"/>
      <c r="G214" s="13" t="n"/>
      <c r="H214" s="13" t="n"/>
      <c r="I214" s="17" t="n"/>
      <c r="J214" s="20">
        <f>IF(A214&amp;""="","",IFERROR(INDEX('الخطوط'!$G$6:$G$45,MATCH(F214&amp;"",'الخطوط'!$A$6:$A$45,0))-N(I214),""))</f>
        <v/>
      </c>
      <c r="K214" s="18">
        <f>IF(OR(J214="",NOT(ISNUMBER(G214))),"",IF(IF(ISNUMBER(H214),MIN('الإعدادات'!$B$4,H214),'الإعدادات'!$B$4)&lt;G214,0,(YEAR(IF(ISNUMBER(H214),MIN('الإعدادات'!$B$4,H214),'الإعدادات'!$B$4))-YEAR(G214))*12+MONTH(IF(ISNUMBER(H214),MIN('الإعدادات'!$B$4,H214),'الإعدادات'!$B$4))-MONTH(G214)+1))</f>
        <v/>
      </c>
      <c r="L214" s="20">
        <f>IF(K214="","",ROUND(K214*J214,2))</f>
        <v/>
      </c>
      <c r="M214" s="20">
        <f>IF(A214&amp;""="","",SUMIFS('الدفعات'!$C$6:$C$3005,'الدفعات'!$B$6:$B$3005,A214&amp;""))</f>
        <v/>
      </c>
      <c r="N214" s="20">
        <f>IF(L214="","",ROUND(L214-M214,2))</f>
        <v/>
      </c>
      <c r="O214" s="18">
        <f>IF(N214="","",IF(AND(N214&gt;0,N(J214)&gt;0),ROUNDUP(ROUND(N214/J214,4),0),0))</f>
        <v/>
      </c>
      <c r="P214" s="21">
        <f>IF(A214&amp;""="","",IFERROR(SUMIFS('الدفعات'!$A$6:$A$3005,'الدفعات'!$B$6:$B$3005,A214&amp;"",'الدفعات'!$H$6:$H$3005,1)/COUNTIFS('الدفعات'!$B$6:$B$3005,A214&amp;"",'الدفعات'!$H$6:$H$3005,1),""))</f>
        <v/>
      </c>
      <c r="Q214" s="6">
        <f>IF(A214&amp;""="","",IF(N214="","بيانات ناقصة",IF(N214&gt;0,"متأخر",IF(N214&lt;0,"دفع مقدمًا","مسدد"))))</f>
        <v/>
      </c>
      <c r="R214" s="22">
        <f>IF(A214&amp;""="","",IF(AND(F214&amp;""&lt;&gt;"",OR(NOT(ISNUMBER(H214)),H214&gt;'الإعدادات'!$B$4)),1,0))</f>
        <v/>
      </c>
      <c r="S214" s="18">
        <f>IF(ISNUMBER(N214),IF(N214&gt;0,COUNTIFS($N$6:$N$505,"&gt;"&amp;N214)+COUNTIFS($N$6:N214,N214),""),"")</f>
        <v/>
      </c>
    </row>
    <row r="215">
      <c r="A215" s="5" t="n"/>
      <c r="B215" s="5" t="n"/>
      <c r="C215" s="5" t="n"/>
      <c r="D215" s="5" t="n"/>
      <c r="E215" s="16" t="n"/>
      <c r="F215" s="5" t="n"/>
      <c r="G215" s="13" t="n"/>
      <c r="H215" s="13" t="n"/>
      <c r="I215" s="17" t="n"/>
      <c r="J215" s="20">
        <f>IF(A215&amp;""="","",IFERROR(INDEX('الخطوط'!$G$6:$G$45,MATCH(F215&amp;"",'الخطوط'!$A$6:$A$45,0))-N(I215),""))</f>
        <v/>
      </c>
      <c r="K215" s="18">
        <f>IF(OR(J215="",NOT(ISNUMBER(G215))),"",IF(IF(ISNUMBER(H215),MIN('الإعدادات'!$B$4,H215),'الإعدادات'!$B$4)&lt;G215,0,(YEAR(IF(ISNUMBER(H215),MIN('الإعدادات'!$B$4,H215),'الإعدادات'!$B$4))-YEAR(G215))*12+MONTH(IF(ISNUMBER(H215),MIN('الإعدادات'!$B$4,H215),'الإعدادات'!$B$4))-MONTH(G215)+1))</f>
        <v/>
      </c>
      <c r="L215" s="20">
        <f>IF(K215="","",ROUND(K215*J215,2))</f>
        <v/>
      </c>
      <c r="M215" s="20">
        <f>IF(A215&amp;""="","",SUMIFS('الدفعات'!$C$6:$C$3005,'الدفعات'!$B$6:$B$3005,A215&amp;""))</f>
        <v/>
      </c>
      <c r="N215" s="20">
        <f>IF(L215="","",ROUND(L215-M215,2))</f>
        <v/>
      </c>
      <c r="O215" s="18">
        <f>IF(N215="","",IF(AND(N215&gt;0,N(J215)&gt;0),ROUNDUP(ROUND(N215/J215,4),0),0))</f>
        <v/>
      </c>
      <c r="P215" s="21">
        <f>IF(A215&amp;""="","",IFERROR(SUMIFS('الدفعات'!$A$6:$A$3005,'الدفعات'!$B$6:$B$3005,A215&amp;"",'الدفعات'!$H$6:$H$3005,1)/COUNTIFS('الدفعات'!$B$6:$B$3005,A215&amp;"",'الدفعات'!$H$6:$H$3005,1),""))</f>
        <v/>
      </c>
      <c r="Q215" s="6">
        <f>IF(A215&amp;""="","",IF(N215="","بيانات ناقصة",IF(N215&gt;0,"متأخر",IF(N215&lt;0,"دفع مقدمًا","مسدد"))))</f>
        <v/>
      </c>
      <c r="R215" s="22">
        <f>IF(A215&amp;""="","",IF(AND(F215&amp;""&lt;&gt;"",OR(NOT(ISNUMBER(H215)),H215&gt;'الإعدادات'!$B$4)),1,0))</f>
        <v/>
      </c>
      <c r="S215" s="18">
        <f>IF(ISNUMBER(N215),IF(N215&gt;0,COUNTIFS($N$6:$N$505,"&gt;"&amp;N215)+COUNTIFS($N$6:N215,N215),""),"")</f>
        <v/>
      </c>
    </row>
    <row r="216">
      <c r="A216" s="5" t="n"/>
      <c r="B216" s="5" t="n"/>
      <c r="C216" s="5" t="n"/>
      <c r="D216" s="5" t="n"/>
      <c r="E216" s="16" t="n"/>
      <c r="F216" s="5" t="n"/>
      <c r="G216" s="13" t="n"/>
      <c r="H216" s="13" t="n"/>
      <c r="I216" s="17" t="n"/>
      <c r="J216" s="20">
        <f>IF(A216&amp;""="","",IFERROR(INDEX('الخطوط'!$G$6:$G$45,MATCH(F216&amp;"",'الخطوط'!$A$6:$A$45,0))-N(I216),""))</f>
        <v/>
      </c>
      <c r="K216" s="18">
        <f>IF(OR(J216="",NOT(ISNUMBER(G216))),"",IF(IF(ISNUMBER(H216),MIN('الإعدادات'!$B$4,H216),'الإعدادات'!$B$4)&lt;G216,0,(YEAR(IF(ISNUMBER(H216),MIN('الإعدادات'!$B$4,H216),'الإعدادات'!$B$4))-YEAR(G216))*12+MONTH(IF(ISNUMBER(H216),MIN('الإعدادات'!$B$4,H216),'الإعدادات'!$B$4))-MONTH(G216)+1))</f>
        <v/>
      </c>
      <c r="L216" s="20">
        <f>IF(K216="","",ROUND(K216*J216,2))</f>
        <v/>
      </c>
      <c r="M216" s="20">
        <f>IF(A216&amp;""="","",SUMIFS('الدفعات'!$C$6:$C$3005,'الدفعات'!$B$6:$B$3005,A216&amp;""))</f>
        <v/>
      </c>
      <c r="N216" s="20">
        <f>IF(L216="","",ROUND(L216-M216,2))</f>
        <v/>
      </c>
      <c r="O216" s="18">
        <f>IF(N216="","",IF(AND(N216&gt;0,N(J216)&gt;0),ROUNDUP(ROUND(N216/J216,4),0),0))</f>
        <v/>
      </c>
      <c r="P216" s="21">
        <f>IF(A216&amp;""="","",IFERROR(SUMIFS('الدفعات'!$A$6:$A$3005,'الدفعات'!$B$6:$B$3005,A216&amp;"",'الدفعات'!$H$6:$H$3005,1)/COUNTIFS('الدفعات'!$B$6:$B$3005,A216&amp;"",'الدفعات'!$H$6:$H$3005,1),""))</f>
        <v/>
      </c>
      <c r="Q216" s="6">
        <f>IF(A216&amp;""="","",IF(N216="","بيانات ناقصة",IF(N216&gt;0,"متأخر",IF(N216&lt;0,"دفع مقدمًا","مسدد"))))</f>
        <v/>
      </c>
      <c r="R216" s="22">
        <f>IF(A216&amp;""="","",IF(AND(F216&amp;""&lt;&gt;"",OR(NOT(ISNUMBER(H216)),H216&gt;'الإعدادات'!$B$4)),1,0))</f>
        <v/>
      </c>
      <c r="S216" s="18">
        <f>IF(ISNUMBER(N216),IF(N216&gt;0,COUNTIFS($N$6:$N$505,"&gt;"&amp;N216)+COUNTIFS($N$6:N216,N216),""),"")</f>
        <v/>
      </c>
    </row>
    <row r="217">
      <c r="A217" s="5" t="n"/>
      <c r="B217" s="5" t="n"/>
      <c r="C217" s="5" t="n"/>
      <c r="D217" s="5" t="n"/>
      <c r="E217" s="16" t="n"/>
      <c r="F217" s="5" t="n"/>
      <c r="G217" s="13" t="n"/>
      <c r="H217" s="13" t="n"/>
      <c r="I217" s="17" t="n"/>
      <c r="J217" s="20">
        <f>IF(A217&amp;""="","",IFERROR(INDEX('الخطوط'!$G$6:$G$45,MATCH(F217&amp;"",'الخطوط'!$A$6:$A$45,0))-N(I217),""))</f>
        <v/>
      </c>
      <c r="K217" s="18">
        <f>IF(OR(J217="",NOT(ISNUMBER(G217))),"",IF(IF(ISNUMBER(H217),MIN('الإعدادات'!$B$4,H217),'الإعدادات'!$B$4)&lt;G217,0,(YEAR(IF(ISNUMBER(H217),MIN('الإعدادات'!$B$4,H217),'الإعدادات'!$B$4))-YEAR(G217))*12+MONTH(IF(ISNUMBER(H217),MIN('الإعدادات'!$B$4,H217),'الإعدادات'!$B$4))-MONTH(G217)+1))</f>
        <v/>
      </c>
      <c r="L217" s="20">
        <f>IF(K217="","",ROUND(K217*J217,2))</f>
        <v/>
      </c>
      <c r="M217" s="20">
        <f>IF(A217&amp;""="","",SUMIFS('الدفعات'!$C$6:$C$3005,'الدفعات'!$B$6:$B$3005,A217&amp;""))</f>
        <v/>
      </c>
      <c r="N217" s="20">
        <f>IF(L217="","",ROUND(L217-M217,2))</f>
        <v/>
      </c>
      <c r="O217" s="18">
        <f>IF(N217="","",IF(AND(N217&gt;0,N(J217)&gt;0),ROUNDUP(ROUND(N217/J217,4),0),0))</f>
        <v/>
      </c>
      <c r="P217" s="21">
        <f>IF(A217&amp;""="","",IFERROR(SUMIFS('الدفعات'!$A$6:$A$3005,'الدفعات'!$B$6:$B$3005,A217&amp;"",'الدفعات'!$H$6:$H$3005,1)/COUNTIFS('الدفعات'!$B$6:$B$3005,A217&amp;"",'الدفعات'!$H$6:$H$3005,1),""))</f>
        <v/>
      </c>
      <c r="Q217" s="6">
        <f>IF(A217&amp;""="","",IF(N217="","بيانات ناقصة",IF(N217&gt;0,"متأخر",IF(N217&lt;0,"دفع مقدمًا","مسدد"))))</f>
        <v/>
      </c>
      <c r="R217" s="22">
        <f>IF(A217&amp;""="","",IF(AND(F217&amp;""&lt;&gt;"",OR(NOT(ISNUMBER(H217)),H217&gt;'الإعدادات'!$B$4)),1,0))</f>
        <v/>
      </c>
      <c r="S217" s="18">
        <f>IF(ISNUMBER(N217),IF(N217&gt;0,COUNTIFS($N$6:$N$505,"&gt;"&amp;N217)+COUNTIFS($N$6:N217,N217),""),"")</f>
        <v/>
      </c>
    </row>
    <row r="218">
      <c r="A218" s="5" t="n"/>
      <c r="B218" s="5" t="n"/>
      <c r="C218" s="5" t="n"/>
      <c r="D218" s="5" t="n"/>
      <c r="E218" s="16" t="n"/>
      <c r="F218" s="5" t="n"/>
      <c r="G218" s="13" t="n"/>
      <c r="H218" s="13" t="n"/>
      <c r="I218" s="17" t="n"/>
      <c r="J218" s="20">
        <f>IF(A218&amp;""="","",IFERROR(INDEX('الخطوط'!$G$6:$G$45,MATCH(F218&amp;"",'الخطوط'!$A$6:$A$45,0))-N(I218),""))</f>
        <v/>
      </c>
      <c r="K218" s="18">
        <f>IF(OR(J218="",NOT(ISNUMBER(G218))),"",IF(IF(ISNUMBER(H218),MIN('الإعدادات'!$B$4,H218),'الإعدادات'!$B$4)&lt;G218,0,(YEAR(IF(ISNUMBER(H218),MIN('الإعدادات'!$B$4,H218),'الإعدادات'!$B$4))-YEAR(G218))*12+MONTH(IF(ISNUMBER(H218),MIN('الإعدادات'!$B$4,H218),'الإعدادات'!$B$4))-MONTH(G218)+1))</f>
        <v/>
      </c>
      <c r="L218" s="20">
        <f>IF(K218="","",ROUND(K218*J218,2))</f>
        <v/>
      </c>
      <c r="M218" s="20">
        <f>IF(A218&amp;""="","",SUMIFS('الدفعات'!$C$6:$C$3005,'الدفعات'!$B$6:$B$3005,A218&amp;""))</f>
        <v/>
      </c>
      <c r="N218" s="20">
        <f>IF(L218="","",ROUND(L218-M218,2))</f>
        <v/>
      </c>
      <c r="O218" s="18">
        <f>IF(N218="","",IF(AND(N218&gt;0,N(J218)&gt;0),ROUNDUP(ROUND(N218/J218,4),0),0))</f>
        <v/>
      </c>
      <c r="P218" s="21">
        <f>IF(A218&amp;""="","",IFERROR(SUMIFS('الدفعات'!$A$6:$A$3005,'الدفعات'!$B$6:$B$3005,A218&amp;"",'الدفعات'!$H$6:$H$3005,1)/COUNTIFS('الدفعات'!$B$6:$B$3005,A218&amp;"",'الدفعات'!$H$6:$H$3005,1),""))</f>
        <v/>
      </c>
      <c r="Q218" s="6">
        <f>IF(A218&amp;""="","",IF(N218="","بيانات ناقصة",IF(N218&gt;0,"متأخر",IF(N218&lt;0,"دفع مقدمًا","مسدد"))))</f>
        <v/>
      </c>
      <c r="R218" s="22">
        <f>IF(A218&amp;""="","",IF(AND(F218&amp;""&lt;&gt;"",OR(NOT(ISNUMBER(H218)),H218&gt;'الإعدادات'!$B$4)),1,0))</f>
        <v/>
      </c>
      <c r="S218" s="18">
        <f>IF(ISNUMBER(N218),IF(N218&gt;0,COUNTIFS($N$6:$N$505,"&gt;"&amp;N218)+COUNTIFS($N$6:N218,N218),""),"")</f>
        <v/>
      </c>
    </row>
    <row r="219">
      <c r="A219" s="5" t="n"/>
      <c r="B219" s="5" t="n"/>
      <c r="C219" s="5" t="n"/>
      <c r="D219" s="5" t="n"/>
      <c r="E219" s="16" t="n"/>
      <c r="F219" s="5" t="n"/>
      <c r="G219" s="13" t="n"/>
      <c r="H219" s="13" t="n"/>
      <c r="I219" s="17" t="n"/>
      <c r="J219" s="20">
        <f>IF(A219&amp;""="","",IFERROR(INDEX('الخطوط'!$G$6:$G$45,MATCH(F219&amp;"",'الخطوط'!$A$6:$A$45,0))-N(I219),""))</f>
        <v/>
      </c>
      <c r="K219" s="18">
        <f>IF(OR(J219="",NOT(ISNUMBER(G219))),"",IF(IF(ISNUMBER(H219),MIN('الإعدادات'!$B$4,H219),'الإعدادات'!$B$4)&lt;G219,0,(YEAR(IF(ISNUMBER(H219),MIN('الإعدادات'!$B$4,H219),'الإعدادات'!$B$4))-YEAR(G219))*12+MONTH(IF(ISNUMBER(H219),MIN('الإعدادات'!$B$4,H219),'الإعدادات'!$B$4))-MONTH(G219)+1))</f>
        <v/>
      </c>
      <c r="L219" s="20">
        <f>IF(K219="","",ROUND(K219*J219,2))</f>
        <v/>
      </c>
      <c r="M219" s="20">
        <f>IF(A219&amp;""="","",SUMIFS('الدفعات'!$C$6:$C$3005,'الدفعات'!$B$6:$B$3005,A219&amp;""))</f>
        <v/>
      </c>
      <c r="N219" s="20">
        <f>IF(L219="","",ROUND(L219-M219,2))</f>
        <v/>
      </c>
      <c r="O219" s="18">
        <f>IF(N219="","",IF(AND(N219&gt;0,N(J219)&gt;0),ROUNDUP(ROUND(N219/J219,4),0),0))</f>
        <v/>
      </c>
      <c r="P219" s="21">
        <f>IF(A219&amp;""="","",IFERROR(SUMIFS('الدفعات'!$A$6:$A$3005,'الدفعات'!$B$6:$B$3005,A219&amp;"",'الدفعات'!$H$6:$H$3005,1)/COUNTIFS('الدفعات'!$B$6:$B$3005,A219&amp;"",'الدفعات'!$H$6:$H$3005,1),""))</f>
        <v/>
      </c>
      <c r="Q219" s="6">
        <f>IF(A219&amp;""="","",IF(N219="","بيانات ناقصة",IF(N219&gt;0,"متأخر",IF(N219&lt;0,"دفع مقدمًا","مسدد"))))</f>
        <v/>
      </c>
      <c r="R219" s="22">
        <f>IF(A219&amp;""="","",IF(AND(F219&amp;""&lt;&gt;"",OR(NOT(ISNUMBER(H219)),H219&gt;'الإعدادات'!$B$4)),1,0))</f>
        <v/>
      </c>
      <c r="S219" s="18">
        <f>IF(ISNUMBER(N219),IF(N219&gt;0,COUNTIFS($N$6:$N$505,"&gt;"&amp;N219)+COUNTIFS($N$6:N219,N219),""),"")</f>
        <v/>
      </c>
    </row>
    <row r="220">
      <c r="A220" s="5" t="n"/>
      <c r="B220" s="5" t="n"/>
      <c r="C220" s="5" t="n"/>
      <c r="D220" s="5" t="n"/>
      <c r="E220" s="16" t="n"/>
      <c r="F220" s="5" t="n"/>
      <c r="G220" s="13" t="n"/>
      <c r="H220" s="13" t="n"/>
      <c r="I220" s="17" t="n"/>
      <c r="J220" s="20">
        <f>IF(A220&amp;""="","",IFERROR(INDEX('الخطوط'!$G$6:$G$45,MATCH(F220&amp;"",'الخطوط'!$A$6:$A$45,0))-N(I220),""))</f>
        <v/>
      </c>
      <c r="K220" s="18">
        <f>IF(OR(J220="",NOT(ISNUMBER(G220))),"",IF(IF(ISNUMBER(H220),MIN('الإعدادات'!$B$4,H220),'الإعدادات'!$B$4)&lt;G220,0,(YEAR(IF(ISNUMBER(H220),MIN('الإعدادات'!$B$4,H220),'الإعدادات'!$B$4))-YEAR(G220))*12+MONTH(IF(ISNUMBER(H220),MIN('الإعدادات'!$B$4,H220),'الإعدادات'!$B$4))-MONTH(G220)+1))</f>
        <v/>
      </c>
      <c r="L220" s="20">
        <f>IF(K220="","",ROUND(K220*J220,2))</f>
        <v/>
      </c>
      <c r="M220" s="20">
        <f>IF(A220&amp;""="","",SUMIFS('الدفعات'!$C$6:$C$3005,'الدفعات'!$B$6:$B$3005,A220&amp;""))</f>
        <v/>
      </c>
      <c r="N220" s="20">
        <f>IF(L220="","",ROUND(L220-M220,2))</f>
        <v/>
      </c>
      <c r="O220" s="18">
        <f>IF(N220="","",IF(AND(N220&gt;0,N(J220)&gt;0),ROUNDUP(ROUND(N220/J220,4),0),0))</f>
        <v/>
      </c>
      <c r="P220" s="21">
        <f>IF(A220&amp;""="","",IFERROR(SUMIFS('الدفعات'!$A$6:$A$3005,'الدفعات'!$B$6:$B$3005,A220&amp;"",'الدفعات'!$H$6:$H$3005,1)/COUNTIFS('الدفعات'!$B$6:$B$3005,A220&amp;"",'الدفعات'!$H$6:$H$3005,1),""))</f>
        <v/>
      </c>
      <c r="Q220" s="6">
        <f>IF(A220&amp;""="","",IF(N220="","بيانات ناقصة",IF(N220&gt;0,"متأخر",IF(N220&lt;0,"دفع مقدمًا","مسدد"))))</f>
        <v/>
      </c>
      <c r="R220" s="22">
        <f>IF(A220&amp;""="","",IF(AND(F220&amp;""&lt;&gt;"",OR(NOT(ISNUMBER(H220)),H220&gt;'الإعدادات'!$B$4)),1,0))</f>
        <v/>
      </c>
      <c r="S220" s="18">
        <f>IF(ISNUMBER(N220),IF(N220&gt;0,COUNTIFS($N$6:$N$505,"&gt;"&amp;N220)+COUNTIFS($N$6:N220,N220),""),"")</f>
        <v/>
      </c>
    </row>
    <row r="221">
      <c r="A221" s="5" t="n"/>
      <c r="B221" s="5" t="n"/>
      <c r="C221" s="5" t="n"/>
      <c r="D221" s="5" t="n"/>
      <c r="E221" s="16" t="n"/>
      <c r="F221" s="5" t="n"/>
      <c r="G221" s="13" t="n"/>
      <c r="H221" s="13" t="n"/>
      <c r="I221" s="17" t="n"/>
      <c r="J221" s="20">
        <f>IF(A221&amp;""="","",IFERROR(INDEX('الخطوط'!$G$6:$G$45,MATCH(F221&amp;"",'الخطوط'!$A$6:$A$45,0))-N(I221),""))</f>
        <v/>
      </c>
      <c r="K221" s="18">
        <f>IF(OR(J221="",NOT(ISNUMBER(G221))),"",IF(IF(ISNUMBER(H221),MIN('الإعدادات'!$B$4,H221),'الإعدادات'!$B$4)&lt;G221,0,(YEAR(IF(ISNUMBER(H221),MIN('الإعدادات'!$B$4,H221),'الإعدادات'!$B$4))-YEAR(G221))*12+MONTH(IF(ISNUMBER(H221),MIN('الإعدادات'!$B$4,H221),'الإعدادات'!$B$4))-MONTH(G221)+1))</f>
        <v/>
      </c>
      <c r="L221" s="20">
        <f>IF(K221="","",ROUND(K221*J221,2))</f>
        <v/>
      </c>
      <c r="M221" s="20">
        <f>IF(A221&amp;""="","",SUMIFS('الدفعات'!$C$6:$C$3005,'الدفعات'!$B$6:$B$3005,A221&amp;""))</f>
        <v/>
      </c>
      <c r="N221" s="20">
        <f>IF(L221="","",ROUND(L221-M221,2))</f>
        <v/>
      </c>
      <c r="O221" s="18">
        <f>IF(N221="","",IF(AND(N221&gt;0,N(J221)&gt;0),ROUNDUP(ROUND(N221/J221,4),0),0))</f>
        <v/>
      </c>
      <c r="P221" s="21">
        <f>IF(A221&amp;""="","",IFERROR(SUMIFS('الدفعات'!$A$6:$A$3005,'الدفعات'!$B$6:$B$3005,A221&amp;"",'الدفعات'!$H$6:$H$3005,1)/COUNTIFS('الدفعات'!$B$6:$B$3005,A221&amp;"",'الدفعات'!$H$6:$H$3005,1),""))</f>
        <v/>
      </c>
      <c r="Q221" s="6">
        <f>IF(A221&amp;""="","",IF(N221="","بيانات ناقصة",IF(N221&gt;0,"متأخر",IF(N221&lt;0,"دفع مقدمًا","مسدد"))))</f>
        <v/>
      </c>
      <c r="R221" s="22">
        <f>IF(A221&amp;""="","",IF(AND(F221&amp;""&lt;&gt;"",OR(NOT(ISNUMBER(H221)),H221&gt;'الإعدادات'!$B$4)),1,0))</f>
        <v/>
      </c>
      <c r="S221" s="18">
        <f>IF(ISNUMBER(N221),IF(N221&gt;0,COUNTIFS($N$6:$N$505,"&gt;"&amp;N221)+COUNTIFS($N$6:N221,N221),""),"")</f>
        <v/>
      </c>
    </row>
    <row r="222">
      <c r="A222" s="5" t="n"/>
      <c r="B222" s="5" t="n"/>
      <c r="C222" s="5" t="n"/>
      <c r="D222" s="5" t="n"/>
      <c r="E222" s="16" t="n"/>
      <c r="F222" s="5" t="n"/>
      <c r="G222" s="13" t="n"/>
      <c r="H222" s="13" t="n"/>
      <c r="I222" s="17" t="n"/>
      <c r="J222" s="20">
        <f>IF(A222&amp;""="","",IFERROR(INDEX('الخطوط'!$G$6:$G$45,MATCH(F222&amp;"",'الخطوط'!$A$6:$A$45,0))-N(I222),""))</f>
        <v/>
      </c>
      <c r="K222" s="18">
        <f>IF(OR(J222="",NOT(ISNUMBER(G222))),"",IF(IF(ISNUMBER(H222),MIN('الإعدادات'!$B$4,H222),'الإعدادات'!$B$4)&lt;G222,0,(YEAR(IF(ISNUMBER(H222),MIN('الإعدادات'!$B$4,H222),'الإعدادات'!$B$4))-YEAR(G222))*12+MONTH(IF(ISNUMBER(H222),MIN('الإعدادات'!$B$4,H222),'الإعدادات'!$B$4))-MONTH(G222)+1))</f>
        <v/>
      </c>
      <c r="L222" s="20">
        <f>IF(K222="","",ROUND(K222*J222,2))</f>
        <v/>
      </c>
      <c r="M222" s="20">
        <f>IF(A222&amp;""="","",SUMIFS('الدفعات'!$C$6:$C$3005,'الدفعات'!$B$6:$B$3005,A222&amp;""))</f>
        <v/>
      </c>
      <c r="N222" s="20">
        <f>IF(L222="","",ROUND(L222-M222,2))</f>
        <v/>
      </c>
      <c r="O222" s="18">
        <f>IF(N222="","",IF(AND(N222&gt;0,N(J222)&gt;0),ROUNDUP(ROUND(N222/J222,4),0),0))</f>
        <v/>
      </c>
      <c r="P222" s="21">
        <f>IF(A222&amp;""="","",IFERROR(SUMIFS('الدفعات'!$A$6:$A$3005,'الدفعات'!$B$6:$B$3005,A222&amp;"",'الدفعات'!$H$6:$H$3005,1)/COUNTIFS('الدفعات'!$B$6:$B$3005,A222&amp;"",'الدفعات'!$H$6:$H$3005,1),""))</f>
        <v/>
      </c>
      <c r="Q222" s="6">
        <f>IF(A222&amp;""="","",IF(N222="","بيانات ناقصة",IF(N222&gt;0,"متأخر",IF(N222&lt;0,"دفع مقدمًا","مسدد"))))</f>
        <v/>
      </c>
      <c r="R222" s="22">
        <f>IF(A222&amp;""="","",IF(AND(F222&amp;""&lt;&gt;"",OR(NOT(ISNUMBER(H222)),H222&gt;'الإعدادات'!$B$4)),1,0))</f>
        <v/>
      </c>
      <c r="S222" s="18">
        <f>IF(ISNUMBER(N222),IF(N222&gt;0,COUNTIFS($N$6:$N$505,"&gt;"&amp;N222)+COUNTIFS($N$6:N222,N222),""),"")</f>
        <v/>
      </c>
    </row>
    <row r="223">
      <c r="A223" s="5" t="n"/>
      <c r="B223" s="5" t="n"/>
      <c r="C223" s="5" t="n"/>
      <c r="D223" s="5" t="n"/>
      <c r="E223" s="16" t="n"/>
      <c r="F223" s="5" t="n"/>
      <c r="G223" s="13" t="n"/>
      <c r="H223" s="13" t="n"/>
      <c r="I223" s="17" t="n"/>
      <c r="J223" s="20">
        <f>IF(A223&amp;""="","",IFERROR(INDEX('الخطوط'!$G$6:$G$45,MATCH(F223&amp;"",'الخطوط'!$A$6:$A$45,0))-N(I223),""))</f>
        <v/>
      </c>
      <c r="K223" s="18">
        <f>IF(OR(J223="",NOT(ISNUMBER(G223))),"",IF(IF(ISNUMBER(H223),MIN('الإعدادات'!$B$4,H223),'الإعدادات'!$B$4)&lt;G223,0,(YEAR(IF(ISNUMBER(H223),MIN('الإعدادات'!$B$4,H223),'الإعدادات'!$B$4))-YEAR(G223))*12+MONTH(IF(ISNUMBER(H223),MIN('الإعدادات'!$B$4,H223),'الإعدادات'!$B$4))-MONTH(G223)+1))</f>
        <v/>
      </c>
      <c r="L223" s="20">
        <f>IF(K223="","",ROUND(K223*J223,2))</f>
        <v/>
      </c>
      <c r="M223" s="20">
        <f>IF(A223&amp;""="","",SUMIFS('الدفعات'!$C$6:$C$3005,'الدفعات'!$B$6:$B$3005,A223&amp;""))</f>
        <v/>
      </c>
      <c r="N223" s="20">
        <f>IF(L223="","",ROUND(L223-M223,2))</f>
        <v/>
      </c>
      <c r="O223" s="18">
        <f>IF(N223="","",IF(AND(N223&gt;0,N(J223)&gt;0),ROUNDUP(ROUND(N223/J223,4),0),0))</f>
        <v/>
      </c>
      <c r="P223" s="21">
        <f>IF(A223&amp;""="","",IFERROR(SUMIFS('الدفعات'!$A$6:$A$3005,'الدفعات'!$B$6:$B$3005,A223&amp;"",'الدفعات'!$H$6:$H$3005,1)/COUNTIFS('الدفعات'!$B$6:$B$3005,A223&amp;"",'الدفعات'!$H$6:$H$3005,1),""))</f>
        <v/>
      </c>
      <c r="Q223" s="6">
        <f>IF(A223&amp;""="","",IF(N223="","بيانات ناقصة",IF(N223&gt;0,"متأخر",IF(N223&lt;0,"دفع مقدمًا","مسدد"))))</f>
        <v/>
      </c>
      <c r="R223" s="22">
        <f>IF(A223&amp;""="","",IF(AND(F223&amp;""&lt;&gt;"",OR(NOT(ISNUMBER(H223)),H223&gt;'الإعدادات'!$B$4)),1,0))</f>
        <v/>
      </c>
      <c r="S223" s="18">
        <f>IF(ISNUMBER(N223),IF(N223&gt;0,COUNTIFS($N$6:$N$505,"&gt;"&amp;N223)+COUNTIFS($N$6:N223,N223),""),"")</f>
        <v/>
      </c>
    </row>
    <row r="224">
      <c r="A224" s="5" t="n"/>
      <c r="B224" s="5" t="n"/>
      <c r="C224" s="5" t="n"/>
      <c r="D224" s="5" t="n"/>
      <c r="E224" s="16" t="n"/>
      <c r="F224" s="5" t="n"/>
      <c r="G224" s="13" t="n"/>
      <c r="H224" s="13" t="n"/>
      <c r="I224" s="17" t="n"/>
      <c r="J224" s="20">
        <f>IF(A224&amp;""="","",IFERROR(INDEX('الخطوط'!$G$6:$G$45,MATCH(F224&amp;"",'الخطوط'!$A$6:$A$45,0))-N(I224),""))</f>
        <v/>
      </c>
      <c r="K224" s="18">
        <f>IF(OR(J224="",NOT(ISNUMBER(G224))),"",IF(IF(ISNUMBER(H224),MIN('الإعدادات'!$B$4,H224),'الإعدادات'!$B$4)&lt;G224,0,(YEAR(IF(ISNUMBER(H224),MIN('الإعدادات'!$B$4,H224),'الإعدادات'!$B$4))-YEAR(G224))*12+MONTH(IF(ISNUMBER(H224),MIN('الإعدادات'!$B$4,H224),'الإعدادات'!$B$4))-MONTH(G224)+1))</f>
        <v/>
      </c>
      <c r="L224" s="20">
        <f>IF(K224="","",ROUND(K224*J224,2))</f>
        <v/>
      </c>
      <c r="M224" s="20">
        <f>IF(A224&amp;""="","",SUMIFS('الدفعات'!$C$6:$C$3005,'الدفعات'!$B$6:$B$3005,A224&amp;""))</f>
        <v/>
      </c>
      <c r="N224" s="20">
        <f>IF(L224="","",ROUND(L224-M224,2))</f>
        <v/>
      </c>
      <c r="O224" s="18">
        <f>IF(N224="","",IF(AND(N224&gt;0,N(J224)&gt;0),ROUNDUP(ROUND(N224/J224,4),0),0))</f>
        <v/>
      </c>
      <c r="P224" s="21">
        <f>IF(A224&amp;""="","",IFERROR(SUMIFS('الدفعات'!$A$6:$A$3005,'الدفعات'!$B$6:$B$3005,A224&amp;"",'الدفعات'!$H$6:$H$3005,1)/COUNTIFS('الدفعات'!$B$6:$B$3005,A224&amp;"",'الدفعات'!$H$6:$H$3005,1),""))</f>
        <v/>
      </c>
      <c r="Q224" s="6">
        <f>IF(A224&amp;""="","",IF(N224="","بيانات ناقصة",IF(N224&gt;0,"متأخر",IF(N224&lt;0,"دفع مقدمًا","مسدد"))))</f>
        <v/>
      </c>
      <c r="R224" s="22">
        <f>IF(A224&amp;""="","",IF(AND(F224&amp;""&lt;&gt;"",OR(NOT(ISNUMBER(H224)),H224&gt;'الإعدادات'!$B$4)),1,0))</f>
        <v/>
      </c>
      <c r="S224" s="18">
        <f>IF(ISNUMBER(N224),IF(N224&gt;0,COUNTIFS($N$6:$N$505,"&gt;"&amp;N224)+COUNTIFS($N$6:N224,N224),""),"")</f>
        <v/>
      </c>
    </row>
    <row r="225">
      <c r="A225" s="5" t="n"/>
      <c r="B225" s="5" t="n"/>
      <c r="C225" s="5" t="n"/>
      <c r="D225" s="5" t="n"/>
      <c r="E225" s="16" t="n"/>
      <c r="F225" s="5" t="n"/>
      <c r="G225" s="13" t="n"/>
      <c r="H225" s="13" t="n"/>
      <c r="I225" s="17" t="n"/>
      <c r="J225" s="20">
        <f>IF(A225&amp;""="","",IFERROR(INDEX('الخطوط'!$G$6:$G$45,MATCH(F225&amp;"",'الخطوط'!$A$6:$A$45,0))-N(I225),""))</f>
        <v/>
      </c>
      <c r="K225" s="18">
        <f>IF(OR(J225="",NOT(ISNUMBER(G225))),"",IF(IF(ISNUMBER(H225),MIN('الإعدادات'!$B$4,H225),'الإعدادات'!$B$4)&lt;G225,0,(YEAR(IF(ISNUMBER(H225),MIN('الإعدادات'!$B$4,H225),'الإعدادات'!$B$4))-YEAR(G225))*12+MONTH(IF(ISNUMBER(H225),MIN('الإعدادات'!$B$4,H225),'الإعدادات'!$B$4))-MONTH(G225)+1))</f>
        <v/>
      </c>
      <c r="L225" s="20">
        <f>IF(K225="","",ROUND(K225*J225,2))</f>
        <v/>
      </c>
      <c r="M225" s="20">
        <f>IF(A225&amp;""="","",SUMIFS('الدفعات'!$C$6:$C$3005,'الدفعات'!$B$6:$B$3005,A225&amp;""))</f>
        <v/>
      </c>
      <c r="N225" s="20">
        <f>IF(L225="","",ROUND(L225-M225,2))</f>
        <v/>
      </c>
      <c r="O225" s="18">
        <f>IF(N225="","",IF(AND(N225&gt;0,N(J225)&gt;0),ROUNDUP(ROUND(N225/J225,4),0),0))</f>
        <v/>
      </c>
      <c r="P225" s="21">
        <f>IF(A225&amp;""="","",IFERROR(SUMIFS('الدفعات'!$A$6:$A$3005,'الدفعات'!$B$6:$B$3005,A225&amp;"",'الدفعات'!$H$6:$H$3005,1)/COUNTIFS('الدفعات'!$B$6:$B$3005,A225&amp;"",'الدفعات'!$H$6:$H$3005,1),""))</f>
        <v/>
      </c>
      <c r="Q225" s="6">
        <f>IF(A225&amp;""="","",IF(N225="","بيانات ناقصة",IF(N225&gt;0,"متأخر",IF(N225&lt;0,"دفع مقدمًا","مسدد"))))</f>
        <v/>
      </c>
      <c r="R225" s="22">
        <f>IF(A225&amp;""="","",IF(AND(F225&amp;""&lt;&gt;"",OR(NOT(ISNUMBER(H225)),H225&gt;'الإعدادات'!$B$4)),1,0))</f>
        <v/>
      </c>
      <c r="S225" s="18">
        <f>IF(ISNUMBER(N225),IF(N225&gt;0,COUNTIFS($N$6:$N$505,"&gt;"&amp;N225)+COUNTIFS($N$6:N225,N225),""),"")</f>
        <v/>
      </c>
    </row>
    <row r="226">
      <c r="A226" s="5" t="n"/>
      <c r="B226" s="5" t="n"/>
      <c r="C226" s="5" t="n"/>
      <c r="D226" s="5" t="n"/>
      <c r="E226" s="16" t="n"/>
      <c r="F226" s="5" t="n"/>
      <c r="G226" s="13" t="n"/>
      <c r="H226" s="13" t="n"/>
      <c r="I226" s="17" t="n"/>
      <c r="J226" s="20">
        <f>IF(A226&amp;""="","",IFERROR(INDEX('الخطوط'!$G$6:$G$45,MATCH(F226&amp;"",'الخطوط'!$A$6:$A$45,0))-N(I226),""))</f>
        <v/>
      </c>
      <c r="K226" s="18">
        <f>IF(OR(J226="",NOT(ISNUMBER(G226))),"",IF(IF(ISNUMBER(H226),MIN('الإعدادات'!$B$4,H226),'الإعدادات'!$B$4)&lt;G226,0,(YEAR(IF(ISNUMBER(H226),MIN('الإعدادات'!$B$4,H226),'الإعدادات'!$B$4))-YEAR(G226))*12+MONTH(IF(ISNUMBER(H226),MIN('الإعدادات'!$B$4,H226),'الإعدادات'!$B$4))-MONTH(G226)+1))</f>
        <v/>
      </c>
      <c r="L226" s="20">
        <f>IF(K226="","",ROUND(K226*J226,2))</f>
        <v/>
      </c>
      <c r="M226" s="20">
        <f>IF(A226&amp;""="","",SUMIFS('الدفعات'!$C$6:$C$3005,'الدفعات'!$B$6:$B$3005,A226&amp;""))</f>
        <v/>
      </c>
      <c r="N226" s="20">
        <f>IF(L226="","",ROUND(L226-M226,2))</f>
        <v/>
      </c>
      <c r="O226" s="18">
        <f>IF(N226="","",IF(AND(N226&gt;0,N(J226)&gt;0),ROUNDUP(ROUND(N226/J226,4),0),0))</f>
        <v/>
      </c>
      <c r="P226" s="21">
        <f>IF(A226&amp;""="","",IFERROR(SUMIFS('الدفعات'!$A$6:$A$3005,'الدفعات'!$B$6:$B$3005,A226&amp;"",'الدفعات'!$H$6:$H$3005,1)/COUNTIFS('الدفعات'!$B$6:$B$3005,A226&amp;"",'الدفعات'!$H$6:$H$3005,1),""))</f>
        <v/>
      </c>
      <c r="Q226" s="6">
        <f>IF(A226&amp;""="","",IF(N226="","بيانات ناقصة",IF(N226&gt;0,"متأخر",IF(N226&lt;0,"دفع مقدمًا","مسدد"))))</f>
        <v/>
      </c>
      <c r="R226" s="22">
        <f>IF(A226&amp;""="","",IF(AND(F226&amp;""&lt;&gt;"",OR(NOT(ISNUMBER(H226)),H226&gt;'الإعدادات'!$B$4)),1,0))</f>
        <v/>
      </c>
      <c r="S226" s="18">
        <f>IF(ISNUMBER(N226),IF(N226&gt;0,COUNTIFS($N$6:$N$505,"&gt;"&amp;N226)+COUNTIFS($N$6:N226,N226),""),"")</f>
        <v/>
      </c>
    </row>
    <row r="227">
      <c r="A227" s="5" t="n"/>
      <c r="B227" s="5" t="n"/>
      <c r="C227" s="5" t="n"/>
      <c r="D227" s="5" t="n"/>
      <c r="E227" s="16" t="n"/>
      <c r="F227" s="5" t="n"/>
      <c r="G227" s="13" t="n"/>
      <c r="H227" s="13" t="n"/>
      <c r="I227" s="17" t="n"/>
      <c r="J227" s="20">
        <f>IF(A227&amp;""="","",IFERROR(INDEX('الخطوط'!$G$6:$G$45,MATCH(F227&amp;"",'الخطوط'!$A$6:$A$45,0))-N(I227),""))</f>
        <v/>
      </c>
      <c r="K227" s="18">
        <f>IF(OR(J227="",NOT(ISNUMBER(G227))),"",IF(IF(ISNUMBER(H227),MIN('الإعدادات'!$B$4,H227),'الإعدادات'!$B$4)&lt;G227,0,(YEAR(IF(ISNUMBER(H227),MIN('الإعدادات'!$B$4,H227),'الإعدادات'!$B$4))-YEAR(G227))*12+MONTH(IF(ISNUMBER(H227),MIN('الإعدادات'!$B$4,H227),'الإعدادات'!$B$4))-MONTH(G227)+1))</f>
        <v/>
      </c>
      <c r="L227" s="20">
        <f>IF(K227="","",ROUND(K227*J227,2))</f>
        <v/>
      </c>
      <c r="M227" s="20">
        <f>IF(A227&amp;""="","",SUMIFS('الدفعات'!$C$6:$C$3005,'الدفعات'!$B$6:$B$3005,A227&amp;""))</f>
        <v/>
      </c>
      <c r="N227" s="20">
        <f>IF(L227="","",ROUND(L227-M227,2))</f>
        <v/>
      </c>
      <c r="O227" s="18">
        <f>IF(N227="","",IF(AND(N227&gt;0,N(J227)&gt;0),ROUNDUP(ROUND(N227/J227,4),0),0))</f>
        <v/>
      </c>
      <c r="P227" s="21">
        <f>IF(A227&amp;""="","",IFERROR(SUMIFS('الدفعات'!$A$6:$A$3005,'الدفعات'!$B$6:$B$3005,A227&amp;"",'الدفعات'!$H$6:$H$3005,1)/COUNTIFS('الدفعات'!$B$6:$B$3005,A227&amp;"",'الدفعات'!$H$6:$H$3005,1),""))</f>
        <v/>
      </c>
      <c r="Q227" s="6">
        <f>IF(A227&amp;""="","",IF(N227="","بيانات ناقصة",IF(N227&gt;0,"متأخر",IF(N227&lt;0,"دفع مقدمًا","مسدد"))))</f>
        <v/>
      </c>
      <c r="R227" s="22">
        <f>IF(A227&amp;""="","",IF(AND(F227&amp;""&lt;&gt;"",OR(NOT(ISNUMBER(H227)),H227&gt;'الإعدادات'!$B$4)),1,0))</f>
        <v/>
      </c>
      <c r="S227" s="18">
        <f>IF(ISNUMBER(N227),IF(N227&gt;0,COUNTIFS($N$6:$N$505,"&gt;"&amp;N227)+COUNTIFS($N$6:N227,N227),""),"")</f>
        <v/>
      </c>
    </row>
    <row r="228">
      <c r="A228" s="5" t="n"/>
      <c r="B228" s="5" t="n"/>
      <c r="C228" s="5" t="n"/>
      <c r="D228" s="5" t="n"/>
      <c r="E228" s="16" t="n"/>
      <c r="F228" s="5" t="n"/>
      <c r="G228" s="13" t="n"/>
      <c r="H228" s="13" t="n"/>
      <c r="I228" s="17" t="n"/>
      <c r="J228" s="20">
        <f>IF(A228&amp;""="","",IFERROR(INDEX('الخطوط'!$G$6:$G$45,MATCH(F228&amp;"",'الخطوط'!$A$6:$A$45,0))-N(I228),""))</f>
        <v/>
      </c>
      <c r="K228" s="18">
        <f>IF(OR(J228="",NOT(ISNUMBER(G228))),"",IF(IF(ISNUMBER(H228),MIN('الإعدادات'!$B$4,H228),'الإعدادات'!$B$4)&lt;G228,0,(YEAR(IF(ISNUMBER(H228),MIN('الإعدادات'!$B$4,H228),'الإعدادات'!$B$4))-YEAR(G228))*12+MONTH(IF(ISNUMBER(H228),MIN('الإعدادات'!$B$4,H228),'الإعدادات'!$B$4))-MONTH(G228)+1))</f>
        <v/>
      </c>
      <c r="L228" s="20">
        <f>IF(K228="","",ROUND(K228*J228,2))</f>
        <v/>
      </c>
      <c r="M228" s="20">
        <f>IF(A228&amp;""="","",SUMIFS('الدفعات'!$C$6:$C$3005,'الدفعات'!$B$6:$B$3005,A228&amp;""))</f>
        <v/>
      </c>
      <c r="N228" s="20">
        <f>IF(L228="","",ROUND(L228-M228,2))</f>
        <v/>
      </c>
      <c r="O228" s="18">
        <f>IF(N228="","",IF(AND(N228&gt;0,N(J228)&gt;0),ROUNDUP(ROUND(N228/J228,4),0),0))</f>
        <v/>
      </c>
      <c r="P228" s="21">
        <f>IF(A228&amp;""="","",IFERROR(SUMIFS('الدفعات'!$A$6:$A$3005,'الدفعات'!$B$6:$B$3005,A228&amp;"",'الدفعات'!$H$6:$H$3005,1)/COUNTIFS('الدفعات'!$B$6:$B$3005,A228&amp;"",'الدفعات'!$H$6:$H$3005,1),""))</f>
        <v/>
      </c>
      <c r="Q228" s="6">
        <f>IF(A228&amp;""="","",IF(N228="","بيانات ناقصة",IF(N228&gt;0,"متأخر",IF(N228&lt;0,"دفع مقدمًا","مسدد"))))</f>
        <v/>
      </c>
      <c r="R228" s="22">
        <f>IF(A228&amp;""="","",IF(AND(F228&amp;""&lt;&gt;"",OR(NOT(ISNUMBER(H228)),H228&gt;'الإعدادات'!$B$4)),1,0))</f>
        <v/>
      </c>
      <c r="S228" s="18">
        <f>IF(ISNUMBER(N228),IF(N228&gt;0,COUNTIFS($N$6:$N$505,"&gt;"&amp;N228)+COUNTIFS($N$6:N228,N228),""),"")</f>
        <v/>
      </c>
    </row>
    <row r="229">
      <c r="A229" s="5" t="n"/>
      <c r="B229" s="5" t="n"/>
      <c r="C229" s="5" t="n"/>
      <c r="D229" s="5" t="n"/>
      <c r="E229" s="16" t="n"/>
      <c r="F229" s="5" t="n"/>
      <c r="G229" s="13" t="n"/>
      <c r="H229" s="13" t="n"/>
      <c r="I229" s="17" t="n"/>
      <c r="J229" s="20">
        <f>IF(A229&amp;""="","",IFERROR(INDEX('الخطوط'!$G$6:$G$45,MATCH(F229&amp;"",'الخطوط'!$A$6:$A$45,0))-N(I229),""))</f>
        <v/>
      </c>
      <c r="K229" s="18">
        <f>IF(OR(J229="",NOT(ISNUMBER(G229))),"",IF(IF(ISNUMBER(H229),MIN('الإعدادات'!$B$4,H229),'الإعدادات'!$B$4)&lt;G229,0,(YEAR(IF(ISNUMBER(H229),MIN('الإعدادات'!$B$4,H229),'الإعدادات'!$B$4))-YEAR(G229))*12+MONTH(IF(ISNUMBER(H229),MIN('الإعدادات'!$B$4,H229),'الإعدادات'!$B$4))-MONTH(G229)+1))</f>
        <v/>
      </c>
      <c r="L229" s="20">
        <f>IF(K229="","",ROUND(K229*J229,2))</f>
        <v/>
      </c>
      <c r="M229" s="20">
        <f>IF(A229&amp;""="","",SUMIFS('الدفعات'!$C$6:$C$3005,'الدفعات'!$B$6:$B$3005,A229&amp;""))</f>
        <v/>
      </c>
      <c r="N229" s="20">
        <f>IF(L229="","",ROUND(L229-M229,2))</f>
        <v/>
      </c>
      <c r="O229" s="18">
        <f>IF(N229="","",IF(AND(N229&gt;0,N(J229)&gt;0),ROUNDUP(ROUND(N229/J229,4),0),0))</f>
        <v/>
      </c>
      <c r="P229" s="21">
        <f>IF(A229&amp;""="","",IFERROR(SUMIFS('الدفعات'!$A$6:$A$3005,'الدفعات'!$B$6:$B$3005,A229&amp;"",'الدفعات'!$H$6:$H$3005,1)/COUNTIFS('الدفعات'!$B$6:$B$3005,A229&amp;"",'الدفعات'!$H$6:$H$3005,1),""))</f>
        <v/>
      </c>
      <c r="Q229" s="6">
        <f>IF(A229&amp;""="","",IF(N229="","بيانات ناقصة",IF(N229&gt;0,"متأخر",IF(N229&lt;0,"دفع مقدمًا","مسدد"))))</f>
        <v/>
      </c>
      <c r="R229" s="22">
        <f>IF(A229&amp;""="","",IF(AND(F229&amp;""&lt;&gt;"",OR(NOT(ISNUMBER(H229)),H229&gt;'الإعدادات'!$B$4)),1,0))</f>
        <v/>
      </c>
      <c r="S229" s="18">
        <f>IF(ISNUMBER(N229),IF(N229&gt;0,COUNTIFS($N$6:$N$505,"&gt;"&amp;N229)+COUNTIFS($N$6:N229,N229),""),"")</f>
        <v/>
      </c>
    </row>
    <row r="230">
      <c r="A230" s="5" t="n"/>
      <c r="B230" s="5" t="n"/>
      <c r="C230" s="5" t="n"/>
      <c r="D230" s="5" t="n"/>
      <c r="E230" s="16" t="n"/>
      <c r="F230" s="5" t="n"/>
      <c r="G230" s="13" t="n"/>
      <c r="H230" s="13" t="n"/>
      <c r="I230" s="17" t="n"/>
      <c r="J230" s="20">
        <f>IF(A230&amp;""="","",IFERROR(INDEX('الخطوط'!$G$6:$G$45,MATCH(F230&amp;"",'الخطوط'!$A$6:$A$45,0))-N(I230),""))</f>
        <v/>
      </c>
      <c r="K230" s="18">
        <f>IF(OR(J230="",NOT(ISNUMBER(G230))),"",IF(IF(ISNUMBER(H230),MIN('الإعدادات'!$B$4,H230),'الإعدادات'!$B$4)&lt;G230,0,(YEAR(IF(ISNUMBER(H230),MIN('الإعدادات'!$B$4,H230),'الإعدادات'!$B$4))-YEAR(G230))*12+MONTH(IF(ISNUMBER(H230),MIN('الإعدادات'!$B$4,H230),'الإعدادات'!$B$4))-MONTH(G230)+1))</f>
        <v/>
      </c>
      <c r="L230" s="20">
        <f>IF(K230="","",ROUND(K230*J230,2))</f>
        <v/>
      </c>
      <c r="M230" s="20">
        <f>IF(A230&amp;""="","",SUMIFS('الدفعات'!$C$6:$C$3005,'الدفعات'!$B$6:$B$3005,A230&amp;""))</f>
        <v/>
      </c>
      <c r="N230" s="20">
        <f>IF(L230="","",ROUND(L230-M230,2))</f>
        <v/>
      </c>
      <c r="O230" s="18">
        <f>IF(N230="","",IF(AND(N230&gt;0,N(J230)&gt;0),ROUNDUP(ROUND(N230/J230,4),0),0))</f>
        <v/>
      </c>
      <c r="P230" s="21">
        <f>IF(A230&amp;""="","",IFERROR(SUMIFS('الدفعات'!$A$6:$A$3005,'الدفعات'!$B$6:$B$3005,A230&amp;"",'الدفعات'!$H$6:$H$3005,1)/COUNTIFS('الدفعات'!$B$6:$B$3005,A230&amp;"",'الدفعات'!$H$6:$H$3005,1),""))</f>
        <v/>
      </c>
      <c r="Q230" s="6">
        <f>IF(A230&amp;""="","",IF(N230="","بيانات ناقصة",IF(N230&gt;0,"متأخر",IF(N230&lt;0,"دفع مقدمًا","مسدد"))))</f>
        <v/>
      </c>
      <c r="R230" s="22">
        <f>IF(A230&amp;""="","",IF(AND(F230&amp;""&lt;&gt;"",OR(NOT(ISNUMBER(H230)),H230&gt;'الإعدادات'!$B$4)),1,0))</f>
        <v/>
      </c>
      <c r="S230" s="18">
        <f>IF(ISNUMBER(N230),IF(N230&gt;0,COUNTIFS($N$6:$N$505,"&gt;"&amp;N230)+COUNTIFS($N$6:N230,N230),""),"")</f>
        <v/>
      </c>
    </row>
    <row r="231">
      <c r="A231" s="5" t="n"/>
      <c r="B231" s="5" t="n"/>
      <c r="C231" s="5" t="n"/>
      <c r="D231" s="5" t="n"/>
      <c r="E231" s="16" t="n"/>
      <c r="F231" s="5" t="n"/>
      <c r="G231" s="13" t="n"/>
      <c r="H231" s="13" t="n"/>
      <c r="I231" s="17" t="n"/>
      <c r="J231" s="20">
        <f>IF(A231&amp;""="","",IFERROR(INDEX('الخطوط'!$G$6:$G$45,MATCH(F231&amp;"",'الخطوط'!$A$6:$A$45,0))-N(I231),""))</f>
        <v/>
      </c>
      <c r="K231" s="18">
        <f>IF(OR(J231="",NOT(ISNUMBER(G231))),"",IF(IF(ISNUMBER(H231),MIN('الإعدادات'!$B$4,H231),'الإعدادات'!$B$4)&lt;G231,0,(YEAR(IF(ISNUMBER(H231),MIN('الإعدادات'!$B$4,H231),'الإعدادات'!$B$4))-YEAR(G231))*12+MONTH(IF(ISNUMBER(H231),MIN('الإعدادات'!$B$4,H231),'الإعدادات'!$B$4))-MONTH(G231)+1))</f>
        <v/>
      </c>
      <c r="L231" s="20">
        <f>IF(K231="","",ROUND(K231*J231,2))</f>
        <v/>
      </c>
      <c r="M231" s="20">
        <f>IF(A231&amp;""="","",SUMIFS('الدفعات'!$C$6:$C$3005,'الدفعات'!$B$6:$B$3005,A231&amp;""))</f>
        <v/>
      </c>
      <c r="N231" s="20">
        <f>IF(L231="","",ROUND(L231-M231,2))</f>
        <v/>
      </c>
      <c r="O231" s="18">
        <f>IF(N231="","",IF(AND(N231&gt;0,N(J231)&gt;0),ROUNDUP(ROUND(N231/J231,4),0),0))</f>
        <v/>
      </c>
      <c r="P231" s="21">
        <f>IF(A231&amp;""="","",IFERROR(SUMIFS('الدفعات'!$A$6:$A$3005,'الدفعات'!$B$6:$B$3005,A231&amp;"",'الدفعات'!$H$6:$H$3005,1)/COUNTIFS('الدفعات'!$B$6:$B$3005,A231&amp;"",'الدفعات'!$H$6:$H$3005,1),""))</f>
        <v/>
      </c>
      <c r="Q231" s="6">
        <f>IF(A231&amp;""="","",IF(N231="","بيانات ناقصة",IF(N231&gt;0,"متأخر",IF(N231&lt;0,"دفع مقدمًا","مسدد"))))</f>
        <v/>
      </c>
      <c r="R231" s="22">
        <f>IF(A231&amp;""="","",IF(AND(F231&amp;""&lt;&gt;"",OR(NOT(ISNUMBER(H231)),H231&gt;'الإعدادات'!$B$4)),1,0))</f>
        <v/>
      </c>
      <c r="S231" s="18">
        <f>IF(ISNUMBER(N231),IF(N231&gt;0,COUNTIFS($N$6:$N$505,"&gt;"&amp;N231)+COUNTIFS($N$6:N231,N231),""),"")</f>
        <v/>
      </c>
    </row>
    <row r="232">
      <c r="A232" s="5" t="n"/>
      <c r="B232" s="5" t="n"/>
      <c r="C232" s="5" t="n"/>
      <c r="D232" s="5" t="n"/>
      <c r="E232" s="16" t="n"/>
      <c r="F232" s="5" t="n"/>
      <c r="G232" s="13" t="n"/>
      <c r="H232" s="13" t="n"/>
      <c r="I232" s="17" t="n"/>
      <c r="J232" s="20">
        <f>IF(A232&amp;""="","",IFERROR(INDEX('الخطوط'!$G$6:$G$45,MATCH(F232&amp;"",'الخطوط'!$A$6:$A$45,0))-N(I232),""))</f>
        <v/>
      </c>
      <c r="K232" s="18">
        <f>IF(OR(J232="",NOT(ISNUMBER(G232))),"",IF(IF(ISNUMBER(H232),MIN('الإعدادات'!$B$4,H232),'الإعدادات'!$B$4)&lt;G232,0,(YEAR(IF(ISNUMBER(H232),MIN('الإعدادات'!$B$4,H232),'الإعدادات'!$B$4))-YEAR(G232))*12+MONTH(IF(ISNUMBER(H232),MIN('الإعدادات'!$B$4,H232),'الإعدادات'!$B$4))-MONTH(G232)+1))</f>
        <v/>
      </c>
      <c r="L232" s="20">
        <f>IF(K232="","",ROUND(K232*J232,2))</f>
        <v/>
      </c>
      <c r="M232" s="20">
        <f>IF(A232&amp;""="","",SUMIFS('الدفعات'!$C$6:$C$3005,'الدفعات'!$B$6:$B$3005,A232&amp;""))</f>
        <v/>
      </c>
      <c r="N232" s="20">
        <f>IF(L232="","",ROUND(L232-M232,2))</f>
        <v/>
      </c>
      <c r="O232" s="18">
        <f>IF(N232="","",IF(AND(N232&gt;0,N(J232)&gt;0),ROUNDUP(ROUND(N232/J232,4),0),0))</f>
        <v/>
      </c>
      <c r="P232" s="21">
        <f>IF(A232&amp;""="","",IFERROR(SUMIFS('الدفعات'!$A$6:$A$3005,'الدفعات'!$B$6:$B$3005,A232&amp;"",'الدفعات'!$H$6:$H$3005,1)/COUNTIFS('الدفعات'!$B$6:$B$3005,A232&amp;"",'الدفعات'!$H$6:$H$3005,1),""))</f>
        <v/>
      </c>
      <c r="Q232" s="6">
        <f>IF(A232&amp;""="","",IF(N232="","بيانات ناقصة",IF(N232&gt;0,"متأخر",IF(N232&lt;0,"دفع مقدمًا","مسدد"))))</f>
        <v/>
      </c>
      <c r="R232" s="22">
        <f>IF(A232&amp;""="","",IF(AND(F232&amp;""&lt;&gt;"",OR(NOT(ISNUMBER(H232)),H232&gt;'الإعدادات'!$B$4)),1,0))</f>
        <v/>
      </c>
      <c r="S232" s="18">
        <f>IF(ISNUMBER(N232),IF(N232&gt;0,COUNTIFS($N$6:$N$505,"&gt;"&amp;N232)+COUNTIFS($N$6:N232,N232),""),"")</f>
        <v/>
      </c>
    </row>
    <row r="233">
      <c r="A233" s="5" t="n"/>
      <c r="B233" s="5" t="n"/>
      <c r="C233" s="5" t="n"/>
      <c r="D233" s="5" t="n"/>
      <c r="E233" s="16" t="n"/>
      <c r="F233" s="5" t="n"/>
      <c r="G233" s="13" t="n"/>
      <c r="H233" s="13" t="n"/>
      <c r="I233" s="17" t="n"/>
      <c r="J233" s="20">
        <f>IF(A233&amp;""="","",IFERROR(INDEX('الخطوط'!$G$6:$G$45,MATCH(F233&amp;"",'الخطوط'!$A$6:$A$45,0))-N(I233),""))</f>
        <v/>
      </c>
      <c r="K233" s="18">
        <f>IF(OR(J233="",NOT(ISNUMBER(G233))),"",IF(IF(ISNUMBER(H233),MIN('الإعدادات'!$B$4,H233),'الإعدادات'!$B$4)&lt;G233,0,(YEAR(IF(ISNUMBER(H233),MIN('الإعدادات'!$B$4,H233),'الإعدادات'!$B$4))-YEAR(G233))*12+MONTH(IF(ISNUMBER(H233),MIN('الإعدادات'!$B$4,H233),'الإعدادات'!$B$4))-MONTH(G233)+1))</f>
        <v/>
      </c>
      <c r="L233" s="20">
        <f>IF(K233="","",ROUND(K233*J233,2))</f>
        <v/>
      </c>
      <c r="M233" s="20">
        <f>IF(A233&amp;""="","",SUMIFS('الدفعات'!$C$6:$C$3005,'الدفعات'!$B$6:$B$3005,A233&amp;""))</f>
        <v/>
      </c>
      <c r="N233" s="20">
        <f>IF(L233="","",ROUND(L233-M233,2))</f>
        <v/>
      </c>
      <c r="O233" s="18">
        <f>IF(N233="","",IF(AND(N233&gt;0,N(J233)&gt;0),ROUNDUP(ROUND(N233/J233,4),0),0))</f>
        <v/>
      </c>
      <c r="P233" s="21">
        <f>IF(A233&amp;""="","",IFERROR(SUMIFS('الدفعات'!$A$6:$A$3005,'الدفعات'!$B$6:$B$3005,A233&amp;"",'الدفعات'!$H$6:$H$3005,1)/COUNTIFS('الدفعات'!$B$6:$B$3005,A233&amp;"",'الدفعات'!$H$6:$H$3005,1),""))</f>
        <v/>
      </c>
      <c r="Q233" s="6">
        <f>IF(A233&amp;""="","",IF(N233="","بيانات ناقصة",IF(N233&gt;0,"متأخر",IF(N233&lt;0,"دفع مقدمًا","مسدد"))))</f>
        <v/>
      </c>
      <c r="R233" s="22">
        <f>IF(A233&amp;""="","",IF(AND(F233&amp;""&lt;&gt;"",OR(NOT(ISNUMBER(H233)),H233&gt;'الإعدادات'!$B$4)),1,0))</f>
        <v/>
      </c>
      <c r="S233" s="18">
        <f>IF(ISNUMBER(N233),IF(N233&gt;0,COUNTIFS($N$6:$N$505,"&gt;"&amp;N233)+COUNTIFS($N$6:N233,N233),""),"")</f>
        <v/>
      </c>
    </row>
    <row r="234">
      <c r="A234" s="5" t="n"/>
      <c r="B234" s="5" t="n"/>
      <c r="C234" s="5" t="n"/>
      <c r="D234" s="5" t="n"/>
      <c r="E234" s="16" t="n"/>
      <c r="F234" s="5" t="n"/>
      <c r="G234" s="13" t="n"/>
      <c r="H234" s="13" t="n"/>
      <c r="I234" s="17" t="n"/>
      <c r="J234" s="20">
        <f>IF(A234&amp;""="","",IFERROR(INDEX('الخطوط'!$G$6:$G$45,MATCH(F234&amp;"",'الخطوط'!$A$6:$A$45,0))-N(I234),""))</f>
        <v/>
      </c>
      <c r="K234" s="18">
        <f>IF(OR(J234="",NOT(ISNUMBER(G234))),"",IF(IF(ISNUMBER(H234),MIN('الإعدادات'!$B$4,H234),'الإعدادات'!$B$4)&lt;G234,0,(YEAR(IF(ISNUMBER(H234),MIN('الإعدادات'!$B$4,H234),'الإعدادات'!$B$4))-YEAR(G234))*12+MONTH(IF(ISNUMBER(H234),MIN('الإعدادات'!$B$4,H234),'الإعدادات'!$B$4))-MONTH(G234)+1))</f>
        <v/>
      </c>
      <c r="L234" s="20">
        <f>IF(K234="","",ROUND(K234*J234,2))</f>
        <v/>
      </c>
      <c r="M234" s="20">
        <f>IF(A234&amp;""="","",SUMIFS('الدفعات'!$C$6:$C$3005,'الدفعات'!$B$6:$B$3005,A234&amp;""))</f>
        <v/>
      </c>
      <c r="N234" s="20">
        <f>IF(L234="","",ROUND(L234-M234,2))</f>
        <v/>
      </c>
      <c r="O234" s="18">
        <f>IF(N234="","",IF(AND(N234&gt;0,N(J234)&gt;0),ROUNDUP(ROUND(N234/J234,4),0),0))</f>
        <v/>
      </c>
      <c r="P234" s="21">
        <f>IF(A234&amp;""="","",IFERROR(SUMIFS('الدفعات'!$A$6:$A$3005,'الدفعات'!$B$6:$B$3005,A234&amp;"",'الدفعات'!$H$6:$H$3005,1)/COUNTIFS('الدفعات'!$B$6:$B$3005,A234&amp;"",'الدفعات'!$H$6:$H$3005,1),""))</f>
        <v/>
      </c>
      <c r="Q234" s="6">
        <f>IF(A234&amp;""="","",IF(N234="","بيانات ناقصة",IF(N234&gt;0,"متأخر",IF(N234&lt;0,"دفع مقدمًا","مسدد"))))</f>
        <v/>
      </c>
      <c r="R234" s="22">
        <f>IF(A234&amp;""="","",IF(AND(F234&amp;""&lt;&gt;"",OR(NOT(ISNUMBER(H234)),H234&gt;'الإعدادات'!$B$4)),1,0))</f>
        <v/>
      </c>
      <c r="S234" s="18">
        <f>IF(ISNUMBER(N234),IF(N234&gt;0,COUNTIFS($N$6:$N$505,"&gt;"&amp;N234)+COUNTIFS($N$6:N234,N234),""),"")</f>
        <v/>
      </c>
    </row>
    <row r="235">
      <c r="A235" s="5" t="n"/>
      <c r="B235" s="5" t="n"/>
      <c r="C235" s="5" t="n"/>
      <c r="D235" s="5" t="n"/>
      <c r="E235" s="16" t="n"/>
      <c r="F235" s="5" t="n"/>
      <c r="G235" s="13" t="n"/>
      <c r="H235" s="13" t="n"/>
      <c r="I235" s="17" t="n"/>
      <c r="J235" s="20">
        <f>IF(A235&amp;""="","",IFERROR(INDEX('الخطوط'!$G$6:$G$45,MATCH(F235&amp;"",'الخطوط'!$A$6:$A$45,0))-N(I235),""))</f>
        <v/>
      </c>
      <c r="K235" s="18">
        <f>IF(OR(J235="",NOT(ISNUMBER(G235))),"",IF(IF(ISNUMBER(H235),MIN('الإعدادات'!$B$4,H235),'الإعدادات'!$B$4)&lt;G235,0,(YEAR(IF(ISNUMBER(H235),MIN('الإعدادات'!$B$4,H235),'الإعدادات'!$B$4))-YEAR(G235))*12+MONTH(IF(ISNUMBER(H235),MIN('الإعدادات'!$B$4,H235),'الإعدادات'!$B$4))-MONTH(G235)+1))</f>
        <v/>
      </c>
      <c r="L235" s="20">
        <f>IF(K235="","",ROUND(K235*J235,2))</f>
        <v/>
      </c>
      <c r="M235" s="20">
        <f>IF(A235&amp;""="","",SUMIFS('الدفعات'!$C$6:$C$3005,'الدفعات'!$B$6:$B$3005,A235&amp;""))</f>
        <v/>
      </c>
      <c r="N235" s="20">
        <f>IF(L235="","",ROUND(L235-M235,2))</f>
        <v/>
      </c>
      <c r="O235" s="18">
        <f>IF(N235="","",IF(AND(N235&gt;0,N(J235)&gt;0),ROUNDUP(ROUND(N235/J235,4),0),0))</f>
        <v/>
      </c>
      <c r="P235" s="21">
        <f>IF(A235&amp;""="","",IFERROR(SUMIFS('الدفعات'!$A$6:$A$3005,'الدفعات'!$B$6:$B$3005,A235&amp;"",'الدفعات'!$H$6:$H$3005,1)/COUNTIFS('الدفعات'!$B$6:$B$3005,A235&amp;"",'الدفعات'!$H$6:$H$3005,1),""))</f>
        <v/>
      </c>
      <c r="Q235" s="6">
        <f>IF(A235&amp;""="","",IF(N235="","بيانات ناقصة",IF(N235&gt;0,"متأخر",IF(N235&lt;0,"دفع مقدمًا","مسدد"))))</f>
        <v/>
      </c>
      <c r="R235" s="22">
        <f>IF(A235&amp;""="","",IF(AND(F235&amp;""&lt;&gt;"",OR(NOT(ISNUMBER(H235)),H235&gt;'الإعدادات'!$B$4)),1,0))</f>
        <v/>
      </c>
      <c r="S235" s="18">
        <f>IF(ISNUMBER(N235),IF(N235&gt;0,COUNTIFS($N$6:$N$505,"&gt;"&amp;N235)+COUNTIFS($N$6:N235,N235),""),"")</f>
        <v/>
      </c>
    </row>
    <row r="236">
      <c r="A236" s="5" t="n"/>
      <c r="B236" s="5" t="n"/>
      <c r="C236" s="5" t="n"/>
      <c r="D236" s="5" t="n"/>
      <c r="E236" s="16" t="n"/>
      <c r="F236" s="5" t="n"/>
      <c r="G236" s="13" t="n"/>
      <c r="H236" s="13" t="n"/>
      <c r="I236" s="17" t="n"/>
      <c r="J236" s="20">
        <f>IF(A236&amp;""="","",IFERROR(INDEX('الخطوط'!$G$6:$G$45,MATCH(F236&amp;"",'الخطوط'!$A$6:$A$45,0))-N(I236),""))</f>
        <v/>
      </c>
      <c r="K236" s="18">
        <f>IF(OR(J236="",NOT(ISNUMBER(G236))),"",IF(IF(ISNUMBER(H236),MIN('الإعدادات'!$B$4,H236),'الإعدادات'!$B$4)&lt;G236,0,(YEAR(IF(ISNUMBER(H236),MIN('الإعدادات'!$B$4,H236),'الإعدادات'!$B$4))-YEAR(G236))*12+MONTH(IF(ISNUMBER(H236),MIN('الإعدادات'!$B$4,H236),'الإعدادات'!$B$4))-MONTH(G236)+1))</f>
        <v/>
      </c>
      <c r="L236" s="20">
        <f>IF(K236="","",ROUND(K236*J236,2))</f>
        <v/>
      </c>
      <c r="M236" s="20">
        <f>IF(A236&amp;""="","",SUMIFS('الدفعات'!$C$6:$C$3005,'الدفعات'!$B$6:$B$3005,A236&amp;""))</f>
        <v/>
      </c>
      <c r="N236" s="20">
        <f>IF(L236="","",ROUND(L236-M236,2))</f>
        <v/>
      </c>
      <c r="O236" s="18">
        <f>IF(N236="","",IF(AND(N236&gt;0,N(J236)&gt;0),ROUNDUP(ROUND(N236/J236,4),0),0))</f>
        <v/>
      </c>
      <c r="P236" s="21">
        <f>IF(A236&amp;""="","",IFERROR(SUMIFS('الدفعات'!$A$6:$A$3005,'الدفعات'!$B$6:$B$3005,A236&amp;"",'الدفعات'!$H$6:$H$3005,1)/COUNTIFS('الدفعات'!$B$6:$B$3005,A236&amp;"",'الدفعات'!$H$6:$H$3005,1),""))</f>
        <v/>
      </c>
      <c r="Q236" s="6">
        <f>IF(A236&amp;""="","",IF(N236="","بيانات ناقصة",IF(N236&gt;0,"متأخر",IF(N236&lt;0,"دفع مقدمًا","مسدد"))))</f>
        <v/>
      </c>
      <c r="R236" s="22">
        <f>IF(A236&amp;""="","",IF(AND(F236&amp;""&lt;&gt;"",OR(NOT(ISNUMBER(H236)),H236&gt;'الإعدادات'!$B$4)),1,0))</f>
        <v/>
      </c>
      <c r="S236" s="18">
        <f>IF(ISNUMBER(N236),IF(N236&gt;0,COUNTIFS($N$6:$N$505,"&gt;"&amp;N236)+COUNTIFS($N$6:N236,N236),""),"")</f>
        <v/>
      </c>
    </row>
    <row r="237">
      <c r="A237" s="5" t="n"/>
      <c r="B237" s="5" t="n"/>
      <c r="C237" s="5" t="n"/>
      <c r="D237" s="5" t="n"/>
      <c r="E237" s="16" t="n"/>
      <c r="F237" s="5" t="n"/>
      <c r="G237" s="13" t="n"/>
      <c r="H237" s="13" t="n"/>
      <c r="I237" s="17" t="n"/>
      <c r="J237" s="20">
        <f>IF(A237&amp;""="","",IFERROR(INDEX('الخطوط'!$G$6:$G$45,MATCH(F237&amp;"",'الخطوط'!$A$6:$A$45,0))-N(I237),""))</f>
        <v/>
      </c>
      <c r="K237" s="18">
        <f>IF(OR(J237="",NOT(ISNUMBER(G237))),"",IF(IF(ISNUMBER(H237),MIN('الإعدادات'!$B$4,H237),'الإعدادات'!$B$4)&lt;G237,0,(YEAR(IF(ISNUMBER(H237),MIN('الإعدادات'!$B$4,H237),'الإعدادات'!$B$4))-YEAR(G237))*12+MONTH(IF(ISNUMBER(H237),MIN('الإعدادات'!$B$4,H237),'الإعدادات'!$B$4))-MONTH(G237)+1))</f>
        <v/>
      </c>
      <c r="L237" s="20">
        <f>IF(K237="","",ROUND(K237*J237,2))</f>
        <v/>
      </c>
      <c r="M237" s="20">
        <f>IF(A237&amp;""="","",SUMIFS('الدفعات'!$C$6:$C$3005,'الدفعات'!$B$6:$B$3005,A237&amp;""))</f>
        <v/>
      </c>
      <c r="N237" s="20">
        <f>IF(L237="","",ROUND(L237-M237,2))</f>
        <v/>
      </c>
      <c r="O237" s="18">
        <f>IF(N237="","",IF(AND(N237&gt;0,N(J237)&gt;0),ROUNDUP(ROUND(N237/J237,4),0),0))</f>
        <v/>
      </c>
      <c r="P237" s="21">
        <f>IF(A237&amp;""="","",IFERROR(SUMIFS('الدفعات'!$A$6:$A$3005,'الدفعات'!$B$6:$B$3005,A237&amp;"",'الدفعات'!$H$6:$H$3005,1)/COUNTIFS('الدفعات'!$B$6:$B$3005,A237&amp;"",'الدفعات'!$H$6:$H$3005,1),""))</f>
        <v/>
      </c>
      <c r="Q237" s="6">
        <f>IF(A237&amp;""="","",IF(N237="","بيانات ناقصة",IF(N237&gt;0,"متأخر",IF(N237&lt;0,"دفع مقدمًا","مسدد"))))</f>
        <v/>
      </c>
      <c r="R237" s="22">
        <f>IF(A237&amp;""="","",IF(AND(F237&amp;""&lt;&gt;"",OR(NOT(ISNUMBER(H237)),H237&gt;'الإعدادات'!$B$4)),1,0))</f>
        <v/>
      </c>
      <c r="S237" s="18">
        <f>IF(ISNUMBER(N237),IF(N237&gt;0,COUNTIFS($N$6:$N$505,"&gt;"&amp;N237)+COUNTIFS($N$6:N237,N237),""),"")</f>
        <v/>
      </c>
    </row>
    <row r="238">
      <c r="A238" s="5" t="n"/>
      <c r="B238" s="5" t="n"/>
      <c r="C238" s="5" t="n"/>
      <c r="D238" s="5" t="n"/>
      <c r="E238" s="16" t="n"/>
      <c r="F238" s="5" t="n"/>
      <c r="G238" s="13" t="n"/>
      <c r="H238" s="13" t="n"/>
      <c r="I238" s="17" t="n"/>
      <c r="J238" s="20">
        <f>IF(A238&amp;""="","",IFERROR(INDEX('الخطوط'!$G$6:$G$45,MATCH(F238&amp;"",'الخطوط'!$A$6:$A$45,0))-N(I238),""))</f>
        <v/>
      </c>
      <c r="K238" s="18">
        <f>IF(OR(J238="",NOT(ISNUMBER(G238))),"",IF(IF(ISNUMBER(H238),MIN('الإعدادات'!$B$4,H238),'الإعدادات'!$B$4)&lt;G238,0,(YEAR(IF(ISNUMBER(H238),MIN('الإعدادات'!$B$4,H238),'الإعدادات'!$B$4))-YEAR(G238))*12+MONTH(IF(ISNUMBER(H238),MIN('الإعدادات'!$B$4,H238),'الإعدادات'!$B$4))-MONTH(G238)+1))</f>
        <v/>
      </c>
      <c r="L238" s="20">
        <f>IF(K238="","",ROUND(K238*J238,2))</f>
        <v/>
      </c>
      <c r="M238" s="20">
        <f>IF(A238&amp;""="","",SUMIFS('الدفعات'!$C$6:$C$3005,'الدفعات'!$B$6:$B$3005,A238&amp;""))</f>
        <v/>
      </c>
      <c r="N238" s="20">
        <f>IF(L238="","",ROUND(L238-M238,2))</f>
        <v/>
      </c>
      <c r="O238" s="18">
        <f>IF(N238="","",IF(AND(N238&gt;0,N(J238)&gt;0),ROUNDUP(ROUND(N238/J238,4),0),0))</f>
        <v/>
      </c>
      <c r="P238" s="21">
        <f>IF(A238&amp;""="","",IFERROR(SUMIFS('الدفعات'!$A$6:$A$3005,'الدفعات'!$B$6:$B$3005,A238&amp;"",'الدفعات'!$H$6:$H$3005,1)/COUNTIFS('الدفعات'!$B$6:$B$3005,A238&amp;"",'الدفعات'!$H$6:$H$3005,1),""))</f>
        <v/>
      </c>
      <c r="Q238" s="6">
        <f>IF(A238&amp;""="","",IF(N238="","بيانات ناقصة",IF(N238&gt;0,"متأخر",IF(N238&lt;0,"دفع مقدمًا","مسدد"))))</f>
        <v/>
      </c>
      <c r="R238" s="22">
        <f>IF(A238&amp;""="","",IF(AND(F238&amp;""&lt;&gt;"",OR(NOT(ISNUMBER(H238)),H238&gt;'الإعدادات'!$B$4)),1,0))</f>
        <v/>
      </c>
      <c r="S238" s="18">
        <f>IF(ISNUMBER(N238),IF(N238&gt;0,COUNTIFS($N$6:$N$505,"&gt;"&amp;N238)+COUNTIFS($N$6:N238,N238),""),"")</f>
        <v/>
      </c>
    </row>
    <row r="239">
      <c r="A239" s="5" t="n"/>
      <c r="B239" s="5" t="n"/>
      <c r="C239" s="5" t="n"/>
      <c r="D239" s="5" t="n"/>
      <c r="E239" s="16" t="n"/>
      <c r="F239" s="5" t="n"/>
      <c r="G239" s="13" t="n"/>
      <c r="H239" s="13" t="n"/>
      <c r="I239" s="17" t="n"/>
      <c r="J239" s="20">
        <f>IF(A239&amp;""="","",IFERROR(INDEX('الخطوط'!$G$6:$G$45,MATCH(F239&amp;"",'الخطوط'!$A$6:$A$45,0))-N(I239),""))</f>
        <v/>
      </c>
      <c r="K239" s="18">
        <f>IF(OR(J239="",NOT(ISNUMBER(G239))),"",IF(IF(ISNUMBER(H239),MIN('الإعدادات'!$B$4,H239),'الإعدادات'!$B$4)&lt;G239,0,(YEAR(IF(ISNUMBER(H239),MIN('الإعدادات'!$B$4,H239),'الإعدادات'!$B$4))-YEAR(G239))*12+MONTH(IF(ISNUMBER(H239),MIN('الإعدادات'!$B$4,H239),'الإعدادات'!$B$4))-MONTH(G239)+1))</f>
        <v/>
      </c>
      <c r="L239" s="20">
        <f>IF(K239="","",ROUND(K239*J239,2))</f>
        <v/>
      </c>
      <c r="M239" s="20">
        <f>IF(A239&amp;""="","",SUMIFS('الدفعات'!$C$6:$C$3005,'الدفعات'!$B$6:$B$3005,A239&amp;""))</f>
        <v/>
      </c>
      <c r="N239" s="20">
        <f>IF(L239="","",ROUND(L239-M239,2))</f>
        <v/>
      </c>
      <c r="O239" s="18">
        <f>IF(N239="","",IF(AND(N239&gt;0,N(J239)&gt;0),ROUNDUP(ROUND(N239/J239,4),0),0))</f>
        <v/>
      </c>
      <c r="P239" s="21">
        <f>IF(A239&amp;""="","",IFERROR(SUMIFS('الدفعات'!$A$6:$A$3005,'الدفعات'!$B$6:$B$3005,A239&amp;"",'الدفعات'!$H$6:$H$3005,1)/COUNTIFS('الدفعات'!$B$6:$B$3005,A239&amp;"",'الدفعات'!$H$6:$H$3005,1),""))</f>
        <v/>
      </c>
      <c r="Q239" s="6">
        <f>IF(A239&amp;""="","",IF(N239="","بيانات ناقصة",IF(N239&gt;0,"متأخر",IF(N239&lt;0,"دفع مقدمًا","مسدد"))))</f>
        <v/>
      </c>
      <c r="R239" s="22">
        <f>IF(A239&amp;""="","",IF(AND(F239&amp;""&lt;&gt;"",OR(NOT(ISNUMBER(H239)),H239&gt;'الإعدادات'!$B$4)),1,0))</f>
        <v/>
      </c>
      <c r="S239" s="18">
        <f>IF(ISNUMBER(N239),IF(N239&gt;0,COUNTIFS($N$6:$N$505,"&gt;"&amp;N239)+COUNTIFS($N$6:N239,N239),""),"")</f>
        <v/>
      </c>
    </row>
    <row r="240">
      <c r="A240" s="5" t="n"/>
      <c r="B240" s="5" t="n"/>
      <c r="C240" s="5" t="n"/>
      <c r="D240" s="5" t="n"/>
      <c r="E240" s="16" t="n"/>
      <c r="F240" s="5" t="n"/>
      <c r="G240" s="13" t="n"/>
      <c r="H240" s="13" t="n"/>
      <c r="I240" s="17" t="n"/>
      <c r="J240" s="20">
        <f>IF(A240&amp;""="","",IFERROR(INDEX('الخطوط'!$G$6:$G$45,MATCH(F240&amp;"",'الخطوط'!$A$6:$A$45,0))-N(I240),""))</f>
        <v/>
      </c>
      <c r="K240" s="18">
        <f>IF(OR(J240="",NOT(ISNUMBER(G240))),"",IF(IF(ISNUMBER(H240),MIN('الإعدادات'!$B$4,H240),'الإعدادات'!$B$4)&lt;G240,0,(YEAR(IF(ISNUMBER(H240),MIN('الإعدادات'!$B$4,H240),'الإعدادات'!$B$4))-YEAR(G240))*12+MONTH(IF(ISNUMBER(H240),MIN('الإعدادات'!$B$4,H240),'الإعدادات'!$B$4))-MONTH(G240)+1))</f>
        <v/>
      </c>
      <c r="L240" s="20">
        <f>IF(K240="","",ROUND(K240*J240,2))</f>
        <v/>
      </c>
      <c r="M240" s="20">
        <f>IF(A240&amp;""="","",SUMIFS('الدفعات'!$C$6:$C$3005,'الدفعات'!$B$6:$B$3005,A240&amp;""))</f>
        <v/>
      </c>
      <c r="N240" s="20">
        <f>IF(L240="","",ROUND(L240-M240,2))</f>
        <v/>
      </c>
      <c r="O240" s="18">
        <f>IF(N240="","",IF(AND(N240&gt;0,N(J240)&gt;0),ROUNDUP(ROUND(N240/J240,4),0),0))</f>
        <v/>
      </c>
      <c r="P240" s="21">
        <f>IF(A240&amp;""="","",IFERROR(SUMIFS('الدفعات'!$A$6:$A$3005,'الدفعات'!$B$6:$B$3005,A240&amp;"",'الدفعات'!$H$6:$H$3005,1)/COUNTIFS('الدفعات'!$B$6:$B$3005,A240&amp;"",'الدفعات'!$H$6:$H$3005,1),""))</f>
        <v/>
      </c>
      <c r="Q240" s="6">
        <f>IF(A240&amp;""="","",IF(N240="","بيانات ناقصة",IF(N240&gt;0,"متأخر",IF(N240&lt;0,"دفع مقدمًا","مسدد"))))</f>
        <v/>
      </c>
      <c r="R240" s="22">
        <f>IF(A240&amp;""="","",IF(AND(F240&amp;""&lt;&gt;"",OR(NOT(ISNUMBER(H240)),H240&gt;'الإعدادات'!$B$4)),1,0))</f>
        <v/>
      </c>
      <c r="S240" s="18">
        <f>IF(ISNUMBER(N240),IF(N240&gt;0,COUNTIFS($N$6:$N$505,"&gt;"&amp;N240)+COUNTIFS($N$6:N240,N240),""),"")</f>
        <v/>
      </c>
    </row>
    <row r="241">
      <c r="A241" s="5" t="n"/>
      <c r="B241" s="5" t="n"/>
      <c r="C241" s="5" t="n"/>
      <c r="D241" s="5" t="n"/>
      <c r="E241" s="16" t="n"/>
      <c r="F241" s="5" t="n"/>
      <c r="G241" s="13" t="n"/>
      <c r="H241" s="13" t="n"/>
      <c r="I241" s="17" t="n"/>
      <c r="J241" s="20">
        <f>IF(A241&amp;""="","",IFERROR(INDEX('الخطوط'!$G$6:$G$45,MATCH(F241&amp;"",'الخطوط'!$A$6:$A$45,0))-N(I241),""))</f>
        <v/>
      </c>
      <c r="K241" s="18">
        <f>IF(OR(J241="",NOT(ISNUMBER(G241))),"",IF(IF(ISNUMBER(H241),MIN('الإعدادات'!$B$4,H241),'الإعدادات'!$B$4)&lt;G241,0,(YEAR(IF(ISNUMBER(H241),MIN('الإعدادات'!$B$4,H241),'الإعدادات'!$B$4))-YEAR(G241))*12+MONTH(IF(ISNUMBER(H241),MIN('الإعدادات'!$B$4,H241),'الإعدادات'!$B$4))-MONTH(G241)+1))</f>
        <v/>
      </c>
      <c r="L241" s="20">
        <f>IF(K241="","",ROUND(K241*J241,2))</f>
        <v/>
      </c>
      <c r="M241" s="20">
        <f>IF(A241&amp;""="","",SUMIFS('الدفعات'!$C$6:$C$3005,'الدفعات'!$B$6:$B$3005,A241&amp;""))</f>
        <v/>
      </c>
      <c r="N241" s="20">
        <f>IF(L241="","",ROUND(L241-M241,2))</f>
        <v/>
      </c>
      <c r="O241" s="18">
        <f>IF(N241="","",IF(AND(N241&gt;0,N(J241)&gt;0),ROUNDUP(ROUND(N241/J241,4),0),0))</f>
        <v/>
      </c>
      <c r="P241" s="21">
        <f>IF(A241&amp;""="","",IFERROR(SUMIFS('الدفعات'!$A$6:$A$3005,'الدفعات'!$B$6:$B$3005,A241&amp;"",'الدفعات'!$H$6:$H$3005,1)/COUNTIFS('الدفعات'!$B$6:$B$3005,A241&amp;"",'الدفعات'!$H$6:$H$3005,1),""))</f>
        <v/>
      </c>
      <c r="Q241" s="6">
        <f>IF(A241&amp;""="","",IF(N241="","بيانات ناقصة",IF(N241&gt;0,"متأخر",IF(N241&lt;0,"دفع مقدمًا","مسدد"))))</f>
        <v/>
      </c>
      <c r="R241" s="22">
        <f>IF(A241&amp;""="","",IF(AND(F241&amp;""&lt;&gt;"",OR(NOT(ISNUMBER(H241)),H241&gt;'الإعدادات'!$B$4)),1,0))</f>
        <v/>
      </c>
      <c r="S241" s="18">
        <f>IF(ISNUMBER(N241),IF(N241&gt;0,COUNTIFS($N$6:$N$505,"&gt;"&amp;N241)+COUNTIFS($N$6:N241,N241),""),"")</f>
        <v/>
      </c>
    </row>
    <row r="242">
      <c r="A242" s="5" t="n"/>
      <c r="B242" s="5" t="n"/>
      <c r="C242" s="5" t="n"/>
      <c r="D242" s="5" t="n"/>
      <c r="E242" s="16" t="n"/>
      <c r="F242" s="5" t="n"/>
      <c r="G242" s="13" t="n"/>
      <c r="H242" s="13" t="n"/>
      <c r="I242" s="17" t="n"/>
      <c r="J242" s="20">
        <f>IF(A242&amp;""="","",IFERROR(INDEX('الخطوط'!$G$6:$G$45,MATCH(F242&amp;"",'الخطوط'!$A$6:$A$45,0))-N(I242),""))</f>
        <v/>
      </c>
      <c r="K242" s="18">
        <f>IF(OR(J242="",NOT(ISNUMBER(G242))),"",IF(IF(ISNUMBER(H242),MIN('الإعدادات'!$B$4,H242),'الإعدادات'!$B$4)&lt;G242,0,(YEAR(IF(ISNUMBER(H242),MIN('الإعدادات'!$B$4,H242),'الإعدادات'!$B$4))-YEAR(G242))*12+MONTH(IF(ISNUMBER(H242),MIN('الإعدادات'!$B$4,H242),'الإعدادات'!$B$4))-MONTH(G242)+1))</f>
        <v/>
      </c>
      <c r="L242" s="20">
        <f>IF(K242="","",ROUND(K242*J242,2))</f>
        <v/>
      </c>
      <c r="M242" s="20">
        <f>IF(A242&amp;""="","",SUMIFS('الدفعات'!$C$6:$C$3005,'الدفعات'!$B$6:$B$3005,A242&amp;""))</f>
        <v/>
      </c>
      <c r="N242" s="20">
        <f>IF(L242="","",ROUND(L242-M242,2))</f>
        <v/>
      </c>
      <c r="O242" s="18">
        <f>IF(N242="","",IF(AND(N242&gt;0,N(J242)&gt;0),ROUNDUP(ROUND(N242/J242,4),0),0))</f>
        <v/>
      </c>
      <c r="P242" s="21">
        <f>IF(A242&amp;""="","",IFERROR(SUMIFS('الدفعات'!$A$6:$A$3005,'الدفعات'!$B$6:$B$3005,A242&amp;"",'الدفعات'!$H$6:$H$3005,1)/COUNTIFS('الدفعات'!$B$6:$B$3005,A242&amp;"",'الدفعات'!$H$6:$H$3005,1),""))</f>
        <v/>
      </c>
      <c r="Q242" s="6">
        <f>IF(A242&amp;""="","",IF(N242="","بيانات ناقصة",IF(N242&gt;0,"متأخر",IF(N242&lt;0,"دفع مقدمًا","مسدد"))))</f>
        <v/>
      </c>
      <c r="R242" s="22">
        <f>IF(A242&amp;""="","",IF(AND(F242&amp;""&lt;&gt;"",OR(NOT(ISNUMBER(H242)),H242&gt;'الإعدادات'!$B$4)),1,0))</f>
        <v/>
      </c>
      <c r="S242" s="18">
        <f>IF(ISNUMBER(N242),IF(N242&gt;0,COUNTIFS($N$6:$N$505,"&gt;"&amp;N242)+COUNTIFS($N$6:N242,N242),""),"")</f>
        <v/>
      </c>
    </row>
    <row r="243">
      <c r="A243" s="5" t="n"/>
      <c r="B243" s="5" t="n"/>
      <c r="C243" s="5" t="n"/>
      <c r="D243" s="5" t="n"/>
      <c r="E243" s="16" t="n"/>
      <c r="F243" s="5" t="n"/>
      <c r="G243" s="13" t="n"/>
      <c r="H243" s="13" t="n"/>
      <c r="I243" s="17" t="n"/>
      <c r="J243" s="20">
        <f>IF(A243&amp;""="","",IFERROR(INDEX('الخطوط'!$G$6:$G$45,MATCH(F243&amp;"",'الخطوط'!$A$6:$A$45,0))-N(I243),""))</f>
        <v/>
      </c>
      <c r="K243" s="18">
        <f>IF(OR(J243="",NOT(ISNUMBER(G243))),"",IF(IF(ISNUMBER(H243),MIN('الإعدادات'!$B$4,H243),'الإعدادات'!$B$4)&lt;G243,0,(YEAR(IF(ISNUMBER(H243),MIN('الإعدادات'!$B$4,H243),'الإعدادات'!$B$4))-YEAR(G243))*12+MONTH(IF(ISNUMBER(H243),MIN('الإعدادات'!$B$4,H243),'الإعدادات'!$B$4))-MONTH(G243)+1))</f>
        <v/>
      </c>
      <c r="L243" s="20">
        <f>IF(K243="","",ROUND(K243*J243,2))</f>
        <v/>
      </c>
      <c r="M243" s="20">
        <f>IF(A243&amp;""="","",SUMIFS('الدفعات'!$C$6:$C$3005,'الدفعات'!$B$6:$B$3005,A243&amp;""))</f>
        <v/>
      </c>
      <c r="N243" s="20">
        <f>IF(L243="","",ROUND(L243-M243,2))</f>
        <v/>
      </c>
      <c r="O243" s="18">
        <f>IF(N243="","",IF(AND(N243&gt;0,N(J243)&gt;0),ROUNDUP(ROUND(N243/J243,4),0),0))</f>
        <v/>
      </c>
      <c r="P243" s="21">
        <f>IF(A243&amp;""="","",IFERROR(SUMIFS('الدفعات'!$A$6:$A$3005,'الدفعات'!$B$6:$B$3005,A243&amp;"",'الدفعات'!$H$6:$H$3005,1)/COUNTIFS('الدفعات'!$B$6:$B$3005,A243&amp;"",'الدفعات'!$H$6:$H$3005,1),""))</f>
        <v/>
      </c>
      <c r="Q243" s="6">
        <f>IF(A243&amp;""="","",IF(N243="","بيانات ناقصة",IF(N243&gt;0,"متأخر",IF(N243&lt;0,"دفع مقدمًا","مسدد"))))</f>
        <v/>
      </c>
      <c r="R243" s="22">
        <f>IF(A243&amp;""="","",IF(AND(F243&amp;""&lt;&gt;"",OR(NOT(ISNUMBER(H243)),H243&gt;'الإعدادات'!$B$4)),1,0))</f>
        <v/>
      </c>
      <c r="S243" s="18">
        <f>IF(ISNUMBER(N243),IF(N243&gt;0,COUNTIFS($N$6:$N$505,"&gt;"&amp;N243)+COUNTIFS($N$6:N243,N243),""),"")</f>
        <v/>
      </c>
    </row>
    <row r="244">
      <c r="A244" s="5" t="n"/>
      <c r="B244" s="5" t="n"/>
      <c r="C244" s="5" t="n"/>
      <c r="D244" s="5" t="n"/>
      <c r="E244" s="16" t="n"/>
      <c r="F244" s="5" t="n"/>
      <c r="G244" s="13" t="n"/>
      <c r="H244" s="13" t="n"/>
      <c r="I244" s="17" t="n"/>
      <c r="J244" s="20">
        <f>IF(A244&amp;""="","",IFERROR(INDEX('الخطوط'!$G$6:$G$45,MATCH(F244&amp;"",'الخطوط'!$A$6:$A$45,0))-N(I244),""))</f>
        <v/>
      </c>
      <c r="K244" s="18">
        <f>IF(OR(J244="",NOT(ISNUMBER(G244))),"",IF(IF(ISNUMBER(H244),MIN('الإعدادات'!$B$4,H244),'الإعدادات'!$B$4)&lt;G244,0,(YEAR(IF(ISNUMBER(H244),MIN('الإعدادات'!$B$4,H244),'الإعدادات'!$B$4))-YEAR(G244))*12+MONTH(IF(ISNUMBER(H244),MIN('الإعدادات'!$B$4,H244),'الإعدادات'!$B$4))-MONTH(G244)+1))</f>
        <v/>
      </c>
      <c r="L244" s="20">
        <f>IF(K244="","",ROUND(K244*J244,2))</f>
        <v/>
      </c>
      <c r="M244" s="20">
        <f>IF(A244&amp;""="","",SUMIFS('الدفعات'!$C$6:$C$3005,'الدفعات'!$B$6:$B$3005,A244&amp;""))</f>
        <v/>
      </c>
      <c r="N244" s="20">
        <f>IF(L244="","",ROUND(L244-M244,2))</f>
        <v/>
      </c>
      <c r="O244" s="18">
        <f>IF(N244="","",IF(AND(N244&gt;0,N(J244)&gt;0),ROUNDUP(ROUND(N244/J244,4),0),0))</f>
        <v/>
      </c>
      <c r="P244" s="21">
        <f>IF(A244&amp;""="","",IFERROR(SUMIFS('الدفعات'!$A$6:$A$3005,'الدفعات'!$B$6:$B$3005,A244&amp;"",'الدفعات'!$H$6:$H$3005,1)/COUNTIFS('الدفعات'!$B$6:$B$3005,A244&amp;"",'الدفعات'!$H$6:$H$3005,1),""))</f>
        <v/>
      </c>
      <c r="Q244" s="6">
        <f>IF(A244&amp;""="","",IF(N244="","بيانات ناقصة",IF(N244&gt;0,"متأخر",IF(N244&lt;0,"دفع مقدمًا","مسدد"))))</f>
        <v/>
      </c>
      <c r="R244" s="22">
        <f>IF(A244&amp;""="","",IF(AND(F244&amp;""&lt;&gt;"",OR(NOT(ISNUMBER(H244)),H244&gt;'الإعدادات'!$B$4)),1,0))</f>
        <v/>
      </c>
      <c r="S244" s="18">
        <f>IF(ISNUMBER(N244),IF(N244&gt;0,COUNTIFS($N$6:$N$505,"&gt;"&amp;N244)+COUNTIFS($N$6:N244,N244),""),"")</f>
        <v/>
      </c>
    </row>
    <row r="245">
      <c r="A245" s="5" t="n"/>
      <c r="B245" s="5" t="n"/>
      <c r="C245" s="5" t="n"/>
      <c r="D245" s="5" t="n"/>
      <c r="E245" s="16" t="n"/>
      <c r="F245" s="5" t="n"/>
      <c r="G245" s="13" t="n"/>
      <c r="H245" s="13" t="n"/>
      <c r="I245" s="17" t="n"/>
      <c r="J245" s="20">
        <f>IF(A245&amp;""="","",IFERROR(INDEX('الخطوط'!$G$6:$G$45,MATCH(F245&amp;"",'الخطوط'!$A$6:$A$45,0))-N(I245),""))</f>
        <v/>
      </c>
      <c r="K245" s="18">
        <f>IF(OR(J245="",NOT(ISNUMBER(G245))),"",IF(IF(ISNUMBER(H245),MIN('الإعدادات'!$B$4,H245),'الإعدادات'!$B$4)&lt;G245,0,(YEAR(IF(ISNUMBER(H245),MIN('الإعدادات'!$B$4,H245),'الإعدادات'!$B$4))-YEAR(G245))*12+MONTH(IF(ISNUMBER(H245),MIN('الإعدادات'!$B$4,H245),'الإعدادات'!$B$4))-MONTH(G245)+1))</f>
        <v/>
      </c>
      <c r="L245" s="20">
        <f>IF(K245="","",ROUND(K245*J245,2))</f>
        <v/>
      </c>
      <c r="M245" s="20">
        <f>IF(A245&amp;""="","",SUMIFS('الدفعات'!$C$6:$C$3005,'الدفعات'!$B$6:$B$3005,A245&amp;""))</f>
        <v/>
      </c>
      <c r="N245" s="20">
        <f>IF(L245="","",ROUND(L245-M245,2))</f>
        <v/>
      </c>
      <c r="O245" s="18">
        <f>IF(N245="","",IF(AND(N245&gt;0,N(J245)&gt;0),ROUNDUP(ROUND(N245/J245,4),0),0))</f>
        <v/>
      </c>
      <c r="P245" s="21">
        <f>IF(A245&amp;""="","",IFERROR(SUMIFS('الدفعات'!$A$6:$A$3005,'الدفعات'!$B$6:$B$3005,A245&amp;"",'الدفعات'!$H$6:$H$3005,1)/COUNTIFS('الدفعات'!$B$6:$B$3005,A245&amp;"",'الدفعات'!$H$6:$H$3005,1),""))</f>
        <v/>
      </c>
      <c r="Q245" s="6">
        <f>IF(A245&amp;""="","",IF(N245="","بيانات ناقصة",IF(N245&gt;0,"متأخر",IF(N245&lt;0,"دفع مقدمًا","مسدد"))))</f>
        <v/>
      </c>
      <c r="R245" s="22">
        <f>IF(A245&amp;""="","",IF(AND(F245&amp;""&lt;&gt;"",OR(NOT(ISNUMBER(H245)),H245&gt;'الإعدادات'!$B$4)),1,0))</f>
        <v/>
      </c>
      <c r="S245" s="18">
        <f>IF(ISNUMBER(N245),IF(N245&gt;0,COUNTIFS($N$6:$N$505,"&gt;"&amp;N245)+COUNTIFS($N$6:N245,N245),""),"")</f>
        <v/>
      </c>
    </row>
    <row r="246">
      <c r="A246" s="5" t="n"/>
      <c r="B246" s="5" t="n"/>
      <c r="C246" s="5" t="n"/>
      <c r="D246" s="5" t="n"/>
      <c r="E246" s="16" t="n"/>
      <c r="F246" s="5" t="n"/>
      <c r="G246" s="13" t="n"/>
      <c r="H246" s="13" t="n"/>
      <c r="I246" s="17" t="n"/>
      <c r="J246" s="20">
        <f>IF(A246&amp;""="","",IFERROR(INDEX('الخطوط'!$G$6:$G$45,MATCH(F246&amp;"",'الخطوط'!$A$6:$A$45,0))-N(I246),""))</f>
        <v/>
      </c>
      <c r="K246" s="18">
        <f>IF(OR(J246="",NOT(ISNUMBER(G246))),"",IF(IF(ISNUMBER(H246),MIN('الإعدادات'!$B$4,H246),'الإعدادات'!$B$4)&lt;G246,0,(YEAR(IF(ISNUMBER(H246),MIN('الإعدادات'!$B$4,H246),'الإعدادات'!$B$4))-YEAR(G246))*12+MONTH(IF(ISNUMBER(H246),MIN('الإعدادات'!$B$4,H246),'الإعدادات'!$B$4))-MONTH(G246)+1))</f>
        <v/>
      </c>
      <c r="L246" s="20">
        <f>IF(K246="","",ROUND(K246*J246,2))</f>
        <v/>
      </c>
      <c r="M246" s="20">
        <f>IF(A246&amp;""="","",SUMIFS('الدفعات'!$C$6:$C$3005,'الدفعات'!$B$6:$B$3005,A246&amp;""))</f>
        <v/>
      </c>
      <c r="N246" s="20">
        <f>IF(L246="","",ROUND(L246-M246,2))</f>
        <v/>
      </c>
      <c r="O246" s="18">
        <f>IF(N246="","",IF(AND(N246&gt;0,N(J246)&gt;0),ROUNDUP(ROUND(N246/J246,4),0),0))</f>
        <v/>
      </c>
      <c r="P246" s="21">
        <f>IF(A246&amp;""="","",IFERROR(SUMIFS('الدفعات'!$A$6:$A$3005,'الدفعات'!$B$6:$B$3005,A246&amp;"",'الدفعات'!$H$6:$H$3005,1)/COUNTIFS('الدفعات'!$B$6:$B$3005,A246&amp;"",'الدفعات'!$H$6:$H$3005,1),""))</f>
        <v/>
      </c>
      <c r="Q246" s="6">
        <f>IF(A246&amp;""="","",IF(N246="","بيانات ناقصة",IF(N246&gt;0,"متأخر",IF(N246&lt;0,"دفع مقدمًا","مسدد"))))</f>
        <v/>
      </c>
      <c r="R246" s="22">
        <f>IF(A246&amp;""="","",IF(AND(F246&amp;""&lt;&gt;"",OR(NOT(ISNUMBER(H246)),H246&gt;'الإعدادات'!$B$4)),1,0))</f>
        <v/>
      </c>
      <c r="S246" s="18">
        <f>IF(ISNUMBER(N246),IF(N246&gt;0,COUNTIFS($N$6:$N$505,"&gt;"&amp;N246)+COUNTIFS($N$6:N246,N246),""),"")</f>
        <v/>
      </c>
    </row>
    <row r="247">
      <c r="A247" s="5" t="n"/>
      <c r="B247" s="5" t="n"/>
      <c r="C247" s="5" t="n"/>
      <c r="D247" s="5" t="n"/>
      <c r="E247" s="16" t="n"/>
      <c r="F247" s="5" t="n"/>
      <c r="G247" s="13" t="n"/>
      <c r="H247" s="13" t="n"/>
      <c r="I247" s="17" t="n"/>
      <c r="J247" s="20">
        <f>IF(A247&amp;""="","",IFERROR(INDEX('الخطوط'!$G$6:$G$45,MATCH(F247&amp;"",'الخطوط'!$A$6:$A$45,0))-N(I247),""))</f>
        <v/>
      </c>
      <c r="K247" s="18">
        <f>IF(OR(J247="",NOT(ISNUMBER(G247))),"",IF(IF(ISNUMBER(H247),MIN('الإعدادات'!$B$4,H247),'الإعدادات'!$B$4)&lt;G247,0,(YEAR(IF(ISNUMBER(H247),MIN('الإعدادات'!$B$4,H247),'الإعدادات'!$B$4))-YEAR(G247))*12+MONTH(IF(ISNUMBER(H247),MIN('الإعدادات'!$B$4,H247),'الإعدادات'!$B$4))-MONTH(G247)+1))</f>
        <v/>
      </c>
      <c r="L247" s="20">
        <f>IF(K247="","",ROUND(K247*J247,2))</f>
        <v/>
      </c>
      <c r="M247" s="20">
        <f>IF(A247&amp;""="","",SUMIFS('الدفعات'!$C$6:$C$3005,'الدفعات'!$B$6:$B$3005,A247&amp;""))</f>
        <v/>
      </c>
      <c r="N247" s="20">
        <f>IF(L247="","",ROUND(L247-M247,2))</f>
        <v/>
      </c>
      <c r="O247" s="18">
        <f>IF(N247="","",IF(AND(N247&gt;0,N(J247)&gt;0),ROUNDUP(ROUND(N247/J247,4),0),0))</f>
        <v/>
      </c>
      <c r="P247" s="21">
        <f>IF(A247&amp;""="","",IFERROR(SUMIFS('الدفعات'!$A$6:$A$3005,'الدفعات'!$B$6:$B$3005,A247&amp;"",'الدفعات'!$H$6:$H$3005,1)/COUNTIFS('الدفعات'!$B$6:$B$3005,A247&amp;"",'الدفعات'!$H$6:$H$3005,1),""))</f>
        <v/>
      </c>
      <c r="Q247" s="6">
        <f>IF(A247&amp;""="","",IF(N247="","بيانات ناقصة",IF(N247&gt;0,"متأخر",IF(N247&lt;0,"دفع مقدمًا","مسدد"))))</f>
        <v/>
      </c>
      <c r="R247" s="22">
        <f>IF(A247&amp;""="","",IF(AND(F247&amp;""&lt;&gt;"",OR(NOT(ISNUMBER(H247)),H247&gt;'الإعدادات'!$B$4)),1,0))</f>
        <v/>
      </c>
      <c r="S247" s="18">
        <f>IF(ISNUMBER(N247),IF(N247&gt;0,COUNTIFS($N$6:$N$505,"&gt;"&amp;N247)+COUNTIFS($N$6:N247,N247),""),"")</f>
        <v/>
      </c>
    </row>
    <row r="248">
      <c r="A248" s="5" t="n"/>
      <c r="B248" s="5" t="n"/>
      <c r="C248" s="5" t="n"/>
      <c r="D248" s="5" t="n"/>
      <c r="E248" s="16" t="n"/>
      <c r="F248" s="5" t="n"/>
      <c r="G248" s="13" t="n"/>
      <c r="H248" s="13" t="n"/>
      <c r="I248" s="17" t="n"/>
      <c r="J248" s="20">
        <f>IF(A248&amp;""="","",IFERROR(INDEX('الخطوط'!$G$6:$G$45,MATCH(F248&amp;"",'الخطوط'!$A$6:$A$45,0))-N(I248),""))</f>
        <v/>
      </c>
      <c r="K248" s="18">
        <f>IF(OR(J248="",NOT(ISNUMBER(G248))),"",IF(IF(ISNUMBER(H248),MIN('الإعدادات'!$B$4,H248),'الإعدادات'!$B$4)&lt;G248,0,(YEAR(IF(ISNUMBER(H248),MIN('الإعدادات'!$B$4,H248),'الإعدادات'!$B$4))-YEAR(G248))*12+MONTH(IF(ISNUMBER(H248),MIN('الإعدادات'!$B$4,H248),'الإعدادات'!$B$4))-MONTH(G248)+1))</f>
        <v/>
      </c>
      <c r="L248" s="20">
        <f>IF(K248="","",ROUND(K248*J248,2))</f>
        <v/>
      </c>
      <c r="M248" s="20">
        <f>IF(A248&amp;""="","",SUMIFS('الدفعات'!$C$6:$C$3005,'الدفعات'!$B$6:$B$3005,A248&amp;""))</f>
        <v/>
      </c>
      <c r="N248" s="20">
        <f>IF(L248="","",ROUND(L248-M248,2))</f>
        <v/>
      </c>
      <c r="O248" s="18">
        <f>IF(N248="","",IF(AND(N248&gt;0,N(J248)&gt;0),ROUNDUP(ROUND(N248/J248,4),0),0))</f>
        <v/>
      </c>
      <c r="P248" s="21">
        <f>IF(A248&amp;""="","",IFERROR(SUMIFS('الدفعات'!$A$6:$A$3005,'الدفعات'!$B$6:$B$3005,A248&amp;"",'الدفعات'!$H$6:$H$3005,1)/COUNTIFS('الدفعات'!$B$6:$B$3005,A248&amp;"",'الدفعات'!$H$6:$H$3005,1),""))</f>
        <v/>
      </c>
      <c r="Q248" s="6">
        <f>IF(A248&amp;""="","",IF(N248="","بيانات ناقصة",IF(N248&gt;0,"متأخر",IF(N248&lt;0,"دفع مقدمًا","مسدد"))))</f>
        <v/>
      </c>
      <c r="R248" s="22">
        <f>IF(A248&amp;""="","",IF(AND(F248&amp;""&lt;&gt;"",OR(NOT(ISNUMBER(H248)),H248&gt;'الإعدادات'!$B$4)),1,0))</f>
        <v/>
      </c>
      <c r="S248" s="18">
        <f>IF(ISNUMBER(N248),IF(N248&gt;0,COUNTIFS($N$6:$N$505,"&gt;"&amp;N248)+COUNTIFS($N$6:N248,N248),""),"")</f>
        <v/>
      </c>
    </row>
    <row r="249">
      <c r="A249" s="5" t="n"/>
      <c r="B249" s="5" t="n"/>
      <c r="C249" s="5" t="n"/>
      <c r="D249" s="5" t="n"/>
      <c r="E249" s="16" t="n"/>
      <c r="F249" s="5" t="n"/>
      <c r="G249" s="13" t="n"/>
      <c r="H249" s="13" t="n"/>
      <c r="I249" s="17" t="n"/>
      <c r="J249" s="20">
        <f>IF(A249&amp;""="","",IFERROR(INDEX('الخطوط'!$G$6:$G$45,MATCH(F249&amp;"",'الخطوط'!$A$6:$A$45,0))-N(I249),""))</f>
        <v/>
      </c>
      <c r="K249" s="18">
        <f>IF(OR(J249="",NOT(ISNUMBER(G249))),"",IF(IF(ISNUMBER(H249),MIN('الإعدادات'!$B$4,H249),'الإعدادات'!$B$4)&lt;G249,0,(YEAR(IF(ISNUMBER(H249),MIN('الإعدادات'!$B$4,H249),'الإعدادات'!$B$4))-YEAR(G249))*12+MONTH(IF(ISNUMBER(H249),MIN('الإعدادات'!$B$4,H249),'الإعدادات'!$B$4))-MONTH(G249)+1))</f>
        <v/>
      </c>
      <c r="L249" s="20">
        <f>IF(K249="","",ROUND(K249*J249,2))</f>
        <v/>
      </c>
      <c r="M249" s="20">
        <f>IF(A249&amp;""="","",SUMIFS('الدفعات'!$C$6:$C$3005,'الدفعات'!$B$6:$B$3005,A249&amp;""))</f>
        <v/>
      </c>
      <c r="N249" s="20">
        <f>IF(L249="","",ROUND(L249-M249,2))</f>
        <v/>
      </c>
      <c r="O249" s="18">
        <f>IF(N249="","",IF(AND(N249&gt;0,N(J249)&gt;0),ROUNDUP(ROUND(N249/J249,4),0),0))</f>
        <v/>
      </c>
      <c r="P249" s="21">
        <f>IF(A249&amp;""="","",IFERROR(SUMIFS('الدفعات'!$A$6:$A$3005,'الدفعات'!$B$6:$B$3005,A249&amp;"",'الدفعات'!$H$6:$H$3005,1)/COUNTIFS('الدفعات'!$B$6:$B$3005,A249&amp;"",'الدفعات'!$H$6:$H$3005,1),""))</f>
        <v/>
      </c>
      <c r="Q249" s="6">
        <f>IF(A249&amp;""="","",IF(N249="","بيانات ناقصة",IF(N249&gt;0,"متأخر",IF(N249&lt;0,"دفع مقدمًا","مسدد"))))</f>
        <v/>
      </c>
      <c r="R249" s="22">
        <f>IF(A249&amp;""="","",IF(AND(F249&amp;""&lt;&gt;"",OR(NOT(ISNUMBER(H249)),H249&gt;'الإعدادات'!$B$4)),1,0))</f>
        <v/>
      </c>
      <c r="S249" s="18">
        <f>IF(ISNUMBER(N249),IF(N249&gt;0,COUNTIFS($N$6:$N$505,"&gt;"&amp;N249)+COUNTIFS($N$6:N249,N249),""),"")</f>
        <v/>
      </c>
    </row>
    <row r="250">
      <c r="A250" s="5" t="n"/>
      <c r="B250" s="5" t="n"/>
      <c r="C250" s="5" t="n"/>
      <c r="D250" s="5" t="n"/>
      <c r="E250" s="16" t="n"/>
      <c r="F250" s="5" t="n"/>
      <c r="G250" s="13" t="n"/>
      <c r="H250" s="13" t="n"/>
      <c r="I250" s="17" t="n"/>
      <c r="J250" s="20">
        <f>IF(A250&amp;""="","",IFERROR(INDEX('الخطوط'!$G$6:$G$45,MATCH(F250&amp;"",'الخطوط'!$A$6:$A$45,0))-N(I250),""))</f>
        <v/>
      </c>
      <c r="K250" s="18">
        <f>IF(OR(J250="",NOT(ISNUMBER(G250))),"",IF(IF(ISNUMBER(H250),MIN('الإعدادات'!$B$4,H250),'الإعدادات'!$B$4)&lt;G250,0,(YEAR(IF(ISNUMBER(H250),MIN('الإعدادات'!$B$4,H250),'الإعدادات'!$B$4))-YEAR(G250))*12+MONTH(IF(ISNUMBER(H250),MIN('الإعدادات'!$B$4,H250),'الإعدادات'!$B$4))-MONTH(G250)+1))</f>
        <v/>
      </c>
      <c r="L250" s="20">
        <f>IF(K250="","",ROUND(K250*J250,2))</f>
        <v/>
      </c>
      <c r="M250" s="20">
        <f>IF(A250&amp;""="","",SUMIFS('الدفعات'!$C$6:$C$3005,'الدفعات'!$B$6:$B$3005,A250&amp;""))</f>
        <v/>
      </c>
      <c r="N250" s="20">
        <f>IF(L250="","",ROUND(L250-M250,2))</f>
        <v/>
      </c>
      <c r="O250" s="18">
        <f>IF(N250="","",IF(AND(N250&gt;0,N(J250)&gt;0),ROUNDUP(ROUND(N250/J250,4),0),0))</f>
        <v/>
      </c>
      <c r="P250" s="21">
        <f>IF(A250&amp;""="","",IFERROR(SUMIFS('الدفعات'!$A$6:$A$3005,'الدفعات'!$B$6:$B$3005,A250&amp;"",'الدفعات'!$H$6:$H$3005,1)/COUNTIFS('الدفعات'!$B$6:$B$3005,A250&amp;"",'الدفعات'!$H$6:$H$3005,1),""))</f>
        <v/>
      </c>
      <c r="Q250" s="6">
        <f>IF(A250&amp;""="","",IF(N250="","بيانات ناقصة",IF(N250&gt;0,"متأخر",IF(N250&lt;0,"دفع مقدمًا","مسدد"))))</f>
        <v/>
      </c>
      <c r="R250" s="22">
        <f>IF(A250&amp;""="","",IF(AND(F250&amp;""&lt;&gt;"",OR(NOT(ISNUMBER(H250)),H250&gt;'الإعدادات'!$B$4)),1,0))</f>
        <v/>
      </c>
      <c r="S250" s="18">
        <f>IF(ISNUMBER(N250),IF(N250&gt;0,COUNTIFS($N$6:$N$505,"&gt;"&amp;N250)+COUNTIFS($N$6:N250,N250),""),"")</f>
        <v/>
      </c>
    </row>
    <row r="251">
      <c r="A251" s="5" t="n"/>
      <c r="B251" s="5" t="n"/>
      <c r="C251" s="5" t="n"/>
      <c r="D251" s="5" t="n"/>
      <c r="E251" s="16" t="n"/>
      <c r="F251" s="5" t="n"/>
      <c r="G251" s="13" t="n"/>
      <c r="H251" s="13" t="n"/>
      <c r="I251" s="17" t="n"/>
      <c r="J251" s="20">
        <f>IF(A251&amp;""="","",IFERROR(INDEX('الخطوط'!$G$6:$G$45,MATCH(F251&amp;"",'الخطوط'!$A$6:$A$45,0))-N(I251),""))</f>
        <v/>
      </c>
      <c r="K251" s="18">
        <f>IF(OR(J251="",NOT(ISNUMBER(G251))),"",IF(IF(ISNUMBER(H251),MIN('الإعدادات'!$B$4,H251),'الإعدادات'!$B$4)&lt;G251,0,(YEAR(IF(ISNUMBER(H251),MIN('الإعدادات'!$B$4,H251),'الإعدادات'!$B$4))-YEAR(G251))*12+MONTH(IF(ISNUMBER(H251),MIN('الإعدادات'!$B$4,H251),'الإعدادات'!$B$4))-MONTH(G251)+1))</f>
        <v/>
      </c>
      <c r="L251" s="20">
        <f>IF(K251="","",ROUND(K251*J251,2))</f>
        <v/>
      </c>
      <c r="M251" s="20">
        <f>IF(A251&amp;""="","",SUMIFS('الدفعات'!$C$6:$C$3005,'الدفعات'!$B$6:$B$3005,A251&amp;""))</f>
        <v/>
      </c>
      <c r="N251" s="20">
        <f>IF(L251="","",ROUND(L251-M251,2))</f>
        <v/>
      </c>
      <c r="O251" s="18">
        <f>IF(N251="","",IF(AND(N251&gt;0,N(J251)&gt;0),ROUNDUP(ROUND(N251/J251,4),0),0))</f>
        <v/>
      </c>
      <c r="P251" s="21">
        <f>IF(A251&amp;""="","",IFERROR(SUMIFS('الدفعات'!$A$6:$A$3005,'الدفعات'!$B$6:$B$3005,A251&amp;"",'الدفعات'!$H$6:$H$3005,1)/COUNTIFS('الدفعات'!$B$6:$B$3005,A251&amp;"",'الدفعات'!$H$6:$H$3005,1),""))</f>
        <v/>
      </c>
      <c r="Q251" s="6">
        <f>IF(A251&amp;""="","",IF(N251="","بيانات ناقصة",IF(N251&gt;0,"متأخر",IF(N251&lt;0,"دفع مقدمًا","مسدد"))))</f>
        <v/>
      </c>
      <c r="R251" s="22">
        <f>IF(A251&amp;""="","",IF(AND(F251&amp;""&lt;&gt;"",OR(NOT(ISNUMBER(H251)),H251&gt;'الإعدادات'!$B$4)),1,0))</f>
        <v/>
      </c>
      <c r="S251" s="18">
        <f>IF(ISNUMBER(N251),IF(N251&gt;0,COUNTIFS($N$6:$N$505,"&gt;"&amp;N251)+COUNTIFS($N$6:N251,N251),""),"")</f>
        <v/>
      </c>
    </row>
    <row r="252">
      <c r="A252" s="5" t="n"/>
      <c r="B252" s="5" t="n"/>
      <c r="C252" s="5" t="n"/>
      <c r="D252" s="5" t="n"/>
      <c r="E252" s="16" t="n"/>
      <c r="F252" s="5" t="n"/>
      <c r="G252" s="13" t="n"/>
      <c r="H252" s="13" t="n"/>
      <c r="I252" s="17" t="n"/>
      <c r="J252" s="20">
        <f>IF(A252&amp;""="","",IFERROR(INDEX('الخطوط'!$G$6:$G$45,MATCH(F252&amp;"",'الخطوط'!$A$6:$A$45,0))-N(I252),""))</f>
        <v/>
      </c>
      <c r="K252" s="18">
        <f>IF(OR(J252="",NOT(ISNUMBER(G252))),"",IF(IF(ISNUMBER(H252),MIN('الإعدادات'!$B$4,H252),'الإعدادات'!$B$4)&lt;G252,0,(YEAR(IF(ISNUMBER(H252),MIN('الإعدادات'!$B$4,H252),'الإعدادات'!$B$4))-YEAR(G252))*12+MONTH(IF(ISNUMBER(H252),MIN('الإعدادات'!$B$4,H252),'الإعدادات'!$B$4))-MONTH(G252)+1))</f>
        <v/>
      </c>
      <c r="L252" s="20">
        <f>IF(K252="","",ROUND(K252*J252,2))</f>
        <v/>
      </c>
      <c r="M252" s="20">
        <f>IF(A252&amp;""="","",SUMIFS('الدفعات'!$C$6:$C$3005,'الدفعات'!$B$6:$B$3005,A252&amp;""))</f>
        <v/>
      </c>
      <c r="N252" s="20">
        <f>IF(L252="","",ROUND(L252-M252,2))</f>
        <v/>
      </c>
      <c r="O252" s="18">
        <f>IF(N252="","",IF(AND(N252&gt;0,N(J252)&gt;0),ROUNDUP(ROUND(N252/J252,4),0),0))</f>
        <v/>
      </c>
      <c r="P252" s="21">
        <f>IF(A252&amp;""="","",IFERROR(SUMIFS('الدفعات'!$A$6:$A$3005,'الدفعات'!$B$6:$B$3005,A252&amp;"",'الدفعات'!$H$6:$H$3005,1)/COUNTIFS('الدفعات'!$B$6:$B$3005,A252&amp;"",'الدفعات'!$H$6:$H$3005,1),""))</f>
        <v/>
      </c>
      <c r="Q252" s="6">
        <f>IF(A252&amp;""="","",IF(N252="","بيانات ناقصة",IF(N252&gt;0,"متأخر",IF(N252&lt;0,"دفع مقدمًا","مسدد"))))</f>
        <v/>
      </c>
      <c r="R252" s="22">
        <f>IF(A252&amp;""="","",IF(AND(F252&amp;""&lt;&gt;"",OR(NOT(ISNUMBER(H252)),H252&gt;'الإعدادات'!$B$4)),1,0))</f>
        <v/>
      </c>
      <c r="S252" s="18">
        <f>IF(ISNUMBER(N252),IF(N252&gt;0,COUNTIFS($N$6:$N$505,"&gt;"&amp;N252)+COUNTIFS($N$6:N252,N252),""),"")</f>
        <v/>
      </c>
    </row>
    <row r="253">
      <c r="A253" s="5" t="n"/>
      <c r="B253" s="5" t="n"/>
      <c r="C253" s="5" t="n"/>
      <c r="D253" s="5" t="n"/>
      <c r="E253" s="16" t="n"/>
      <c r="F253" s="5" t="n"/>
      <c r="G253" s="13" t="n"/>
      <c r="H253" s="13" t="n"/>
      <c r="I253" s="17" t="n"/>
      <c r="J253" s="20">
        <f>IF(A253&amp;""="","",IFERROR(INDEX('الخطوط'!$G$6:$G$45,MATCH(F253&amp;"",'الخطوط'!$A$6:$A$45,0))-N(I253),""))</f>
        <v/>
      </c>
      <c r="K253" s="18">
        <f>IF(OR(J253="",NOT(ISNUMBER(G253))),"",IF(IF(ISNUMBER(H253),MIN('الإعدادات'!$B$4,H253),'الإعدادات'!$B$4)&lt;G253,0,(YEAR(IF(ISNUMBER(H253),MIN('الإعدادات'!$B$4,H253),'الإعدادات'!$B$4))-YEAR(G253))*12+MONTH(IF(ISNUMBER(H253),MIN('الإعدادات'!$B$4,H253),'الإعدادات'!$B$4))-MONTH(G253)+1))</f>
        <v/>
      </c>
      <c r="L253" s="20">
        <f>IF(K253="","",ROUND(K253*J253,2))</f>
        <v/>
      </c>
      <c r="M253" s="20">
        <f>IF(A253&amp;""="","",SUMIFS('الدفعات'!$C$6:$C$3005,'الدفعات'!$B$6:$B$3005,A253&amp;""))</f>
        <v/>
      </c>
      <c r="N253" s="20">
        <f>IF(L253="","",ROUND(L253-M253,2))</f>
        <v/>
      </c>
      <c r="O253" s="18">
        <f>IF(N253="","",IF(AND(N253&gt;0,N(J253)&gt;0),ROUNDUP(ROUND(N253/J253,4),0),0))</f>
        <v/>
      </c>
      <c r="P253" s="21">
        <f>IF(A253&amp;""="","",IFERROR(SUMIFS('الدفعات'!$A$6:$A$3005,'الدفعات'!$B$6:$B$3005,A253&amp;"",'الدفعات'!$H$6:$H$3005,1)/COUNTIFS('الدفعات'!$B$6:$B$3005,A253&amp;"",'الدفعات'!$H$6:$H$3005,1),""))</f>
        <v/>
      </c>
      <c r="Q253" s="6">
        <f>IF(A253&amp;""="","",IF(N253="","بيانات ناقصة",IF(N253&gt;0,"متأخر",IF(N253&lt;0,"دفع مقدمًا","مسدد"))))</f>
        <v/>
      </c>
      <c r="R253" s="22">
        <f>IF(A253&amp;""="","",IF(AND(F253&amp;""&lt;&gt;"",OR(NOT(ISNUMBER(H253)),H253&gt;'الإعدادات'!$B$4)),1,0))</f>
        <v/>
      </c>
      <c r="S253" s="18">
        <f>IF(ISNUMBER(N253),IF(N253&gt;0,COUNTIFS($N$6:$N$505,"&gt;"&amp;N253)+COUNTIFS($N$6:N253,N253),""),"")</f>
        <v/>
      </c>
    </row>
    <row r="254">
      <c r="A254" s="5" t="n"/>
      <c r="B254" s="5" t="n"/>
      <c r="C254" s="5" t="n"/>
      <c r="D254" s="5" t="n"/>
      <c r="E254" s="16" t="n"/>
      <c r="F254" s="5" t="n"/>
      <c r="G254" s="13" t="n"/>
      <c r="H254" s="13" t="n"/>
      <c r="I254" s="17" t="n"/>
      <c r="J254" s="20">
        <f>IF(A254&amp;""="","",IFERROR(INDEX('الخطوط'!$G$6:$G$45,MATCH(F254&amp;"",'الخطوط'!$A$6:$A$45,0))-N(I254),""))</f>
        <v/>
      </c>
      <c r="K254" s="18">
        <f>IF(OR(J254="",NOT(ISNUMBER(G254))),"",IF(IF(ISNUMBER(H254),MIN('الإعدادات'!$B$4,H254),'الإعدادات'!$B$4)&lt;G254,0,(YEAR(IF(ISNUMBER(H254),MIN('الإعدادات'!$B$4,H254),'الإعدادات'!$B$4))-YEAR(G254))*12+MONTH(IF(ISNUMBER(H254),MIN('الإعدادات'!$B$4,H254),'الإعدادات'!$B$4))-MONTH(G254)+1))</f>
        <v/>
      </c>
      <c r="L254" s="20">
        <f>IF(K254="","",ROUND(K254*J254,2))</f>
        <v/>
      </c>
      <c r="M254" s="20">
        <f>IF(A254&amp;""="","",SUMIFS('الدفعات'!$C$6:$C$3005,'الدفعات'!$B$6:$B$3005,A254&amp;""))</f>
        <v/>
      </c>
      <c r="N254" s="20">
        <f>IF(L254="","",ROUND(L254-M254,2))</f>
        <v/>
      </c>
      <c r="O254" s="18">
        <f>IF(N254="","",IF(AND(N254&gt;0,N(J254)&gt;0),ROUNDUP(ROUND(N254/J254,4),0),0))</f>
        <v/>
      </c>
      <c r="P254" s="21">
        <f>IF(A254&amp;""="","",IFERROR(SUMIFS('الدفعات'!$A$6:$A$3005,'الدفعات'!$B$6:$B$3005,A254&amp;"",'الدفعات'!$H$6:$H$3005,1)/COUNTIFS('الدفعات'!$B$6:$B$3005,A254&amp;"",'الدفعات'!$H$6:$H$3005,1),""))</f>
        <v/>
      </c>
      <c r="Q254" s="6">
        <f>IF(A254&amp;""="","",IF(N254="","بيانات ناقصة",IF(N254&gt;0,"متأخر",IF(N254&lt;0,"دفع مقدمًا","مسدد"))))</f>
        <v/>
      </c>
      <c r="R254" s="22">
        <f>IF(A254&amp;""="","",IF(AND(F254&amp;""&lt;&gt;"",OR(NOT(ISNUMBER(H254)),H254&gt;'الإعدادات'!$B$4)),1,0))</f>
        <v/>
      </c>
      <c r="S254" s="18">
        <f>IF(ISNUMBER(N254),IF(N254&gt;0,COUNTIFS($N$6:$N$505,"&gt;"&amp;N254)+COUNTIFS($N$6:N254,N254),""),"")</f>
        <v/>
      </c>
    </row>
    <row r="255">
      <c r="A255" s="5" t="n"/>
      <c r="B255" s="5" t="n"/>
      <c r="C255" s="5" t="n"/>
      <c r="D255" s="5" t="n"/>
      <c r="E255" s="16" t="n"/>
      <c r="F255" s="5" t="n"/>
      <c r="G255" s="13" t="n"/>
      <c r="H255" s="13" t="n"/>
      <c r="I255" s="17" t="n"/>
      <c r="J255" s="20">
        <f>IF(A255&amp;""="","",IFERROR(INDEX('الخطوط'!$G$6:$G$45,MATCH(F255&amp;"",'الخطوط'!$A$6:$A$45,0))-N(I255),""))</f>
        <v/>
      </c>
      <c r="K255" s="18">
        <f>IF(OR(J255="",NOT(ISNUMBER(G255))),"",IF(IF(ISNUMBER(H255),MIN('الإعدادات'!$B$4,H255),'الإعدادات'!$B$4)&lt;G255,0,(YEAR(IF(ISNUMBER(H255),MIN('الإعدادات'!$B$4,H255),'الإعدادات'!$B$4))-YEAR(G255))*12+MONTH(IF(ISNUMBER(H255),MIN('الإعدادات'!$B$4,H255),'الإعدادات'!$B$4))-MONTH(G255)+1))</f>
        <v/>
      </c>
      <c r="L255" s="20">
        <f>IF(K255="","",ROUND(K255*J255,2))</f>
        <v/>
      </c>
      <c r="M255" s="20">
        <f>IF(A255&amp;""="","",SUMIFS('الدفعات'!$C$6:$C$3005,'الدفعات'!$B$6:$B$3005,A255&amp;""))</f>
        <v/>
      </c>
      <c r="N255" s="20">
        <f>IF(L255="","",ROUND(L255-M255,2))</f>
        <v/>
      </c>
      <c r="O255" s="18">
        <f>IF(N255="","",IF(AND(N255&gt;0,N(J255)&gt;0),ROUNDUP(ROUND(N255/J255,4),0),0))</f>
        <v/>
      </c>
      <c r="P255" s="21">
        <f>IF(A255&amp;""="","",IFERROR(SUMIFS('الدفعات'!$A$6:$A$3005,'الدفعات'!$B$6:$B$3005,A255&amp;"",'الدفعات'!$H$6:$H$3005,1)/COUNTIFS('الدفعات'!$B$6:$B$3005,A255&amp;"",'الدفعات'!$H$6:$H$3005,1),""))</f>
        <v/>
      </c>
      <c r="Q255" s="6">
        <f>IF(A255&amp;""="","",IF(N255="","بيانات ناقصة",IF(N255&gt;0,"متأخر",IF(N255&lt;0,"دفع مقدمًا","مسدد"))))</f>
        <v/>
      </c>
      <c r="R255" s="22">
        <f>IF(A255&amp;""="","",IF(AND(F255&amp;""&lt;&gt;"",OR(NOT(ISNUMBER(H255)),H255&gt;'الإعدادات'!$B$4)),1,0))</f>
        <v/>
      </c>
      <c r="S255" s="18">
        <f>IF(ISNUMBER(N255),IF(N255&gt;0,COUNTIFS($N$6:$N$505,"&gt;"&amp;N255)+COUNTIFS($N$6:N255,N255),""),"")</f>
        <v/>
      </c>
    </row>
    <row r="256">
      <c r="A256" s="5" t="n"/>
      <c r="B256" s="5" t="n"/>
      <c r="C256" s="5" t="n"/>
      <c r="D256" s="5" t="n"/>
      <c r="E256" s="16" t="n"/>
      <c r="F256" s="5" t="n"/>
      <c r="G256" s="13" t="n"/>
      <c r="H256" s="13" t="n"/>
      <c r="I256" s="17" t="n"/>
      <c r="J256" s="20">
        <f>IF(A256&amp;""="","",IFERROR(INDEX('الخطوط'!$G$6:$G$45,MATCH(F256&amp;"",'الخطوط'!$A$6:$A$45,0))-N(I256),""))</f>
        <v/>
      </c>
      <c r="K256" s="18">
        <f>IF(OR(J256="",NOT(ISNUMBER(G256))),"",IF(IF(ISNUMBER(H256),MIN('الإعدادات'!$B$4,H256),'الإعدادات'!$B$4)&lt;G256,0,(YEAR(IF(ISNUMBER(H256),MIN('الإعدادات'!$B$4,H256),'الإعدادات'!$B$4))-YEAR(G256))*12+MONTH(IF(ISNUMBER(H256),MIN('الإعدادات'!$B$4,H256),'الإعدادات'!$B$4))-MONTH(G256)+1))</f>
        <v/>
      </c>
      <c r="L256" s="20">
        <f>IF(K256="","",ROUND(K256*J256,2))</f>
        <v/>
      </c>
      <c r="M256" s="20">
        <f>IF(A256&amp;""="","",SUMIFS('الدفعات'!$C$6:$C$3005,'الدفعات'!$B$6:$B$3005,A256&amp;""))</f>
        <v/>
      </c>
      <c r="N256" s="20">
        <f>IF(L256="","",ROUND(L256-M256,2))</f>
        <v/>
      </c>
      <c r="O256" s="18">
        <f>IF(N256="","",IF(AND(N256&gt;0,N(J256)&gt;0),ROUNDUP(ROUND(N256/J256,4),0),0))</f>
        <v/>
      </c>
      <c r="P256" s="21">
        <f>IF(A256&amp;""="","",IFERROR(SUMIFS('الدفعات'!$A$6:$A$3005,'الدفعات'!$B$6:$B$3005,A256&amp;"",'الدفعات'!$H$6:$H$3005,1)/COUNTIFS('الدفعات'!$B$6:$B$3005,A256&amp;"",'الدفعات'!$H$6:$H$3005,1),""))</f>
        <v/>
      </c>
      <c r="Q256" s="6">
        <f>IF(A256&amp;""="","",IF(N256="","بيانات ناقصة",IF(N256&gt;0,"متأخر",IF(N256&lt;0,"دفع مقدمًا","مسدد"))))</f>
        <v/>
      </c>
      <c r="R256" s="22">
        <f>IF(A256&amp;""="","",IF(AND(F256&amp;""&lt;&gt;"",OR(NOT(ISNUMBER(H256)),H256&gt;'الإعدادات'!$B$4)),1,0))</f>
        <v/>
      </c>
      <c r="S256" s="18">
        <f>IF(ISNUMBER(N256),IF(N256&gt;0,COUNTIFS($N$6:$N$505,"&gt;"&amp;N256)+COUNTIFS($N$6:N256,N256),""),"")</f>
        <v/>
      </c>
    </row>
    <row r="257">
      <c r="A257" s="5" t="n"/>
      <c r="B257" s="5" t="n"/>
      <c r="C257" s="5" t="n"/>
      <c r="D257" s="5" t="n"/>
      <c r="E257" s="16" t="n"/>
      <c r="F257" s="5" t="n"/>
      <c r="G257" s="13" t="n"/>
      <c r="H257" s="13" t="n"/>
      <c r="I257" s="17" t="n"/>
      <c r="J257" s="20">
        <f>IF(A257&amp;""="","",IFERROR(INDEX('الخطوط'!$G$6:$G$45,MATCH(F257&amp;"",'الخطوط'!$A$6:$A$45,0))-N(I257),""))</f>
        <v/>
      </c>
      <c r="K257" s="18">
        <f>IF(OR(J257="",NOT(ISNUMBER(G257))),"",IF(IF(ISNUMBER(H257),MIN('الإعدادات'!$B$4,H257),'الإعدادات'!$B$4)&lt;G257,0,(YEAR(IF(ISNUMBER(H257),MIN('الإعدادات'!$B$4,H257),'الإعدادات'!$B$4))-YEAR(G257))*12+MONTH(IF(ISNUMBER(H257),MIN('الإعدادات'!$B$4,H257),'الإعدادات'!$B$4))-MONTH(G257)+1))</f>
        <v/>
      </c>
      <c r="L257" s="20">
        <f>IF(K257="","",ROUND(K257*J257,2))</f>
        <v/>
      </c>
      <c r="M257" s="20">
        <f>IF(A257&amp;""="","",SUMIFS('الدفعات'!$C$6:$C$3005,'الدفعات'!$B$6:$B$3005,A257&amp;""))</f>
        <v/>
      </c>
      <c r="N257" s="20">
        <f>IF(L257="","",ROUND(L257-M257,2))</f>
        <v/>
      </c>
      <c r="O257" s="18">
        <f>IF(N257="","",IF(AND(N257&gt;0,N(J257)&gt;0),ROUNDUP(ROUND(N257/J257,4),0),0))</f>
        <v/>
      </c>
      <c r="P257" s="21">
        <f>IF(A257&amp;""="","",IFERROR(SUMIFS('الدفعات'!$A$6:$A$3005,'الدفعات'!$B$6:$B$3005,A257&amp;"",'الدفعات'!$H$6:$H$3005,1)/COUNTIFS('الدفعات'!$B$6:$B$3005,A257&amp;"",'الدفعات'!$H$6:$H$3005,1),""))</f>
        <v/>
      </c>
      <c r="Q257" s="6">
        <f>IF(A257&amp;""="","",IF(N257="","بيانات ناقصة",IF(N257&gt;0,"متأخر",IF(N257&lt;0,"دفع مقدمًا","مسدد"))))</f>
        <v/>
      </c>
      <c r="R257" s="22">
        <f>IF(A257&amp;""="","",IF(AND(F257&amp;""&lt;&gt;"",OR(NOT(ISNUMBER(H257)),H257&gt;'الإعدادات'!$B$4)),1,0))</f>
        <v/>
      </c>
      <c r="S257" s="18">
        <f>IF(ISNUMBER(N257),IF(N257&gt;0,COUNTIFS($N$6:$N$505,"&gt;"&amp;N257)+COUNTIFS($N$6:N257,N257),""),"")</f>
        <v/>
      </c>
    </row>
    <row r="258">
      <c r="A258" s="5" t="n"/>
      <c r="B258" s="5" t="n"/>
      <c r="C258" s="5" t="n"/>
      <c r="D258" s="5" t="n"/>
      <c r="E258" s="16" t="n"/>
      <c r="F258" s="5" t="n"/>
      <c r="G258" s="13" t="n"/>
      <c r="H258" s="13" t="n"/>
      <c r="I258" s="17" t="n"/>
      <c r="J258" s="20">
        <f>IF(A258&amp;""="","",IFERROR(INDEX('الخطوط'!$G$6:$G$45,MATCH(F258&amp;"",'الخطوط'!$A$6:$A$45,0))-N(I258),""))</f>
        <v/>
      </c>
      <c r="K258" s="18">
        <f>IF(OR(J258="",NOT(ISNUMBER(G258))),"",IF(IF(ISNUMBER(H258),MIN('الإعدادات'!$B$4,H258),'الإعدادات'!$B$4)&lt;G258,0,(YEAR(IF(ISNUMBER(H258),MIN('الإعدادات'!$B$4,H258),'الإعدادات'!$B$4))-YEAR(G258))*12+MONTH(IF(ISNUMBER(H258),MIN('الإعدادات'!$B$4,H258),'الإعدادات'!$B$4))-MONTH(G258)+1))</f>
        <v/>
      </c>
      <c r="L258" s="20">
        <f>IF(K258="","",ROUND(K258*J258,2))</f>
        <v/>
      </c>
      <c r="M258" s="20">
        <f>IF(A258&amp;""="","",SUMIFS('الدفعات'!$C$6:$C$3005,'الدفعات'!$B$6:$B$3005,A258&amp;""))</f>
        <v/>
      </c>
      <c r="N258" s="20">
        <f>IF(L258="","",ROUND(L258-M258,2))</f>
        <v/>
      </c>
      <c r="O258" s="18">
        <f>IF(N258="","",IF(AND(N258&gt;0,N(J258)&gt;0),ROUNDUP(ROUND(N258/J258,4),0),0))</f>
        <v/>
      </c>
      <c r="P258" s="21">
        <f>IF(A258&amp;""="","",IFERROR(SUMIFS('الدفعات'!$A$6:$A$3005,'الدفعات'!$B$6:$B$3005,A258&amp;"",'الدفعات'!$H$6:$H$3005,1)/COUNTIFS('الدفعات'!$B$6:$B$3005,A258&amp;"",'الدفعات'!$H$6:$H$3005,1),""))</f>
        <v/>
      </c>
      <c r="Q258" s="6">
        <f>IF(A258&amp;""="","",IF(N258="","بيانات ناقصة",IF(N258&gt;0,"متأخر",IF(N258&lt;0,"دفع مقدمًا","مسدد"))))</f>
        <v/>
      </c>
      <c r="R258" s="22">
        <f>IF(A258&amp;""="","",IF(AND(F258&amp;""&lt;&gt;"",OR(NOT(ISNUMBER(H258)),H258&gt;'الإعدادات'!$B$4)),1,0))</f>
        <v/>
      </c>
      <c r="S258" s="18">
        <f>IF(ISNUMBER(N258),IF(N258&gt;0,COUNTIFS($N$6:$N$505,"&gt;"&amp;N258)+COUNTIFS($N$6:N258,N258),""),"")</f>
        <v/>
      </c>
    </row>
    <row r="259">
      <c r="A259" s="5" t="n"/>
      <c r="B259" s="5" t="n"/>
      <c r="C259" s="5" t="n"/>
      <c r="D259" s="5" t="n"/>
      <c r="E259" s="16" t="n"/>
      <c r="F259" s="5" t="n"/>
      <c r="G259" s="13" t="n"/>
      <c r="H259" s="13" t="n"/>
      <c r="I259" s="17" t="n"/>
      <c r="J259" s="20">
        <f>IF(A259&amp;""="","",IFERROR(INDEX('الخطوط'!$G$6:$G$45,MATCH(F259&amp;"",'الخطوط'!$A$6:$A$45,0))-N(I259),""))</f>
        <v/>
      </c>
      <c r="K259" s="18">
        <f>IF(OR(J259="",NOT(ISNUMBER(G259))),"",IF(IF(ISNUMBER(H259),MIN('الإعدادات'!$B$4,H259),'الإعدادات'!$B$4)&lt;G259,0,(YEAR(IF(ISNUMBER(H259),MIN('الإعدادات'!$B$4,H259),'الإعدادات'!$B$4))-YEAR(G259))*12+MONTH(IF(ISNUMBER(H259),MIN('الإعدادات'!$B$4,H259),'الإعدادات'!$B$4))-MONTH(G259)+1))</f>
        <v/>
      </c>
      <c r="L259" s="20">
        <f>IF(K259="","",ROUND(K259*J259,2))</f>
        <v/>
      </c>
      <c r="M259" s="20">
        <f>IF(A259&amp;""="","",SUMIFS('الدفعات'!$C$6:$C$3005,'الدفعات'!$B$6:$B$3005,A259&amp;""))</f>
        <v/>
      </c>
      <c r="N259" s="20">
        <f>IF(L259="","",ROUND(L259-M259,2))</f>
        <v/>
      </c>
      <c r="O259" s="18">
        <f>IF(N259="","",IF(AND(N259&gt;0,N(J259)&gt;0),ROUNDUP(ROUND(N259/J259,4),0),0))</f>
        <v/>
      </c>
      <c r="P259" s="21">
        <f>IF(A259&amp;""="","",IFERROR(SUMIFS('الدفعات'!$A$6:$A$3005,'الدفعات'!$B$6:$B$3005,A259&amp;"",'الدفعات'!$H$6:$H$3005,1)/COUNTIFS('الدفعات'!$B$6:$B$3005,A259&amp;"",'الدفعات'!$H$6:$H$3005,1),""))</f>
        <v/>
      </c>
      <c r="Q259" s="6">
        <f>IF(A259&amp;""="","",IF(N259="","بيانات ناقصة",IF(N259&gt;0,"متأخر",IF(N259&lt;0,"دفع مقدمًا","مسدد"))))</f>
        <v/>
      </c>
      <c r="R259" s="22">
        <f>IF(A259&amp;""="","",IF(AND(F259&amp;""&lt;&gt;"",OR(NOT(ISNUMBER(H259)),H259&gt;'الإعدادات'!$B$4)),1,0))</f>
        <v/>
      </c>
      <c r="S259" s="18">
        <f>IF(ISNUMBER(N259),IF(N259&gt;0,COUNTIFS($N$6:$N$505,"&gt;"&amp;N259)+COUNTIFS($N$6:N259,N259),""),"")</f>
        <v/>
      </c>
    </row>
    <row r="260">
      <c r="A260" s="5" t="n"/>
      <c r="B260" s="5" t="n"/>
      <c r="C260" s="5" t="n"/>
      <c r="D260" s="5" t="n"/>
      <c r="E260" s="16" t="n"/>
      <c r="F260" s="5" t="n"/>
      <c r="G260" s="13" t="n"/>
      <c r="H260" s="13" t="n"/>
      <c r="I260" s="17" t="n"/>
      <c r="J260" s="20">
        <f>IF(A260&amp;""="","",IFERROR(INDEX('الخطوط'!$G$6:$G$45,MATCH(F260&amp;"",'الخطوط'!$A$6:$A$45,0))-N(I260),""))</f>
        <v/>
      </c>
      <c r="K260" s="18">
        <f>IF(OR(J260="",NOT(ISNUMBER(G260))),"",IF(IF(ISNUMBER(H260),MIN('الإعدادات'!$B$4,H260),'الإعدادات'!$B$4)&lt;G260,0,(YEAR(IF(ISNUMBER(H260),MIN('الإعدادات'!$B$4,H260),'الإعدادات'!$B$4))-YEAR(G260))*12+MONTH(IF(ISNUMBER(H260),MIN('الإعدادات'!$B$4,H260),'الإعدادات'!$B$4))-MONTH(G260)+1))</f>
        <v/>
      </c>
      <c r="L260" s="20">
        <f>IF(K260="","",ROUND(K260*J260,2))</f>
        <v/>
      </c>
      <c r="M260" s="20">
        <f>IF(A260&amp;""="","",SUMIFS('الدفعات'!$C$6:$C$3005,'الدفعات'!$B$6:$B$3005,A260&amp;""))</f>
        <v/>
      </c>
      <c r="N260" s="20">
        <f>IF(L260="","",ROUND(L260-M260,2))</f>
        <v/>
      </c>
      <c r="O260" s="18">
        <f>IF(N260="","",IF(AND(N260&gt;0,N(J260)&gt;0),ROUNDUP(ROUND(N260/J260,4),0),0))</f>
        <v/>
      </c>
      <c r="P260" s="21">
        <f>IF(A260&amp;""="","",IFERROR(SUMIFS('الدفعات'!$A$6:$A$3005,'الدفعات'!$B$6:$B$3005,A260&amp;"",'الدفعات'!$H$6:$H$3005,1)/COUNTIFS('الدفعات'!$B$6:$B$3005,A260&amp;"",'الدفعات'!$H$6:$H$3005,1),""))</f>
        <v/>
      </c>
      <c r="Q260" s="6">
        <f>IF(A260&amp;""="","",IF(N260="","بيانات ناقصة",IF(N260&gt;0,"متأخر",IF(N260&lt;0,"دفع مقدمًا","مسدد"))))</f>
        <v/>
      </c>
      <c r="R260" s="22">
        <f>IF(A260&amp;""="","",IF(AND(F260&amp;""&lt;&gt;"",OR(NOT(ISNUMBER(H260)),H260&gt;'الإعدادات'!$B$4)),1,0))</f>
        <v/>
      </c>
      <c r="S260" s="18">
        <f>IF(ISNUMBER(N260),IF(N260&gt;0,COUNTIFS($N$6:$N$505,"&gt;"&amp;N260)+COUNTIFS($N$6:N260,N260),""),"")</f>
        <v/>
      </c>
    </row>
    <row r="261">
      <c r="A261" s="5" t="n"/>
      <c r="B261" s="5" t="n"/>
      <c r="C261" s="5" t="n"/>
      <c r="D261" s="5" t="n"/>
      <c r="E261" s="16" t="n"/>
      <c r="F261" s="5" t="n"/>
      <c r="G261" s="13" t="n"/>
      <c r="H261" s="13" t="n"/>
      <c r="I261" s="17" t="n"/>
      <c r="J261" s="20">
        <f>IF(A261&amp;""="","",IFERROR(INDEX('الخطوط'!$G$6:$G$45,MATCH(F261&amp;"",'الخطوط'!$A$6:$A$45,0))-N(I261),""))</f>
        <v/>
      </c>
      <c r="K261" s="18">
        <f>IF(OR(J261="",NOT(ISNUMBER(G261))),"",IF(IF(ISNUMBER(H261),MIN('الإعدادات'!$B$4,H261),'الإعدادات'!$B$4)&lt;G261,0,(YEAR(IF(ISNUMBER(H261),MIN('الإعدادات'!$B$4,H261),'الإعدادات'!$B$4))-YEAR(G261))*12+MONTH(IF(ISNUMBER(H261),MIN('الإعدادات'!$B$4,H261),'الإعدادات'!$B$4))-MONTH(G261)+1))</f>
        <v/>
      </c>
      <c r="L261" s="20">
        <f>IF(K261="","",ROUND(K261*J261,2))</f>
        <v/>
      </c>
      <c r="M261" s="20">
        <f>IF(A261&amp;""="","",SUMIFS('الدفعات'!$C$6:$C$3005,'الدفعات'!$B$6:$B$3005,A261&amp;""))</f>
        <v/>
      </c>
      <c r="N261" s="20">
        <f>IF(L261="","",ROUND(L261-M261,2))</f>
        <v/>
      </c>
      <c r="O261" s="18">
        <f>IF(N261="","",IF(AND(N261&gt;0,N(J261)&gt;0),ROUNDUP(ROUND(N261/J261,4),0),0))</f>
        <v/>
      </c>
      <c r="P261" s="21">
        <f>IF(A261&amp;""="","",IFERROR(SUMIFS('الدفعات'!$A$6:$A$3005,'الدفعات'!$B$6:$B$3005,A261&amp;"",'الدفعات'!$H$6:$H$3005,1)/COUNTIFS('الدفعات'!$B$6:$B$3005,A261&amp;"",'الدفعات'!$H$6:$H$3005,1),""))</f>
        <v/>
      </c>
      <c r="Q261" s="6">
        <f>IF(A261&amp;""="","",IF(N261="","بيانات ناقصة",IF(N261&gt;0,"متأخر",IF(N261&lt;0,"دفع مقدمًا","مسدد"))))</f>
        <v/>
      </c>
      <c r="R261" s="22">
        <f>IF(A261&amp;""="","",IF(AND(F261&amp;""&lt;&gt;"",OR(NOT(ISNUMBER(H261)),H261&gt;'الإعدادات'!$B$4)),1,0))</f>
        <v/>
      </c>
      <c r="S261" s="18">
        <f>IF(ISNUMBER(N261),IF(N261&gt;0,COUNTIFS($N$6:$N$505,"&gt;"&amp;N261)+COUNTIFS($N$6:N261,N261),""),"")</f>
        <v/>
      </c>
    </row>
    <row r="262">
      <c r="A262" s="5" t="n"/>
      <c r="B262" s="5" t="n"/>
      <c r="C262" s="5" t="n"/>
      <c r="D262" s="5" t="n"/>
      <c r="E262" s="16" t="n"/>
      <c r="F262" s="5" t="n"/>
      <c r="G262" s="13" t="n"/>
      <c r="H262" s="13" t="n"/>
      <c r="I262" s="17" t="n"/>
      <c r="J262" s="20">
        <f>IF(A262&amp;""="","",IFERROR(INDEX('الخطوط'!$G$6:$G$45,MATCH(F262&amp;"",'الخطوط'!$A$6:$A$45,0))-N(I262),""))</f>
        <v/>
      </c>
      <c r="K262" s="18">
        <f>IF(OR(J262="",NOT(ISNUMBER(G262))),"",IF(IF(ISNUMBER(H262),MIN('الإعدادات'!$B$4,H262),'الإعدادات'!$B$4)&lt;G262,0,(YEAR(IF(ISNUMBER(H262),MIN('الإعدادات'!$B$4,H262),'الإعدادات'!$B$4))-YEAR(G262))*12+MONTH(IF(ISNUMBER(H262),MIN('الإعدادات'!$B$4,H262),'الإعدادات'!$B$4))-MONTH(G262)+1))</f>
        <v/>
      </c>
      <c r="L262" s="20">
        <f>IF(K262="","",ROUND(K262*J262,2))</f>
        <v/>
      </c>
      <c r="M262" s="20">
        <f>IF(A262&amp;""="","",SUMIFS('الدفعات'!$C$6:$C$3005,'الدفعات'!$B$6:$B$3005,A262&amp;""))</f>
        <v/>
      </c>
      <c r="N262" s="20">
        <f>IF(L262="","",ROUND(L262-M262,2))</f>
        <v/>
      </c>
      <c r="O262" s="18">
        <f>IF(N262="","",IF(AND(N262&gt;0,N(J262)&gt;0),ROUNDUP(ROUND(N262/J262,4),0),0))</f>
        <v/>
      </c>
      <c r="P262" s="21">
        <f>IF(A262&amp;""="","",IFERROR(SUMIFS('الدفعات'!$A$6:$A$3005,'الدفعات'!$B$6:$B$3005,A262&amp;"",'الدفعات'!$H$6:$H$3005,1)/COUNTIFS('الدفعات'!$B$6:$B$3005,A262&amp;"",'الدفعات'!$H$6:$H$3005,1),""))</f>
        <v/>
      </c>
      <c r="Q262" s="6">
        <f>IF(A262&amp;""="","",IF(N262="","بيانات ناقصة",IF(N262&gt;0,"متأخر",IF(N262&lt;0,"دفع مقدمًا","مسدد"))))</f>
        <v/>
      </c>
      <c r="R262" s="22">
        <f>IF(A262&amp;""="","",IF(AND(F262&amp;""&lt;&gt;"",OR(NOT(ISNUMBER(H262)),H262&gt;'الإعدادات'!$B$4)),1,0))</f>
        <v/>
      </c>
      <c r="S262" s="18">
        <f>IF(ISNUMBER(N262),IF(N262&gt;0,COUNTIFS($N$6:$N$505,"&gt;"&amp;N262)+COUNTIFS($N$6:N262,N262),""),"")</f>
        <v/>
      </c>
    </row>
    <row r="263">
      <c r="A263" s="5" t="n"/>
      <c r="B263" s="5" t="n"/>
      <c r="C263" s="5" t="n"/>
      <c r="D263" s="5" t="n"/>
      <c r="E263" s="16" t="n"/>
      <c r="F263" s="5" t="n"/>
      <c r="G263" s="13" t="n"/>
      <c r="H263" s="13" t="n"/>
      <c r="I263" s="17" t="n"/>
      <c r="J263" s="20">
        <f>IF(A263&amp;""="","",IFERROR(INDEX('الخطوط'!$G$6:$G$45,MATCH(F263&amp;"",'الخطوط'!$A$6:$A$45,0))-N(I263),""))</f>
        <v/>
      </c>
      <c r="K263" s="18">
        <f>IF(OR(J263="",NOT(ISNUMBER(G263))),"",IF(IF(ISNUMBER(H263),MIN('الإعدادات'!$B$4,H263),'الإعدادات'!$B$4)&lt;G263,0,(YEAR(IF(ISNUMBER(H263),MIN('الإعدادات'!$B$4,H263),'الإعدادات'!$B$4))-YEAR(G263))*12+MONTH(IF(ISNUMBER(H263),MIN('الإعدادات'!$B$4,H263),'الإعدادات'!$B$4))-MONTH(G263)+1))</f>
        <v/>
      </c>
      <c r="L263" s="20">
        <f>IF(K263="","",ROUND(K263*J263,2))</f>
        <v/>
      </c>
      <c r="M263" s="20">
        <f>IF(A263&amp;""="","",SUMIFS('الدفعات'!$C$6:$C$3005,'الدفعات'!$B$6:$B$3005,A263&amp;""))</f>
        <v/>
      </c>
      <c r="N263" s="20">
        <f>IF(L263="","",ROUND(L263-M263,2))</f>
        <v/>
      </c>
      <c r="O263" s="18">
        <f>IF(N263="","",IF(AND(N263&gt;0,N(J263)&gt;0),ROUNDUP(ROUND(N263/J263,4),0),0))</f>
        <v/>
      </c>
      <c r="P263" s="21">
        <f>IF(A263&amp;""="","",IFERROR(SUMIFS('الدفعات'!$A$6:$A$3005,'الدفعات'!$B$6:$B$3005,A263&amp;"",'الدفعات'!$H$6:$H$3005,1)/COUNTIFS('الدفعات'!$B$6:$B$3005,A263&amp;"",'الدفعات'!$H$6:$H$3005,1),""))</f>
        <v/>
      </c>
      <c r="Q263" s="6">
        <f>IF(A263&amp;""="","",IF(N263="","بيانات ناقصة",IF(N263&gt;0,"متأخر",IF(N263&lt;0,"دفع مقدمًا","مسدد"))))</f>
        <v/>
      </c>
      <c r="R263" s="22">
        <f>IF(A263&amp;""="","",IF(AND(F263&amp;""&lt;&gt;"",OR(NOT(ISNUMBER(H263)),H263&gt;'الإعدادات'!$B$4)),1,0))</f>
        <v/>
      </c>
      <c r="S263" s="18">
        <f>IF(ISNUMBER(N263),IF(N263&gt;0,COUNTIFS($N$6:$N$505,"&gt;"&amp;N263)+COUNTIFS($N$6:N263,N263),""),"")</f>
        <v/>
      </c>
    </row>
    <row r="264">
      <c r="A264" s="5" t="n"/>
      <c r="B264" s="5" t="n"/>
      <c r="C264" s="5" t="n"/>
      <c r="D264" s="5" t="n"/>
      <c r="E264" s="16" t="n"/>
      <c r="F264" s="5" t="n"/>
      <c r="G264" s="13" t="n"/>
      <c r="H264" s="13" t="n"/>
      <c r="I264" s="17" t="n"/>
      <c r="J264" s="20">
        <f>IF(A264&amp;""="","",IFERROR(INDEX('الخطوط'!$G$6:$G$45,MATCH(F264&amp;"",'الخطوط'!$A$6:$A$45,0))-N(I264),""))</f>
        <v/>
      </c>
      <c r="K264" s="18">
        <f>IF(OR(J264="",NOT(ISNUMBER(G264))),"",IF(IF(ISNUMBER(H264),MIN('الإعدادات'!$B$4,H264),'الإعدادات'!$B$4)&lt;G264,0,(YEAR(IF(ISNUMBER(H264),MIN('الإعدادات'!$B$4,H264),'الإعدادات'!$B$4))-YEAR(G264))*12+MONTH(IF(ISNUMBER(H264),MIN('الإعدادات'!$B$4,H264),'الإعدادات'!$B$4))-MONTH(G264)+1))</f>
        <v/>
      </c>
      <c r="L264" s="20">
        <f>IF(K264="","",ROUND(K264*J264,2))</f>
        <v/>
      </c>
      <c r="M264" s="20">
        <f>IF(A264&amp;""="","",SUMIFS('الدفعات'!$C$6:$C$3005,'الدفعات'!$B$6:$B$3005,A264&amp;""))</f>
        <v/>
      </c>
      <c r="N264" s="20">
        <f>IF(L264="","",ROUND(L264-M264,2))</f>
        <v/>
      </c>
      <c r="O264" s="18">
        <f>IF(N264="","",IF(AND(N264&gt;0,N(J264)&gt;0),ROUNDUP(ROUND(N264/J264,4),0),0))</f>
        <v/>
      </c>
      <c r="P264" s="21">
        <f>IF(A264&amp;""="","",IFERROR(SUMIFS('الدفعات'!$A$6:$A$3005,'الدفعات'!$B$6:$B$3005,A264&amp;"",'الدفعات'!$H$6:$H$3005,1)/COUNTIFS('الدفعات'!$B$6:$B$3005,A264&amp;"",'الدفعات'!$H$6:$H$3005,1),""))</f>
        <v/>
      </c>
      <c r="Q264" s="6">
        <f>IF(A264&amp;""="","",IF(N264="","بيانات ناقصة",IF(N264&gt;0,"متأخر",IF(N264&lt;0,"دفع مقدمًا","مسدد"))))</f>
        <v/>
      </c>
      <c r="R264" s="22">
        <f>IF(A264&amp;""="","",IF(AND(F264&amp;""&lt;&gt;"",OR(NOT(ISNUMBER(H264)),H264&gt;'الإعدادات'!$B$4)),1,0))</f>
        <v/>
      </c>
      <c r="S264" s="18">
        <f>IF(ISNUMBER(N264),IF(N264&gt;0,COUNTIFS($N$6:$N$505,"&gt;"&amp;N264)+COUNTIFS($N$6:N264,N264),""),"")</f>
        <v/>
      </c>
    </row>
    <row r="265">
      <c r="A265" s="5" t="n"/>
      <c r="B265" s="5" t="n"/>
      <c r="C265" s="5" t="n"/>
      <c r="D265" s="5" t="n"/>
      <c r="E265" s="16" t="n"/>
      <c r="F265" s="5" t="n"/>
      <c r="G265" s="13" t="n"/>
      <c r="H265" s="13" t="n"/>
      <c r="I265" s="17" t="n"/>
      <c r="J265" s="20">
        <f>IF(A265&amp;""="","",IFERROR(INDEX('الخطوط'!$G$6:$G$45,MATCH(F265&amp;"",'الخطوط'!$A$6:$A$45,0))-N(I265),""))</f>
        <v/>
      </c>
      <c r="K265" s="18">
        <f>IF(OR(J265="",NOT(ISNUMBER(G265))),"",IF(IF(ISNUMBER(H265),MIN('الإعدادات'!$B$4,H265),'الإعدادات'!$B$4)&lt;G265,0,(YEAR(IF(ISNUMBER(H265),MIN('الإعدادات'!$B$4,H265),'الإعدادات'!$B$4))-YEAR(G265))*12+MONTH(IF(ISNUMBER(H265),MIN('الإعدادات'!$B$4,H265),'الإعدادات'!$B$4))-MONTH(G265)+1))</f>
        <v/>
      </c>
      <c r="L265" s="20">
        <f>IF(K265="","",ROUND(K265*J265,2))</f>
        <v/>
      </c>
      <c r="M265" s="20">
        <f>IF(A265&amp;""="","",SUMIFS('الدفعات'!$C$6:$C$3005,'الدفعات'!$B$6:$B$3005,A265&amp;""))</f>
        <v/>
      </c>
      <c r="N265" s="20">
        <f>IF(L265="","",ROUND(L265-M265,2))</f>
        <v/>
      </c>
      <c r="O265" s="18">
        <f>IF(N265="","",IF(AND(N265&gt;0,N(J265)&gt;0),ROUNDUP(ROUND(N265/J265,4),0),0))</f>
        <v/>
      </c>
      <c r="P265" s="21">
        <f>IF(A265&amp;""="","",IFERROR(SUMIFS('الدفعات'!$A$6:$A$3005,'الدفعات'!$B$6:$B$3005,A265&amp;"",'الدفعات'!$H$6:$H$3005,1)/COUNTIFS('الدفعات'!$B$6:$B$3005,A265&amp;"",'الدفعات'!$H$6:$H$3005,1),""))</f>
        <v/>
      </c>
      <c r="Q265" s="6">
        <f>IF(A265&amp;""="","",IF(N265="","بيانات ناقصة",IF(N265&gt;0,"متأخر",IF(N265&lt;0,"دفع مقدمًا","مسدد"))))</f>
        <v/>
      </c>
      <c r="R265" s="22">
        <f>IF(A265&amp;""="","",IF(AND(F265&amp;""&lt;&gt;"",OR(NOT(ISNUMBER(H265)),H265&gt;'الإعدادات'!$B$4)),1,0))</f>
        <v/>
      </c>
      <c r="S265" s="18">
        <f>IF(ISNUMBER(N265),IF(N265&gt;0,COUNTIFS($N$6:$N$505,"&gt;"&amp;N265)+COUNTIFS($N$6:N265,N265),""),"")</f>
        <v/>
      </c>
    </row>
    <row r="266">
      <c r="A266" s="5" t="n"/>
      <c r="B266" s="5" t="n"/>
      <c r="C266" s="5" t="n"/>
      <c r="D266" s="5" t="n"/>
      <c r="E266" s="16" t="n"/>
      <c r="F266" s="5" t="n"/>
      <c r="G266" s="13" t="n"/>
      <c r="H266" s="13" t="n"/>
      <c r="I266" s="17" t="n"/>
      <c r="J266" s="20">
        <f>IF(A266&amp;""="","",IFERROR(INDEX('الخطوط'!$G$6:$G$45,MATCH(F266&amp;"",'الخطوط'!$A$6:$A$45,0))-N(I266),""))</f>
        <v/>
      </c>
      <c r="K266" s="18">
        <f>IF(OR(J266="",NOT(ISNUMBER(G266))),"",IF(IF(ISNUMBER(H266),MIN('الإعدادات'!$B$4,H266),'الإعدادات'!$B$4)&lt;G266,0,(YEAR(IF(ISNUMBER(H266),MIN('الإعدادات'!$B$4,H266),'الإعدادات'!$B$4))-YEAR(G266))*12+MONTH(IF(ISNUMBER(H266),MIN('الإعدادات'!$B$4,H266),'الإعدادات'!$B$4))-MONTH(G266)+1))</f>
        <v/>
      </c>
      <c r="L266" s="20">
        <f>IF(K266="","",ROUND(K266*J266,2))</f>
        <v/>
      </c>
      <c r="M266" s="20">
        <f>IF(A266&amp;""="","",SUMIFS('الدفعات'!$C$6:$C$3005,'الدفعات'!$B$6:$B$3005,A266&amp;""))</f>
        <v/>
      </c>
      <c r="N266" s="20">
        <f>IF(L266="","",ROUND(L266-M266,2))</f>
        <v/>
      </c>
      <c r="O266" s="18">
        <f>IF(N266="","",IF(AND(N266&gt;0,N(J266)&gt;0),ROUNDUP(ROUND(N266/J266,4),0),0))</f>
        <v/>
      </c>
      <c r="P266" s="21">
        <f>IF(A266&amp;""="","",IFERROR(SUMIFS('الدفعات'!$A$6:$A$3005,'الدفعات'!$B$6:$B$3005,A266&amp;"",'الدفعات'!$H$6:$H$3005,1)/COUNTIFS('الدفعات'!$B$6:$B$3005,A266&amp;"",'الدفعات'!$H$6:$H$3005,1),""))</f>
        <v/>
      </c>
      <c r="Q266" s="6">
        <f>IF(A266&amp;""="","",IF(N266="","بيانات ناقصة",IF(N266&gt;0,"متأخر",IF(N266&lt;0,"دفع مقدمًا","مسدد"))))</f>
        <v/>
      </c>
      <c r="R266" s="22">
        <f>IF(A266&amp;""="","",IF(AND(F266&amp;""&lt;&gt;"",OR(NOT(ISNUMBER(H266)),H266&gt;'الإعدادات'!$B$4)),1,0))</f>
        <v/>
      </c>
      <c r="S266" s="18">
        <f>IF(ISNUMBER(N266),IF(N266&gt;0,COUNTIFS($N$6:$N$505,"&gt;"&amp;N266)+COUNTIFS($N$6:N266,N266),""),"")</f>
        <v/>
      </c>
    </row>
    <row r="267">
      <c r="A267" s="5" t="n"/>
      <c r="B267" s="5" t="n"/>
      <c r="C267" s="5" t="n"/>
      <c r="D267" s="5" t="n"/>
      <c r="E267" s="16" t="n"/>
      <c r="F267" s="5" t="n"/>
      <c r="G267" s="13" t="n"/>
      <c r="H267" s="13" t="n"/>
      <c r="I267" s="17" t="n"/>
      <c r="J267" s="20">
        <f>IF(A267&amp;""="","",IFERROR(INDEX('الخطوط'!$G$6:$G$45,MATCH(F267&amp;"",'الخطوط'!$A$6:$A$45,0))-N(I267),""))</f>
        <v/>
      </c>
      <c r="K267" s="18">
        <f>IF(OR(J267="",NOT(ISNUMBER(G267))),"",IF(IF(ISNUMBER(H267),MIN('الإعدادات'!$B$4,H267),'الإعدادات'!$B$4)&lt;G267,0,(YEAR(IF(ISNUMBER(H267),MIN('الإعدادات'!$B$4,H267),'الإعدادات'!$B$4))-YEAR(G267))*12+MONTH(IF(ISNUMBER(H267),MIN('الإعدادات'!$B$4,H267),'الإعدادات'!$B$4))-MONTH(G267)+1))</f>
        <v/>
      </c>
      <c r="L267" s="20">
        <f>IF(K267="","",ROUND(K267*J267,2))</f>
        <v/>
      </c>
      <c r="M267" s="20">
        <f>IF(A267&amp;""="","",SUMIFS('الدفعات'!$C$6:$C$3005,'الدفعات'!$B$6:$B$3005,A267&amp;""))</f>
        <v/>
      </c>
      <c r="N267" s="20">
        <f>IF(L267="","",ROUND(L267-M267,2))</f>
        <v/>
      </c>
      <c r="O267" s="18">
        <f>IF(N267="","",IF(AND(N267&gt;0,N(J267)&gt;0),ROUNDUP(ROUND(N267/J267,4),0),0))</f>
        <v/>
      </c>
      <c r="P267" s="21">
        <f>IF(A267&amp;""="","",IFERROR(SUMIFS('الدفعات'!$A$6:$A$3005,'الدفعات'!$B$6:$B$3005,A267&amp;"",'الدفعات'!$H$6:$H$3005,1)/COUNTIFS('الدفعات'!$B$6:$B$3005,A267&amp;"",'الدفعات'!$H$6:$H$3005,1),""))</f>
        <v/>
      </c>
      <c r="Q267" s="6">
        <f>IF(A267&amp;""="","",IF(N267="","بيانات ناقصة",IF(N267&gt;0,"متأخر",IF(N267&lt;0,"دفع مقدمًا","مسدد"))))</f>
        <v/>
      </c>
      <c r="R267" s="22">
        <f>IF(A267&amp;""="","",IF(AND(F267&amp;""&lt;&gt;"",OR(NOT(ISNUMBER(H267)),H267&gt;'الإعدادات'!$B$4)),1,0))</f>
        <v/>
      </c>
      <c r="S267" s="18">
        <f>IF(ISNUMBER(N267),IF(N267&gt;0,COUNTIFS($N$6:$N$505,"&gt;"&amp;N267)+COUNTIFS($N$6:N267,N267),""),"")</f>
        <v/>
      </c>
    </row>
    <row r="268">
      <c r="A268" s="5" t="n"/>
      <c r="B268" s="5" t="n"/>
      <c r="C268" s="5" t="n"/>
      <c r="D268" s="5" t="n"/>
      <c r="E268" s="16" t="n"/>
      <c r="F268" s="5" t="n"/>
      <c r="G268" s="13" t="n"/>
      <c r="H268" s="13" t="n"/>
      <c r="I268" s="17" t="n"/>
      <c r="J268" s="20">
        <f>IF(A268&amp;""="","",IFERROR(INDEX('الخطوط'!$G$6:$G$45,MATCH(F268&amp;"",'الخطوط'!$A$6:$A$45,0))-N(I268),""))</f>
        <v/>
      </c>
      <c r="K268" s="18">
        <f>IF(OR(J268="",NOT(ISNUMBER(G268))),"",IF(IF(ISNUMBER(H268),MIN('الإعدادات'!$B$4,H268),'الإعدادات'!$B$4)&lt;G268,0,(YEAR(IF(ISNUMBER(H268),MIN('الإعدادات'!$B$4,H268),'الإعدادات'!$B$4))-YEAR(G268))*12+MONTH(IF(ISNUMBER(H268),MIN('الإعدادات'!$B$4,H268),'الإعدادات'!$B$4))-MONTH(G268)+1))</f>
        <v/>
      </c>
      <c r="L268" s="20">
        <f>IF(K268="","",ROUND(K268*J268,2))</f>
        <v/>
      </c>
      <c r="M268" s="20">
        <f>IF(A268&amp;""="","",SUMIFS('الدفعات'!$C$6:$C$3005,'الدفعات'!$B$6:$B$3005,A268&amp;""))</f>
        <v/>
      </c>
      <c r="N268" s="20">
        <f>IF(L268="","",ROUND(L268-M268,2))</f>
        <v/>
      </c>
      <c r="O268" s="18">
        <f>IF(N268="","",IF(AND(N268&gt;0,N(J268)&gt;0),ROUNDUP(ROUND(N268/J268,4),0),0))</f>
        <v/>
      </c>
      <c r="P268" s="21">
        <f>IF(A268&amp;""="","",IFERROR(SUMIFS('الدفعات'!$A$6:$A$3005,'الدفعات'!$B$6:$B$3005,A268&amp;"",'الدفعات'!$H$6:$H$3005,1)/COUNTIFS('الدفعات'!$B$6:$B$3005,A268&amp;"",'الدفعات'!$H$6:$H$3005,1),""))</f>
        <v/>
      </c>
      <c r="Q268" s="6">
        <f>IF(A268&amp;""="","",IF(N268="","بيانات ناقصة",IF(N268&gt;0,"متأخر",IF(N268&lt;0,"دفع مقدمًا","مسدد"))))</f>
        <v/>
      </c>
      <c r="R268" s="22">
        <f>IF(A268&amp;""="","",IF(AND(F268&amp;""&lt;&gt;"",OR(NOT(ISNUMBER(H268)),H268&gt;'الإعدادات'!$B$4)),1,0))</f>
        <v/>
      </c>
      <c r="S268" s="18">
        <f>IF(ISNUMBER(N268),IF(N268&gt;0,COUNTIFS($N$6:$N$505,"&gt;"&amp;N268)+COUNTIFS($N$6:N268,N268),""),"")</f>
        <v/>
      </c>
    </row>
    <row r="269">
      <c r="A269" s="5" t="n"/>
      <c r="B269" s="5" t="n"/>
      <c r="C269" s="5" t="n"/>
      <c r="D269" s="5" t="n"/>
      <c r="E269" s="16" t="n"/>
      <c r="F269" s="5" t="n"/>
      <c r="G269" s="13" t="n"/>
      <c r="H269" s="13" t="n"/>
      <c r="I269" s="17" t="n"/>
      <c r="J269" s="20">
        <f>IF(A269&amp;""="","",IFERROR(INDEX('الخطوط'!$G$6:$G$45,MATCH(F269&amp;"",'الخطوط'!$A$6:$A$45,0))-N(I269),""))</f>
        <v/>
      </c>
      <c r="K269" s="18">
        <f>IF(OR(J269="",NOT(ISNUMBER(G269))),"",IF(IF(ISNUMBER(H269),MIN('الإعدادات'!$B$4,H269),'الإعدادات'!$B$4)&lt;G269,0,(YEAR(IF(ISNUMBER(H269),MIN('الإعدادات'!$B$4,H269),'الإعدادات'!$B$4))-YEAR(G269))*12+MONTH(IF(ISNUMBER(H269),MIN('الإعدادات'!$B$4,H269),'الإعدادات'!$B$4))-MONTH(G269)+1))</f>
        <v/>
      </c>
      <c r="L269" s="20">
        <f>IF(K269="","",ROUND(K269*J269,2))</f>
        <v/>
      </c>
      <c r="M269" s="20">
        <f>IF(A269&amp;""="","",SUMIFS('الدفعات'!$C$6:$C$3005,'الدفعات'!$B$6:$B$3005,A269&amp;""))</f>
        <v/>
      </c>
      <c r="N269" s="20">
        <f>IF(L269="","",ROUND(L269-M269,2))</f>
        <v/>
      </c>
      <c r="O269" s="18">
        <f>IF(N269="","",IF(AND(N269&gt;0,N(J269)&gt;0),ROUNDUP(ROUND(N269/J269,4),0),0))</f>
        <v/>
      </c>
      <c r="P269" s="21">
        <f>IF(A269&amp;""="","",IFERROR(SUMIFS('الدفعات'!$A$6:$A$3005,'الدفعات'!$B$6:$B$3005,A269&amp;"",'الدفعات'!$H$6:$H$3005,1)/COUNTIFS('الدفعات'!$B$6:$B$3005,A269&amp;"",'الدفعات'!$H$6:$H$3005,1),""))</f>
        <v/>
      </c>
      <c r="Q269" s="6">
        <f>IF(A269&amp;""="","",IF(N269="","بيانات ناقصة",IF(N269&gt;0,"متأخر",IF(N269&lt;0,"دفع مقدمًا","مسدد"))))</f>
        <v/>
      </c>
      <c r="R269" s="22">
        <f>IF(A269&amp;""="","",IF(AND(F269&amp;""&lt;&gt;"",OR(NOT(ISNUMBER(H269)),H269&gt;'الإعدادات'!$B$4)),1,0))</f>
        <v/>
      </c>
      <c r="S269" s="18">
        <f>IF(ISNUMBER(N269),IF(N269&gt;0,COUNTIFS($N$6:$N$505,"&gt;"&amp;N269)+COUNTIFS($N$6:N269,N269),""),"")</f>
        <v/>
      </c>
    </row>
    <row r="270">
      <c r="A270" s="5" t="n"/>
      <c r="B270" s="5" t="n"/>
      <c r="C270" s="5" t="n"/>
      <c r="D270" s="5" t="n"/>
      <c r="E270" s="16" t="n"/>
      <c r="F270" s="5" t="n"/>
      <c r="G270" s="13" t="n"/>
      <c r="H270" s="13" t="n"/>
      <c r="I270" s="17" t="n"/>
      <c r="J270" s="20">
        <f>IF(A270&amp;""="","",IFERROR(INDEX('الخطوط'!$G$6:$G$45,MATCH(F270&amp;"",'الخطوط'!$A$6:$A$45,0))-N(I270),""))</f>
        <v/>
      </c>
      <c r="K270" s="18">
        <f>IF(OR(J270="",NOT(ISNUMBER(G270))),"",IF(IF(ISNUMBER(H270),MIN('الإعدادات'!$B$4,H270),'الإعدادات'!$B$4)&lt;G270,0,(YEAR(IF(ISNUMBER(H270),MIN('الإعدادات'!$B$4,H270),'الإعدادات'!$B$4))-YEAR(G270))*12+MONTH(IF(ISNUMBER(H270),MIN('الإعدادات'!$B$4,H270),'الإعدادات'!$B$4))-MONTH(G270)+1))</f>
        <v/>
      </c>
      <c r="L270" s="20">
        <f>IF(K270="","",ROUND(K270*J270,2))</f>
        <v/>
      </c>
      <c r="M270" s="20">
        <f>IF(A270&amp;""="","",SUMIFS('الدفعات'!$C$6:$C$3005,'الدفعات'!$B$6:$B$3005,A270&amp;""))</f>
        <v/>
      </c>
      <c r="N270" s="20">
        <f>IF(L270="","",ROUND(L270-M270,2))</f>
        <v/>
      </c>
      <c r="O270" s="18">
        <f>IF(N270="","",IF(AND(N270&gt;0,N(J270)&gt;0),ROUNDUP(ROUND(N270/J270,4),0),0))</f>
        <v/>
      </c>
      <c r="P270" s="21">
        <f>IF(A270&amp;""="","",IFERROR(SUMIFS('الدفعات'!$A$6:$A$3005,'الدفعات'!$B$6:$B$3005,A270&amp;"",'الدفعات'!$H$6:$H$3005,1)/COUNTIFS('الدفعات'!$B$6:$B$3005,A270&amp;"",'الدفعات'!$H$6:$H$3005,1),""))</f>
        <v/>
      </c>
      <c r="Q270" s="6">
        <f>IF(A270&amp;""="","",IF(N270="","بيانات ناقصة",IF(N270&gt;0,"متأخر",IF(N270&lt;0,"دفع مقدمًا","مسدد"))))</f>
        <v/>
      </c>
      <c r="R270" s="22">
        <f>IF(A270&amp;""="","",IF(AND(F270&amp;""&lt;&gt;"",OR(NOT(ISNUMBER(H270)),H270&gt;'الإعدادات'!$B$4)),1,0))</f>
        <v/>
      </c>
      <c r="S270" s="18">
        <f>IF(ISNUMBER(N270),IF(N270&gt;0,COUNTIFS($N$6:$N$505,"&gt;"&amp;N270)+COUNTIFS($N$6:N270,N270),""),"")</f>
        <v/>
      </c>
    </row>
    <row r="271">
      <c r="A271" s="5" t="n"/>
      <c r="B271" s="5" t="n"/>
      <c r="C271" s="5" t="n"/>
      <c r="D271" s="5" t="n"/>
      <c r="E271" s="16" t="n"/>
      <c r="F271" s="5" t="n"/>
      <c r="G271" s="13" t="n"/>
      <c r="H271" s="13" t="n"/>
      <c r="I271" s="17" t="n"/>
      <c r="J271" s="20">
        <f>IF(A271&amp;""="","",IFERROR(INDEX('الخطوط'!$G$6:$G$45,MATCH(F271&amp;"",'الخطوط'!$A$6:$A$45,0))-N(I271),""))</f>
        <v/>
      </c>
      <c r="K271" s="18">
        <f>IF(OR(J271="",NOT(ISNUMBER(G271))),"",IF(IF(ISNUMBER(H271),MIN('الإعدادات'!$B$4,H271),'الإعدادات'!$B$4)&lt;G271,0,(YEAR(IF(ISNUMBER(H271),MIN('الإعدادات'!$B$4,H271),'الإعدادات'!$B$4))-YEAR(G271))*12+MONTH(IF(ISNUMBER(H271),MIN('الإعدادات'!$B$4,H271),'الإعدادات'!$B$4))-MONTH(G271)+1))</f>
        <v/>
      </c>
      <c r="L271" s="20">
        <f>IF(K271="","",ROUND(K271*J271,2))</f>
        <v/>
      </c>
      <c r="M271" s="20">
        <f>IF(A271&amp;""="","",SUMIFS('الدفعات'!$C$6:$C$3005,'الدفعات'!$B$6:$B$3005,A271&amp;""))</f>
        <v/>
      </c>
      <c r="N271" s="20">
        <f>IF(L271="","",ROUND(L271-M271,2))</f>
        <v/>
      </c>
      <c r="O271" s="18">
        <f>IF(N271="","",IF(AND(N271&gt;0,N(J271)&gt;0),ROUNDUP(ROUND(N271/J271,4),0),0))</f>
        <v/>
      </c>
      <c r="P271" s="21">
        <f>IF(A271&amp;""="","",IFERROR(SUMIFS('الدفعات'!$A$6:$A$3005,'الدفعات'!$B$6:$B$3005,A271&amp;"",'الدفعات'!$H$6:$H$3005,1)/COUNTIFS('الدفعات'!$B$6:$B$3005,A271&amp;"",'الدفعات'!$H$6:$H$3005,1),""))</f>
        <v/>
      </c>
      <c r="Q271" s="6">
        <f>IF(A271&amp;""="","",IF(N271="","بيانات ناقصة",IF(N271&gt;0,"متأخر",IF(N271&lt;0,"دفع مقدمًا","مسدد"))))</f>
        <v/>
      </c>
      <c r="R271" s="22">
        <f>IF(A271&amp;""="","",IF(AND(F271&amp;""&lt;&gt;"",OR(NOT(ISNUMBER(H271)),H271&gt;'الإعدادات'!$B$4)),1,0))</f>
        <v/>
      </c>
      <c r="S271" s="18">
        <f>IF(ISNUMBER(N271),IF(N271&gt;0,COUNTIFS($N$6:$N$505,"&gt;"&amp;N271)+COUNTIFS($N$6:N271,N271),""),"")</f>
        <v/>
      </c>
    </row>
    <row r="272">
      <c r="A272" s="5" t="n"/>
      <c r="B272" s="5" t="n"/>
      <c r="C272" s="5" t="n"/>
      <c r="D272" s="5" t="n"/>
      <c r="E272" s="16" t="n"/>
      <c r="F272" s="5" t="n"/>
      <c r="G272" s="13" t="n"/>
      <c r="H272" s="13" t="n"/>
      <c r="I272" s="17" t="n"/>
      <c r="J272" s="20">
        <f>IF(A272&amp;""="","",IFERROR(INDEX('الخطوط'!$G$6:$G$45,MATCH(F272&amp;"",'الخطوط'!$A$6:$A$45,0))-N(I272),""))</f>
        <v/>
      </c>
      <c r="K272" s="18">
        <f>IF(OR(J272="",NOT(ISNUMBER(G272))),"",IF(IF(ISNUMBER(H272),MIN('الإعدادات'!$B$4,H272),'الإعدادات'!$B$4)&lt;G272,0,(YEAR(IF(ISNUMBER(H272),MIN('الإعدادات'!$B$4,H272),'الإعدادات'!$B$4))-YEAR(G272))*12+MONTH(IF(ISNUMBER(H272),MIN('الإعدادات'!$B$4,H272),'الإعدادات'!$B$4))-MONTH(G272)+1))</f>
        <v/>
      </c>
      <c r="L272" s="20">
        <f>IF(K272="","",ROUND(K272*J272,2))</f>
        <v/>
      </c>
      <c r="M272" s="20">
        <f>IF(A272&amp;""="","",SUMIFS('الدفعات'!$C$6:$C$3005,'الدفعات'!$B$6:$B$3005,A272&amp;""))</f>
        <v/>
      </c>
      <c r="N272" s="20">
        <f>IF(L272="","",ROUND(L272-M272,2))</f>
        <v/>
      </c>
      <c r="O272" s="18">
        <f>IF(N272="","",IF(AND(N272&gt;0,N(J272)&gt;0),ROUNDUP(ROUND(N272/J272,4),0),0))</f>
        <v/>
      </c>
      <c r="P272" s="21">
        <f>IF(A272&amp;""="","",IFERROR(SUMIFS('الدفعات'!$A$6:$A$3005,'الدفعات'!$B$6:$B$3005,A272&amp;"",'الدفعات'!$H$6:$H$3005,1)/COUNTIFS('الدفعات'!$B$6:$B$3005,A272&amp;"",'الدفعات'!$H$6:$H$3005,1),""))</f>
        <v/>
      </c>
      <c r="Q272" s="6">
        <f>IF(A272&amp;""="","",IF(N272="","بيانات ناقصة",IF(N272&gt;0,"متأخر",IF(N272&lt;0,"دفع مقدمًا","مسدد"))))</f>
        <v/>
      </c>
      <c r="R272" s="22">
        <f>IF(A272&amp;""="","",IF(AND(F272&amp;""&lt;&gt;"",OR(NOT(ISNUMBER(H272)),H272&gt;'الإعدادات'!$B$4)),1,0))</f>
        <v/>
      </c>
      <c r="S272" s="18">
        <f>IF(ISNUMBER(N272),IF(N272&gt;0,COUNTIFS($N$6:$N$505,"&gt;"&amp;N272)+COUNTIFS($N$6:N272,N272),""),"")</f>
        <v/>
      </c>
    </row>
    <row r="273">
      <c r="A273" s="5" t="n"/>
      <c r="B273" s="5" t="n"/>
      <c r="C273" s="5" t="n"/>
      <c r="D273" s="5" t="n"/>
      <c r="E273" s="16" t="n"/>
      <c r="F273" s="5" t="n"/>
      <c r="G273" s="13" t="n"/>
      <c r="H273" s="13" t="n"/>
      <c r="I273" s="17" t="n"/>
      <c r="J273" s="20">
        <f>IF(A273&amp;""="","",IFERROR(INDEX('الخطوط'!$G$6:$G$45,MATCH(F273&amp;"",'الخطوط'!$A$6:$A$45,0))-N(I273),""))</f>
        <v/>
      </c>
      <c r="K273" s="18">
        <f>IF(OR(J273="",NOT(ISNUMBER(G273))),"",IF(IF(ISNUMBER(H273),MIN('الإعدادات'!$B$4,H273),'الإعدادات'!$B$4)&lt;G273,0,(YEAR(IF(ISNUMBER(H273),MIN('الإعدادات'!$B$4,H273),'الإعدادات'!$B$4))-YEAR(G273))*12+MONTH(IF(ISNUMBER(H273),MIN('الإعدادات'!$B$4,H273),'الإعدادات'!$B$4))-MONTH(G273)+1))</f>
        <v/>
      </c>
      <c r="L273" s="20">
        <f>IF(K273="","",ROUND(K273*J273,2))</f>
        <v/>
      </c>
      <c r="M273" s="20">
        <f>IF(A273&amp;""="","",SUMIFS('الدفعات'!$C$6:$C$3005,'الدفعات'!$B$6:$B$3005,A273&amp;""))</f>
        <v/>
      </c>
      <c r="N273" s="20">
        <f>IF(L273="","",ROUND(L273-M273,2))</f>
        <v/>
      </c>
      <c r="O273" s="18">
        <f>IF(N273="","",IF(AND(N273&gt;0,N(J273)&gt;0),ROUNDUP(ROUND(N273/J273,4),0),0))</f>
        <v/>
      </c>
      <c r="P273" s="21">
        <f>IF(A273&amp;""="","",IFERROR(SUMIFS('الدفعات'!$A$6:$A$3005,'الدفعات'!$B$6:$B$3005,A273&amp;"",'الدفعات'!$H$6:$H$3005,1)/COUNTIFS('الدفعات'!$B$6:$B$3005,A273&amp;"",'الدفعات'!$H$6:$H$3005,1),""))</f>
        <v/>
      </c>
      <c r="Q273" s="6">
        <f>IF(A273&amp;""="","",IF(N273="","بيانات ناقصة",IF(N273&gt;0,"متأخر",IF(N273&lt;0,"دفع مقدمًا","مسدد"))))</f>
        <v/>
      </c>
      <c r="R273" s="22">
        <f>IF(A273&amp;""="","",IF(AND(F273&amp;""&lt;&gt;"",OR(NOT(ISNUMBER(H273)),H273&gt;'الإعدادات'!$B$4)),1,0))</f>
        <v/>
      </c>
      <c r="S273" s="18">
        <f>IF(ISNUMBER(N273),IF(N273&gt;0,COUNTIFS($N$6:$N$505,"&gt;"&amp;N273)+COUNTIFS($N$6:N273,N273),""),"")</f>
        <v/>
      </c>
    </row>
    <row r="274">
      <c r="A274" s="5" t="n"/>
      <c r="B274" s="5" t="n"/>
      <c r="C274" s="5" t="n"/>
      <c r="D274" s="5" t="n"/>
      <c r="E274" s="16" t="n"/>
      <c r="F274" s="5" t="n"/>
      <c r="G274" s="13" t="n"/>
      <c r="H274" s="13" t="n"/>
      <c r="I274" s="17" t="n"/>
      <c r="J274" s="20">
        <f>IF(A274&amp;""="","",IFERROR(INDEX('الخطوط'!$G$6:$G$45,MATCH(F274&amp;"",'الخطوط'!$A$6:$A$45,0))-N(I274),""))</f>
        <v/>
      </c>
      <c r="K274" s="18">
        <f>IF(OR(J274="",NOT(ISNUMBER(G274))),"",IF(IF(ISNUMBER(H274),MIN('الإعدادات'!$B$4,H274),'الإعدادات'!$B$4)&lt;G274,0,(YEAR(IF(ISNUMBER(H274),MIN('الإعدادات'!$B$4,H274),'الإعدادات'!$B$4))-YEAR(G274))*12+MONTH(IF(ISNUMBER(H274),MIN('الإعدادات'!$B$4,H274),'الإعدادات'!$B$4))-MONTH(G274)+1))</f>
        <v/>
      </c>
      <c r="L274" s="20">
        <f>IF(K274="","",ROUND(K274*J274,2))</f>
        <v/>
      </c>
      <c r="M274" s="20">
        <f>IF(A274&amp;""="","",SUMIFS('الدفعات'!$C$6:$C$3005,'الدفعات'!$B$6:$B$3005,A274&amp;""))</f>
        <v/>
      </c>
      <c r="N274" s="20">
        <f>IF(L274="","",ROUND(L274-M274,2))</f>
        <v/>
      </c>
      <c r="O274" s="18">
        <f>IF(N274="","",IF(AND(N274&gt;0,N(J274)&gt;0),ROUNDUP(ROUND(N274/J274,4),0),0))</f>
        <v/>
      </c>
      <c r="P274" s="21">
        <f>IF(A274&amp;""="","",IFERROR(SUMIFS('الدفعات'!$A$6:$A$3005,'الدفعات'!$B$6:$B$3005,A274&amp;"",'الدفعات'!$H$6:$H$3005,1)/COUNTIFS('الدفعات'!$B$6:$B$3005,A274&amp;"",'الدفعات'!$H$6:$H$3005,1),""))</f>
        <v/>
      </c>
      <c r="Q274" s="6">
        <f>IF(A274&amp;""="","",IF(N274="","بيانات ناقصة",IF(N274&gt;0,"متأخر",IF(N274&lt;0,"دفع مقدمًا","مسدد"))))</f>
        <v/>
      </c>
      <c r="R274" s="22">
        <f>IF(A274&amp;""="","",IF(AND(F274&amp;""&lt;&gt;"",OR(NOT(ISNUMBER(H274)),H274&gt;'الإعدادات'!$B$4)),1,0))</f>
        <v/>
      </c>
      <c r="S274" s="18">
        <f>IF(ISNUMBER(N274),IF(N274&gt;0,COUNTIFS($N$6:$N$505,"&gt;"&amp;N274)+COUNTIFS($N$6:N274,N274),""),"")</f>
        <v/>
      </c>
    </row>
    <row r="275">
      <c r="A275" s="5" t="n"/>
      <c r="B275" s="5" t="n"/>
      <c r="C275" s="5" t="n"/>
      <c r="D275" s="5" t="n"/>
      <c r="E275" s="16" t="n"/>
      <c r="F275" s="5" t="n"/>
      <c r="G275" s="13" t="n"/>
      <c r="H275" s="13" t="n"/>
      <c r="I275" s="17" t="n"/>
      <c r="J275" s="20">
        <f>IF(A275&amp;""="","",IFERROR(INDEX('الخطوط'!$G$6:$G$45,MATCH(F275&amp;"",'الخطوط'!$A$6:$A$45,0))-N(I275),""))</f>
        <v/>
      </c>
      <c r="K275" s="18">
        <f>IF(OR(J275="",NOT(ISNUMBER(G275))),"",IF(IF(ISNUMBER(H275),MIN('الإعدادات'!$B$4,H275),'الإعدادات'!$B$4)&lt;G275,0,(YEAR(IF(ISNUMBER(H275),MIN('الإعدادات'!$B$4,H275),'الإعدادات'!$B$4))-YEAR(G275))*12+MONTH(IF(ISNUMBER(H275),MIN('الإعدادات'!$B$4,H275),'الإعدادات'!$B$4))-MONTH(G275)+1))</f>
        <v/>
      </c>
      <c r="L275" s="20">
        <f>IF(K275="","",ROUND(K275*J275,2))</f>
        <v/>
      </c>
      <c r="M275" s="20">
        <f>IF(A275&amp;""="","",SUMIFS('الدفعات'!$C$6:$C$3005,'الدفعات'!$B$6:$B$3005,A275&amp;""))</f>
        <v/>
      </c>
      <c r="N275" s="20">
        <f>IF(L275="","",ROUND(L275-M275,2))</f>
        <v/>
      </c>
      <c r="O275" s="18">
        <f>IF(N275="","",IF(AND(N275&gt;0,N(J275)&gt;0),ROUNDUP(ROUND(N275/J275,4),0),0))</f>
        <v/>
      </c>
      <c r="P275" s="21">
        <f>IF(A275&amp;""="","",IFERROR(SUMIFS('الدفعات'!$A$6:$A$3005,'الدفعات'!$B$6:$B$3005,A275&amp;"",'الدفعات'!$H$6:$H$3005,1)/COUNTIFS('الدفعات'!$B$6:$B$3005,A275&amp;"",'الدفعات'!$H$6:$H$3005,1),""))</f>
        <v/>
      </c>
      <c r="Q275" s="6">
        <f>IF(A275&amp;""="","",IF(N275="","بيانات ناقصة",IF(N275&gt;0,"متأخر",IF(N275&lt;0,"دفع مقدمًا","مسدد"))))</f>
        <v/>
      </c>
      <c r="R275" s="22">
        <f>IF(A275&amp;""="","",IF(AND(F275&amp;""&lt;&gt;"",OR(NOT(ISNUMBER(H275)),H275&gt;'الإعدادات'!$B$4)),1,0))</f>
        <v/>
      </c>
      <c r="S275" s="18">
        <f>IF(ISNUMBER(N275),IF(N275&gt;0,COUNTIFS($N$6:$N$505,"&gt;"&amp;N275)+COUNTIFS($N$6:N275,N275),""),"")</f>
        <v/>
      </c>
    </row>
    <row r="276">
      <c r="A276" s="5" t="n"/>
      <c r="B276" s="5" t="n"/>
      <c r="C276" s="5" t="n"/>
      <c r="D276" s="5" t="n"/>
      <c r="E276" s="16" t="n"/>
      <c r="F276" s="5" t="n"/>
      <c r="G276" s="13" t="n"/>
      <c r="H276" s="13" t="n"/>
      <c r="I276" s="17" t="n"/>
      <c r="J276" s="20">
        <f>IF(A276&amp;""="","",IFERROR(INDEX('الخطوط'!$G$6:$G$45,MATCH(F276&amp;"",'الخطوط'!$A$6:$A$45,0))-N(I276),""))</f>
        <v/>
      </c>
      <c r="K276" s="18">
        <f>IF(OR(J276="",NOT(ISNUMBER(G276))),"",IF(IF(ISNUMBER(H276),MIN('الإعدادات'!$B$4,H276),'الإعدادات'!$B$4)&lt;G276,0,(YEAR(IF(ISNUMBER(H276),MIN('الإعدادات'!$B$4,H276),'الإعدادات'!$B$4))-YEAR(G276))*12+MONTH(IF(ISNUMBER(H276),MIN('الإعدادات'!$B$4,H276),'الإعدادات'!$B$4))-MONTH(G276)+1))</f>
        <v/>
      </c>
      <c r="L276" s="20">
        <f>IF(K276="","",ROUND(K276*J276,2))</f>
        <v/>
      </c>
      <c r="M276" s="20">
        <f>IF(A276&amp;""="","",SUMIFS('الدفعات'!$C$6:$C$3005,'الدفعات'!$B$6:$B$3005,A276&amp;""))</f>
        <v/>
      </c>
      <c r="N276" s="20">
        <f>IF(L276="","",ROUND(L276-M276,2))</f>
        <v/>
      </c>
      <c r="O276" s="18">
        <f>IF(N276="","",IF(AND(N276&gt;0,N(J276)&gt;0),ROUNDUP(ROUND(N276/J276,4),0),0))</f>
        <v/>
      </c>
      <c r="P276" s="21">
        <f>IF(A276&amp;""="","",IFERROR(SUMIFS('الدفعات'!$A$6:$A$3005,'الدفعات'!$B$6:$B$3005,A276&amp;"",'الدفعات'!$H$6:$H$3005,1)/COUNTIFS('الدفعات'!$B$6:$B$3005,A276&amp;"",'الدفعات'!$H$6:$H$3005,1),""))</f>
        <v/>
      </c>
      <c r="Q276" s="6">
        <f>IF(A276&amp;""="","",IF(N276="","بيانات ناقصة",IF(N276&gt;0,"متأخر",IF(N276&lt;0,"دفع مقدمًا","مسدد"))))</f>
        <v/>
      </c>
      <c r="R276" s="22">
        <f>IF(A276&amp;""="","",IF(AND(F276&amp;""&lt;&gt;"",OR(NOT(ISNUMBER(H276)),H276&gt;'الإعدادات'!$B$4)),1,0))</f>
        <v/>
      </c>
      <c r="S276" s="18">
        <f>IF(ISNUMBER(N276),IF(N276&gt;0,COUNTIFS($N$6:$N$505,"&gt;"&amp;N276)+COUNTIFS($N$6:N276,N276),""),"")</f>
        <v/>
      </c>
    </row>
    <row r="277">
      <c r="A277" s="5" t="n"/>
      <c r="B277" s="5" t="n"/>
      <c r="C277" s="5" t="n"/>
      <c r="D277" s="5" t="n"/>
      <c r="E277" s="16" t="n"/>
      <c r="F277" s="5" t="n"/>
      <c r="G277" s="13" t="n"/>
      <c r="H277" s="13" t="n"/>
      <c r="I277" s="17" t="n"/>
      <c r="J277" s="20">
        <f>IF(A277&amp;""="","",IFERROR(INDEX('الخطوط'!$G$6:$G$45,MATCH(F277&amp;"",'الخطوط'!$A$6:$A$45,0))-N(I277),""))</f>
        <v/>
      </c>
      <c r="K277" s="18">
        <f>IF(OR(J277="",NOT(ISNUMBER(G277))),"",IF(IF(ISNUMBER(H277),MIN('الإعدادات'!$B$4,H277),'الإعدادات'!$B$4)&lt;G277,0,(YEAR(IF(ISNUMBER(H277),MIN('الإعدادات'!$B$4,H277),'الإعدادات'!$B$4))-YEAR(G277))*12+MONTH(IF(ISNUMBER(H277),MIN('الإعدادات'!$B$4,H277),'الإعدادات'!$B$4))-MONTH(G277)+1))</f>
        <v/>
      </c>
      <c r="L277" s="20">
        <f>IF(K277="","",ROUND(K277*J277,2))</f>
        <v/>
      </c>
      <c r="M277" s="20">
        <f>IF(A277&amp;""="","",SUMIFS('الدفعات'!$C$6:$C$3005,'الدفعات'!$B$6:$B$3005,A277&amp;""))</f>
        <v/>
      </c>
      <c r="N277" s="20">
        <f>IF(L277="","",ROUND(L277-M277,2))</f>
        <v/>
      </c>
      <c r="O277" s="18">
        <f>IF(N277="","",IF(AND(N277&gt;0,N(J277)&gt;0),ROUNDUP(ROUND(N277/J277,4),0),0))</f>
        <v/>
      </c>
      <c r="P277" s="21">
        <f>IF(A277&amp;""="","",IFERROR(SUMIFS('الدفعات'!$A$6:$A$3005,'الدفعات'!$B$6:$B$3005,A277&amp;"",'الدفعات'!$H$6:$H$3005,1)/COUNTIFS('الدفعات'!$B$6:$B$3005,A277&amp;"",'الدفعات'!$H$6:$H$3005,1),""))</f>
        <v/>
      </c>
      <c r="Q277" s="6">
        <f>IF(A277&amp;""="","",IF(N277="","بيانات ناقصة",IF(N277&gt;0,"متأخر",IF(N277&lt;0,"دفع مقدمًا","مسدد"))))</f>
        <v/>
      </c>
      <c r="R277" s="22">
        <f>IF(A277&amp;""="","",IF(AND(F277&amp;""&lt;&gt;"",OR(NOT(ISNUMBER(H277)),H277&gt;'الإعدادات'!$B$4)),1,0))</f>
        <v/>
      </c>
      <c r="S277" s="18">
        <f>IF(ISNUMBER(N277),IF(N277&gt;0,COUNTIFS($N$6:$N$505,"&gt;"&amp;N277)+COUNTIFS($N$6:N277,N277),""),"")</f>
        <v/>
      </c>
    </row>
    <row r="278">
      <c r="A278" s="5" t="n"/>
      <c r="B278" s="5" t="n"/>
      <c r="C278" s="5" t="n"/>
      <c r="D278" s="5" t="n"/>
      <c r="E278" s="16" t="n"/>
      <c r="F278" s="5" t="n"/>
      <c r="G278" s="13" t="n"/>
      <c r="H278" s="13" t="n"/>
      <c r="I278" s="17" t="n"/>
      <c r="J278" s="20">
        <f>IF(A278&amp;""="","",IFERROR(INDEX('الخطوط'!$G$6:$G$45,MATCH(F278&amp;"",'الخطوط'!$A$6:$A$45,0))-N(I278),""))</f>
        <v/>
      </c>
      <c r="K278" s="18">
        <f>IF(OR(J278="",NOT(ISNUMBER(G278))),"",IF(IF(ISNUMBER(H278),MIN('الإعدادات'!$B$4,H278),'الإعدادات'!$B$4)&lt;G278,0,(YEAR(IF(ISNUMBER(H278),MIN('الإعدادات'!$B$4,H278),'الإعدادات'!$B$4))-YEAR(G278))*12+MONTH(IF(ISNUMBER(H278),MIN('الإعدادات'!$B$4,H278),'الإعدادات'!$B$4))-MONTH(G278)+1))</f>
        <v/>
      </c>
      <c r="L278" s="20">
        <f>IF(K278="","",ROUND(K278*J278,2))</f>
        <v/>
      </c>
      <c r="M278" s="20">
        <f>IF(A278&amp;""="","",SUMIFS('الدفعات'!$C$6:$C$3005,'الدفعات'!$B$6:$B$3005,A278&amp;""))</f>
        <v/>
      </c>
      <c r="N278" s="20">
        <f>IF(L278="","",ROUND(L278-M278,2))</f>
        <v/>
      </c>
      <c r="O278" s="18">
        <f>IF(N278="","",IF(AND(N278&gt;0,N(J278)&gt;0),ROUNDUP(ROUND(N278/J278,4),0),0))</f>
        <v/>
      </c>
      <c r="P278" s="21">
        <f>IF(A278&amp;""="","",IFERROR(SUMIFS('الدفعات'!$A$6:$A$3005,'الدفعات'!$B$6:$B$3005,A278&amp;"",'الدفعات'!$H$6:$H$3005,1)/COUNTIFS('الدفعات'!$B$6:$B$3005,A278&amp;"",'الدفعات'!$H$6:$H$3005,1),""))</f>
        <v/>
      </c>
      <c r="Q278" s="6">
        <f>IF(A278&amp;""="","",IF(N278="","بيانات ناقصة",IF(N278&gt;0,"متأخر",IF(N278&lt;0,"دفع مقدمًا","مسدد"))))</f>
        <v/>
      </c>
      <c r="R278" s="22">
        <f>IF(A278&amp;""="","",IF(AND(F278&amp;""&lt;&gt;"",OR(NOT(ISNUMBER(H278)),H278&gt;'الإعدادات'!$B$4)),1,0))</f>
        <v/>
      </c>
      <c r="S278" s="18">
        <f>IF(ISNUMBER(N278),IF(N278&gt;0,COUNTIFS($N$6:$N$505,"&gt;"&amp;N278)+COUNTIFS($N$6:N278,N278),""),"")</f>
        <v/>
      </c>
    </row>
    <row r="279">
      <c r="A279" s="5" t="n"/>
      <c r="B279" s="5" t="n"/>
      <c r="C279" s="5" t="n"/>
      <c r="D279" s="5" t="n"/>
      <c r="E279" s="16" t="n"/>
      <c r="F279" s="5" t="n"/>
      <c r="G279" s="13" t="n"/>
      <c r="H279" s="13" t="n"/>
      <c r="I279" s="17" t="n"/>
      <c r="J279" s="20">
        <f>IF(A279&amp;""="","",IFERROR(INDEX('الخطوط'!$G$6:$G$45,MATCH(F279&amp;"",'الخطوط'!$A$6:$A$45,0))-N(I279),""))</f>
        <v/>
      </c>
      <c r="K279" s="18">
        <f>IF(OR(J279="",NOT(ISNUMBER(G279))),"",IF(IF(ISNUMBER(H279),MIN('الإعدادات'!$B$4,H279),'الإعدادات'!$B$4)&lt;G279,0,(YEAR(IF(ISNUMBER(H279),MIN('الإعدادات'!$B$4,H279),'الإعدادات'!$B$4))-YEAR(G279))*12+MONTH(IF(ISNUMBER(H279),MIN('الإعدادات'!$B$4,H279),'الإعدادات'!$B$4))-MONTH(G279)+1))</f>
        <v/>
      </c>
      <c r="L279" s="20">
        <f>IF(K279="","",ROUND(K279*J279,2))</f>
        <v/>
      </c>
      <c r="M279" s="20">
        <f>IF(A279&amp;""="","",SUMIFS('الدفعات'!$C$6:$C$3005,'الدفعات'!$B$6:$B$3005,A279&amp;""))</f>
        <v/>
      </c>
      <c r="N279" s="20">
        <f>IF(L279="","",ROUND(L279-M279,2))</f>
        <v/>
      </c>
      <c r="O279" s="18">
        <f>IF(N279="","",IF(AND(N279&gt;0,N(J279)&gt;0),ROUNDUP(ROUND(N279/J279,4),0),0))</f>
        <v/>
      </c>
      <c r="P279" s="21">
        <f>IF(A279&amp;""="","",IFERROR(SUMIFS('الدفعات'!$A$6:$A$3005,'الدفعات'!$B$6:$B$3005,A279&amp;"",'الدفعات'!$H$6:$H$3005,1)/COUNTIFS('الدفعات'!$B$6:$B$3005,A279&amp;"",'الدفعات'!$H$6:$H$3005,1),""))</f>
        <v/>
      </c>
      <c r="Q279" s="6">
        <f>IF(A279&amp;""="","",IF(N279="","بيانات ناقصة",IF(N279&gt;0,"متأخر",IF(N279&lt;0,"دفع مقدمًا","مسدد"))))</f>
        <v/>
      </c>
      <c r="R279" s="22">
        <f>IF(A279&amp;""="","",IF(AND(F279&amp;""&lt;&gt;"",OR(NOT(ISNUMBER(H279)),H279&gt;'الإعدادات'!$B$4)),1,0))</f>
        <v/>
      </c>
      <c r="S279" s="18">
        <f>IF(ISNUMBER(N279),IF(N279&gt;0,COUNTIFS($N$6:$N$505,"&gt;"&amp;N279)+COUNTIFS($N$6:N279,N279),""),"")</f>
        <v/>
      </c>
    </row>
    <row r="280">
      <c r="A280" s="5" t="n"/>
      <c r="B280" s="5" t="n"/>
      <c r="C280" s="5" t="n"/>
      <c r="D280" s="5" t="n"/>
      <c r="E280" s="16" t="n"/>
      <c r="F280" s="5" t="n"/>
      <c r="G280" s="13" t="n"/>
      <c r="H280" s="13" t="n"/>
      <c r="I280" s="17" t="n"/>
      <c r="J280" s="20">
        <f>IF(A280&amp;""="","",IFERROR(INDEX('الخطوط'!$G$6:$G$45,MATCH(F280&amp;"",'الخطوط'!$A$6:$A$45,0))-N(I280),""))</f>
        <v/>
      </c>
      <c r="K280" s="18">
        <f>IF(OR(J280="",NOT(ISNUMBER(G280))),"",IF(IF(ISNUMBER(H280),MIN('الإعدادات'!$B$4,H280),'الإعدادات'!$B$4)&lt;G280,0,(YEAR(IF(ISNUMBER(H280),MIN('الإعدادات'!$B$4,H280),'الإعدادات'!$B$4))-YEAR(G280))*12+MONTH(IF(ISNUMBER(H280),MIN('الإعدادات'!$B$4,H280),'الإعدادات'!$B$4))-MONTH(G280)+1))</f>
        <v/>
      </c>
      <c r="L280" s="20">
        <f>IF(K280="","",ROUND(K280*J280,2))</f>
        <v/>
      </c>
      <c r="M280" s="20">
        <f>IF(A280&amp;""="","",SUMIFS('الدفعات'!$C$6:$C$3005,'الدفعات'!$B$6:$B$3005,A280&amp;""))</f>
        <v/>
      </c>
      <c r="N280" s="20">
        <f>IF(L280="","",ROUND(L280-M280,2))</f>
        <v/>
      </c>
      <c r="O280" s="18">
        <f>IF(N280="","",IF(AND(N280&gt;0,N(J280)&gt;0),ROUNDUP(ROUND(N280/J280,4),0),0))</f>
        <v/>
      </c>
      <c r="P280" s="21">
        <f>IF(A280&amp;""="","",IFERROR(SUMIFS('الدفعات'!$A$6:$A$3005,'الدفعات'!$B$6:$B$3005,A280&amp;"",'الدفعات'!$H$6:$H$3005,1)/COUNTIFS('الدفعات'!$B$6:$B$3005,A280&amp;"",'الدفعات'!$H$6:$H$3005,1),""))</f>
        <v/>
      </c>
      <c r="Q280" s="6">
        <f>IF(A280&amp;""="","",IF(N280="","بيانات ناقصة",IF(N280&gt;0,"متأخر",IF(N280&lt;0,"دفع مقدمًا","مسدد"))))</f>
        <v/>
      </c>
      <c r="R280" s="22">
        <f>IF(A280&amp;""="","",IF(AND(F280&amp;""&lt;&gt;"",OR(NOT(ISNUMBER(H280)),H280&gt;'الإعدادات'!$B$4)),1,0))</f>
        <v/>
      </c>
      <c r="S280" s="18">
        <f>IF(ISNUMBER(N280),IF(N280&gt;0,COUNTIFS($N$6:$N$505,"&gt;"&amp;N280)+COUNTIFS($N$6:N280,N280),""),"")</f>
        <v/>
      </c>
    </row>
    <row r="281">
      <c r="A281" s="5" t="n"/>
      <c r="B281" s="5" t="n"/>
      <c r="C281" s="5" t="n"/>
      <c r="D281" s="5" t="n"/>
      <c r="E281" s="16" t="n"/>
      <c r="F281" s="5" t="n"/>
      <c r="G281" s="13" t="n"/>
      <c r="H281" s="13" t="n"/>
      <c r="I281" s="17" t="n"/>
      <c r="J281" s="20">
        <f>IF(A281&amp;""="","",IFERROR(INDEX('الخطوط'!$G$6:$G$45,MATCH(F281&amp;"",'الخطوط'!$A$6:$A$45,0))-N(I281),""))</f>
        <v/>
      </c>
      <c r="K281" s="18">
        <f>IF(OR(J281="",NOT(ISNUMBER(G281))),"",IF(IF(ISNUMBER(H281),MIN('الإعدادات'!$B$4,H281),'الإعدادات'!$B$4)&lt;G281,0,(YEAR(IF(ISNUMBER(H281),MIN('الإعدادات'!$B$4,H281),'الإعدادات'!$B$4))-YEAR(G281))*12+MONTH(IF(ISNUMBER(H281),MIN('الإعدادات'!$B$4,H281),'الإعدادات'!$B$4))-MONTH(G281)+1))</f>
        <v/>
      </c>
      <c r="L281" s="20">
        <f>IF(K281="","",ROUND(K281*J281,2))</f>
        <v/>
      </c>
      <c r="M281" s="20">
        <f>IF(A281&amp;""="","",SUMIFS('الدفعات'!$C$6:$C$3005,'الدفعات'!$B$6:$B$3005,A281&amp;""))</f>
        <v/>
      </c>
      <c r="N281" s="20">
        <f>IF(L281="","",ROUND(L281-M281,2))</f>
        <v/>
      </c>
      <c r="O281" s="18">
        <f>IF(N281="","",IF(AND(N281&gt;0,N(J281)&gt;0),ROUNDUP(ROUND(N281/J281,4),0),0))</f>
        <v/>
      </c>
      <c r="P281" s="21">
        <f>IF(A281&amp;""="","",IFERROR(SUMIFS('الدفعات'!$A$6:$A$3005,'الدفعات'!$B$6:$B$3005,A281&amp;"",'الدفعات'!$H$6:$H$3005,1)/COUNTIFS('الدفعات'!$B$6:$B$3005,A281&amp;"",'الدفعات'!$H$6:$H$3005,1),""))</f>
        <v/>
      </c>
      <c r="Q281" s="6">
        <f>IF(A281&amp;""="","",IF(N281="","بيانات ناقصة",IF(N281&gt;0,"متأخر",IF(N281&lt;0,"دفع مقدمًا","مسدد"))))</f>
        <v/>
      </c>
      <c r="R281" s="22">
        <f>IF(A281&amp;""="","",IF(AND(F281&amp;""&lt;&gt;"",OR(NOT(ISNUMBER(H281)),H281&gt;'الإعدادات'!$B$4)),1,0))</f>
        <v/>
      </c>
      <c r="S281" s="18">
        <f>IF(ISNUMBER(N281),IF(N281&gt;0,COUNTIFS($N$6:$N$505,"&gt;"&amp;N281)+COUNTIFS($N$6:N281,N281),""),"")</f>
        <v/>
      </c>
    </row>
    <row r="282">
      <c r="A282" s="5" t="n"/>
      <c r="B282" s="5" t="n"/>
      <c r="C282" s="5" t="n"/>
      <c r="D282" s="5" t="n"/>
      <c r="E282" s="16" t="n"/>
      <c r="F282" s="5" t="n"/>
      <c r="G282" s="13" t="n"/>
      <c r="H282" s="13" t="n"/>
      <c r="I282" s="17" t="n"/>
      <c r="J282" s="20">
        <f>IF(A282&amp;""="","",IFERROR(INDEX('الخطوط'!$G$6:$G$45,MATCH(F282&amp;"",'الخطوط'!$A$6:$A$45,0))-N(I282),""))</f>
        <v/>
      </c>
      <c r="K282" s="18">
        <f>IF(OR(J282="",NOT(ISNUMBER(G282))),"",IF(IF(ISNUMBER(H282),MIN('الإعدادات'!$B$4,H282),'الإعدادات'!$B$4)&lt;G282,0,(YEAR(IF(ISNUMBER(H282),MIN('الإعدادات'!$B$4,H282),'الإعدادات'!$B$4))-YEAR(G282))*12+MONTH(IF(ISNUMBER(H282),MIN('الإعدادات'!$B$4,H282),'الإعدادات'!$B$4))-MONTH(G282)+1))</f>
        <v/>
      </c>
      <c r="L282" s="20">
        <f>IF(K282="","",ROUND(K282*J282,2))</f>
        <v/>
      </c>
      <c r="M282" s="20">
        <f>IF(A282&amp;""="","",SUMIFS('الدفعات'!$C$6:$C$3005,'الدفعات'!$B$6:$B$3005,A282&amp;""))</f>
        <v/>
      </c>
      <c r="N282" s="20">
        <f>IF(L282="","",ROUND(L282-M282,2))</f>
        <v/>
      </c>
      <c r="O282" s="18">
        <f>IF(N282="","",IF(AND(N282&gt;0,N(J282)&gt;0),ROUNDUP(ROUND(N282/J282,4),0),0))</f>
        <v/>
      </c>
      <c r="P282" s="21">
        <f>IF(A282&amp;""="","",IFERROR(SUMIFS('الدفعات'!$A$6:$A$3005,'الدفعات'!$B$6:$B$3005,A282&amp;"",'الدفعات'!$H$6:$H$3005,1)/COUNTIFS('الدفعات'!$B$6:$B$3005,A282&amp;"",'الدفعات'!$H$6:$H$3005,1),""))</f>
        <v/>
      </c>
      <c r="Q282" s="6">
        <f>IF(A282&amp;""="","",IF(N282="","بيانات ناقصة",IF(N282&gt;0,"متأخر",IF(N282&lt;0,"دفع مقدمًا","مسدد"))))</f>
        <v/>
      </c>
      <c r="R282" s="22">
        <f>IF(A282&amp;""="","",IF(AND(F282&amp;""&lt;&gt;"",OR(NOT(ISNUMBER(H282)),H282&gt;'الإعدادات'!$B$4)),1,0))</f>
        <v/>
      </c>
      <c r="S282" s="18">
        <f>IF(ISNUMBER(N282),IF(N282&gt;0,COUNTIFS($N$6:$N$505,"&gt;"&amp;N282)+COUNTIFS($N$6:N282,N282),""),"")</f>
        <v/>
      </c>
    </row>
    <row r="283">
      <c r="A283" s="5" t="n"/>
      <c r="B283" s="5" t="n"/>
      <c r="C283" s="5" t="n"/>
      <c r="D283" s="5" t="n"/>
      <c r="E283" s="16" t="n"/>
      <c r="F283" s="5" t="n"/>
      <c r="G283" s="13" t="n"/>
      <c r="H283" s="13" t="n"/>
      <c r="I283" s="17" t="n"/>
      <c r="J283" s="20">
        <f>IF(A283&amp;""="","",IFERROR(INDEX('الخطوط'!$G$6:$G$45,MATCH(F283&amp;"",'الخطوط'!$A$6:$A$45,0))-N(I283),""))</f>
        <v/>
      </c>
      <c r="K283" s="18">
        <f>IF(OR(J283="",NOT(ISNUMBER(G283))),"",IF(IF(ISNUMBER(H283),MIN('الإعدادات'!$B$4,H283),'الإعدادات'!$B$4)&lt;G283,0,(YEAR(IF(ISNUMBER(H283),MIN('الإعدادات'!$B$4,H283),'الإعدادات'!$B$4))-YEAR(G283))*12+MONTH(IF(ISNUMBER(H283),MIN('الإعدادات'!$B$4,H283),'الإعدادات'!$B$4))-MONTH(G283)+1))</f>
        <v/>
      </c>
      <c r="L283" s="20">
        <f>IF(K283="","",ROUND(K283*J283,2))</f>
        <v/>
      </c>
      <c r="M283" s="20">
        <f>IF(A283&amp;""="","",SUMIFS('الدفعات'!$C$6:$C$3005,'الدفعات'!$B$6:$B$3005,A283&amp;""))</f>
        <v/>
      </c>
      <c r="N283" s="20">
        <f>IF(L283="","",ROUND(L283-M283,2))</f>
        <v/>
      </c>
      <c r="O283" s="18">
        <f>IF(N283="","",IF(AND(N283&gt;0,N(J283)&gt;0),ROUNDUP(ROUND(N283/J283,4),0),0))</f>
        <v/>
      </c>
      <c r="P283" s="21">
        <f>IF(A283&amp;""="","",IFERROR(SUMIFS('الدفعات'!$A$6:$A$3005,'الدفعات'!$B$6:$B$3005,A283&amp;"",'الدفعات'!$H$6:$H$3005,1)/COUNTIFS('الدفعات'!$B$6:$B$3005,A283&amp;"",'الدفعات'!$H$6:$H$3005,1),""))</f>
        <v/>
      </c>
      <c r="Q283" s="6">
        <f>IF(A283&amp;""="","",IF(N283="","بيانات ناقصة",IF(N283&gt;0,"متأخر",IF(N283&lt;0,"دفع مقدمًا","مسدد"))))</f>
        <v/>
      </c>
      <c r="R283" s="22">
        <f>IF(A283&amp;""="","",IF(AND(F283&amp;""&lt;&gt;"",OR(NOT(ISNUMBER(H283)),H283&gt;'الإعدادات'!$B$4)),1,0))</f>
        <v/>
      </c>
      <c r="S283" s="18">
        <f>IF(ISNUMBER(N283),IF(N283&gt;0,COUNTIFS($N$6:$N$505,"&gt;"&amp;N283)+COUNTIFS($N$6:N283,N283),""),"")</f>
        <v/>
      </c>
    </row>
    <row r="284">
      <c r="A284" s="5" t="n"/>
      <c r="B284" s="5" t="n"/>
      <c r="C284" s="5" t="n"/>
      <c r="D284" s="5" t="n"/>
      <c r="E284" s="16" t="n"/>
      <c r="F284" s="5" t="n"/>
      <c r="G284" s="13" t="n"/>
      <c r="H284" s="13" t="n"/>
      <c r="I284" s="17" t="n"/>
      <c r="J284" s="20">
        <f>IF(A284&amp;""="","",IFERROR(INDEX('الخطوط'!$G$6:$G$45,MATCH(F284&amp;"",'الخطوط'!$A$6:$A$45,0))-N(I284),""))</f>
        <v/>
      </c>
      <c r="K284" s="18">
        <f>IF(OR(J284="",NOT(ISNUMBER(G284))),"",IF(IF(ISNUMBER(H284),MIN('الإعدادات'!$B$4,H284),'الإعدادات'!$B$4)&lt;G284,0,(YEAR(IF(ISNUMBER(H284),MIN('الإعدادات'!$B$4,H284),'الإعدادات'!$B$4))-YEAR(G284))*12+MONTH(IF(ISNUMBER(H284),MIN('الإعدادات'!$B$4,H284),'الإعدادات'!$B$4))-MONTH(G284)+1))</f>
        <v/>
      </c>
      <c r="L284" s="20">
        <f>IF(K284="","",ROUND(K284*J284,2))</f>
        <v/>
      </c>
      <c r="M284" s="20">
        <f>IF(A284&amp;""="","",SUMIFS('الدفعات'!$C$6:$C$3005,'الدفعات'!$B$6:$B$3005,A284&amp;""))</f>
        <v/>
      </c>
      <c r="N284" s="20">
        <f>IF(L284="","",ROUND(L284-M284,2))</f>
        <v/>
      </c>
      <c r="O284" s="18">
        <f>IF(N284="","",IF(AND(N284&gt;0,N(J284)&gt;0),ROUNDUP(ROUND(N284/J284,4),0),0))</f>
        <v/>
      </c>
      <c r="P284" s="21">
        <f>IF(A284&amp;""="","",IFERROR(SUMIFS('الدفعات'!$A$6:$A$3005,'الدفعات'!$B$6:$B$3005,A284&amp;"",'الدفعات'!$H$6:$H$3005,1)/COUNTIFS('الدفعات'!$B$6:$B$3005,A284&amp;"",'الدفعات'!$H$6:$H$3005,1),""))</f>
        <v/>
      </c>
      <c r="Q284" s="6">
        <f>IF(A284&amp;""="","",IF(N284="","بيانات ناقصة",IF(N284&gt;0,"متأخر",IF(N284&lt;0,"دفع مقدمًا","مسدد"))))</f>
        <v/>
      </c>
      <c r="R284" s="22">
        <f>IF(A284&amp;""="","",IF(AND(F284&amp;""&lt;&gt;"",OR(NOT(ISNUMBER(H284)),H284&gt;'الإعدادات'!$B$4)),1,0))</f>
        <v/>
      </c>
      <c r="S284" s="18">
        <f>IF(ISNUMBER(N284),IF(N284&gt;0,COUNTIFS($N$6:$N$505,"&gt;"&amp;N284)+COUNTIFS($N$6:N284,N284),""),"")</f>
        <v/>
      </c>
    </row>
    <row r="285">
      <c r="A285" s="5" t="n"/>
      <c r="B285" s="5" t="n"/>
      <c r="C285" s="5" t="n"/>
      <c r="D285" s="5" t="n"/>
      <c r="E285" s="16" t="n"/>
      <c r="F285" s="5" t="n"/>
      <c r="G285" s="13" t="n"/>
      <c r="H285" s="13" t="n"/>
      <c r="I285" s="17" t="n"/>
      <c r="J285" s="20">
        <f>IF(A285&amp;""="","",IFERROR(INDEX('الخطوط'!$G$6:$G$45,MATCH(F285&amp;"",'الخطوط'!$A$6:$A$45,0))-N(I285),""))</f>
        <v/>
      </c>
      <c r="K285" s="18">
        <f>IF(OR(J285="",NOT(ISNUMBER(G285))),"",IF(IF(ISNUMBER(H285),MIN('الإعدادات'!$B$4,H285),'الإعدادات'!$B$4)&lt;G285,0,(YEAR(IF(ISNUMBER(H285),MIN('الإعدادات'!$B$4,H285),'الإعدادات'!$B$4))-YEAR(G285))*12+MONTH(IF(ISNUMBER(H285),MIN('الإعدادات'!$B$4,H285),'الإعدادات'!$B$4))-MONTH(G285)+1))</f>
        <v/>
      </c>
      <c r="L285" s="20">
        <f>IF(K285="","",ROUND(K285*J285,2))</f>
        <v/>
      </c>
      <c r="M285" s="20">
        <f>IF(A285&amp;""="","",SUMIFS('الدفعات'!$C$6:$C$3005,'الدفعات'!$B$6:$B$3005,A285&amp;""))</f>
        <v/>
      </c>
      <c r="N285" s="20">
        <f>IF(L285="","",ROUND(L285-M285,2))</f>
        <v/>
      </c>
      <c r="O285" s="18">
        <f>IF(N285="","",IF(AND(N285&gt;0,N(J285)&gt;0),ROUNDUP(ROUND(N285/J285,4),0),0))</f>
        <v/>
      </c>
      <c r="P285" s="21">
        <f>IF(A285&amp;""="","",IFERROR(SUMIFS('الدفعات'!$A$6:$A$3005,'الدفعات'!$B$6:$B$3005,A285&amp;"",'الدفعات'!$H$6:$H$3005,1)/COUNTIFS('الدفعات'!$B$6:$B$3005,A285&amp;"",'الدفعات'!$H$6:$H$3005,1),""))</f>
        <v/>
      </c>
      <c r="Q285" s="6">
        <f>IF(A285&amp;""="","",IF(N285="","بيانات ناقصة",IF(N285&gt;0,"متأخر",IF(N285&lt;0,"دفع مقدمًا","مسدد"))))</f>
        <v/>
      </c>
      <c r="R285" s="22">
        <f>IF(A285&amp;""="","",IF(AND(F285&amp;""&lt;&gt;"",OR(NOT(ISNUMBER(H285)),H285&gt;'الإعدادات'!$B$4)),1,0))</f>
        <v/>
      </c>
      <c r="S285" s="18">
        <f>IF(ISNUMBER(N285),IF(N285&gt;0,COUNTIFS($N$6:$N$505,"&gt;"&amp;N285)+COUNTIFS($N$6:N285,N285),""),"")</f>
        <v/>
      </c>
    </row>
    <row r="286">
      <c r="A286" s="5" t="n"/>
      <c r="B286" s="5" t="n"/>
      <c r="C286" s="5" t="n"/>
      <c r="D286" s="5" t="n"/>
      <c r="E286" s="16" t="n"/>
      <c r="F286" s="5" t="n"/>
      <c r="G286" s="13" t="n"/>
      <c r="H286" s="13" t="n"/>
      <c r="I286" s="17" t="n"/>
      <c r="J286" s="20">
        <f>IF(A286&amp;""="","",IFERROR(INDEX('الخطوط'!$G$6:$G$45,MATCH(F286&amp;"",'الخطوط'!$A$6:$A$45,0))-N(I286),""))</f>
        <v/>
      </c>
      <c r="K286" s="18">
        <f>IF(OR(J286="",NOT(ISNUMBER(G286))),"",IF(IF(ISNUMBER(H286),MIN('الإعدادات'!$B$4,H286),'الإعدادات'!$B$4)&lt;G286,0,(YEAR(IF(ISNUMBER(H286),MIN('الإعدادات'!$B$4,H286),'الإعدادات'!$B$4))-YEAR(G286))*12+MONTH(IF(ISNUMBER(H286),MIN('الإعدادات'!$B$4,H286),'الإعدادات'!$B$4))-MONTH(G286)+1))</f>
        <v/>
      </c>
      <c r="L286" s="20">
        <f>IF(K286="","",ROUND(K286*J286,2))</f>
        <v/>
      </c>
      <c r="M286" s="20">
        <f>IF(A286&amp;""="","",SUMIFS('الدفعات'!$C$6:$C$3005,'الدفعات'!$B$6:$B$3005,A286&amp;""))</f>
        <v/>
      </c>
      <c r="N286" s="20">
        <f>IF(L286="","",ROUND(L286-M286,2))</f>
        <v/>
      </c>
      <c r="O286" s="18">
        <f>IF(N286="","",IF(AND(N286&gt;0,N(J286)&gt;0),ROUNDUP(ROUND(N286/J286,4),0),0))</f>
        <v/>
      </c>
      <c r="P286" s="21">
        <f>IF(A286&amp;""="","",IFERROR(SUMIFS('الدفعات'!$A$6:$A$3005,'الدفعات'!$B$6:$B$3005,A286&amp;"",'الدفعات'!$H$6:$H$3005,1)/COUNTIFS('الدفعات'!$B$6:$B$3005,A286&amp;"",'الدفعات'!$H$6:$H$3005,1),""))</f>
        <v/>
      </c>
      <c r="Q286" s="6">
        <f>IF(A286&amp;""="","",IF(N286="","بيانات ناقصة",IF(N286&gt;0,"متأخر",IF(N286&lt;0,"دفع مقدمًا","مسدد"))))</f>
        <v/>
      </c>
      <c r="R286" s="22">
        <f>IF(A286&amp;""="","",IF(AND(F286&amp;""&lt;&gt;"",OR(NOT(ISNUMBER(H286)),H286&gt;'الإعدادات'!$B$4)),1,0))</f>
        <v/>
      </c>
      <c r="S286" s="18">
        <f>IF(ISNUMBER(N286),IF(N286&gt;0,COUNTIFS($N$6:$N$505,"&gt;"&amp;N286)+COUNTIFS($N$6:N286,N286),""),"")</f>
        <v/>
      </c>
    </row>
    <row r="287">
      <c r="A287" s="5" t="n"/>
      <c r="B287" s="5" t="n"/>
      <c r="C287" s="5" t="n"/>
      <c r="D287" s="5" t="n"/>
      <c r="E287" s="16" t="n"/>
      <c r="F287" s="5" t="n"/>
      <c r="G287" s="13" t="n"/>
      <c r="H287" s="13" t="n"/>
      <c r="I287" s="17" t="n"/>
      <c r="J287" s="20">
        <f>IF(A287&amp;""="","",IFERROR(INDEX('الخطوط'!$G$6:$G$45,MATCH(F287&amp;"",'الخطوط'!$A$6:$A$45,0))-N(I287),""))</f>
        <v/>
      </c>
      <c r="K287" s="18">
        <f>IF(OR(J287="",NOT(ISNUMBER(G287))),"",IF(IF(ISNUMBER(H287),MIN('الإعدادات'!$B$4,H287),'الإعدادات'!$B$4)&lt;G287,0,(YEAR(IF(ISNUMBER(H287),MIN('الإعدادات'!$B$4,H287),'الإعدادات'!$B$4))-YEAR(G287))*12+MONTH(IF(ISNUMBER(H287),MIN('الإعدادات'!$B$4,H287),'الإعدادات'!$B$4))-MONTH(G287)+1))</f>
        <v/>
      </c>
      <c r="L287" s="20">
        <f>IF(K287="","",ROUND(K287*J287,2))</f>
        <v/>
      </c>
      <c r="M287" s="20">
        <f>IF(A287&amp;""="","",SUMIFS('الدفعات'!$C$6:$C$3005,'الدفعات'!$B$6:$B$3005,A287&amp;""))</f>
        <v/>
      </c>
      <c r="N287" s="20">
        <f>IF(L287="","",ROUND(L287-M287,2))</f>
        <v/>
      </c>
      <c r="O287" s="18">
        <f>IF(N287="","",IF(AND(N287&gt;0,N(J287)&gt;0),ROUNDUP(ROUND(N287/J287,4),0),0))</f>
        <v/>
      </c>
      <c r="P287" s="21">
        <f>IF(A287&amp;""="","",IFERROR(SUMIFS('الدفعات'!$A$6:$A$3005,'الدفعات'!$B$6:$B$3005,A287&amp;"",'الدفعات'!$H$6:$H$3005,1)/COUNTIFS('الدفعات'!$B$6:$B$3005,A287&amp;"",'الدفعات'!$H$6:$H$3005,1),""))</f>
        <v/>
      </c>
      <c r="Q287" s="6">
        <f>IF(A287&amp;""="","",IF(N287="","بيانات ناقصة",IF(N287&gt;0,"متأخر",IF(N287&lt;0,"دفع مقدمًا","مسدد"))))</f>
        <v/>
      </c>
      <c r="R287" s="22">
        <f>IF(A287&amp;""="","",IF(AND(F287&amp;""&lt;&gt;"",OR(NOT(ISNUMBER(H287)),H287&gt;'الإعدادات'!$B$4)),1,0))</f>
        <v/>
      </c>
      <c r="S287" s="18">
        <f>IF(ISNUMBER(N287),IF(N287&gt;0,COUNTIFS($N$6:$N$505,"&gt;"&amp;N287)+COUNTIFS($N$6:N287,N287),""),"")</f>
        <v/>
      </c>
    </row>
    <row r="288">
      <c r="A288" s="5" t="n"/>
      <c r="B288" s="5" t="n"/>
      <c r="C288" s="5" t="n"/>
      <c r="D288" s="5" t="n"/>
      <c r="E288" s="16" t="n"/>
      <c r="F288" s="5" t="n"/>
      <c r="G288" s="13" t="n"/>
      <c r="H288" s="13" t="n"/>
      <c r="I288" s="17" t="n"/>
      <c r="J288" s="20">
        <f>IF(A288&amp;""="","",IFERROR(INDEX('الخطوط'!$G$6:$G$45,MATCH(F288&amp;"",'الخطوط'!$A$6:$A$45,0))-N(I288),""))</f>
        <v/>
      </c>
      <c r="K288" s="18">
        <f>IF(OR(J288="",NOT(ISNUMBER(G288))),"",IF(IF(ISNUMBER(H288),MIN('الإعدادات'!$B$4,H288),'الإعدادات'!$B$4)&lt;G288,0,(YEAR(IF(ISNUMBER(H288),MIN('الإعدادات'!$B$4,H288),'الإعدادات'!$B$4))-YEAR(G288))*12+MONTH(IF(ISNUMBER(H288),MIN('الإعدادات'!$B$4,H288),'الإعدادات'!$B$4))-MONTH(G288)+1))</f>
        <v/>
      </c>
      <c r="L288" s="20">
        <f>IF(K288="","",ROUND(K288*J288,2))</f>
        <v/>
      </c>
      <c r="M288" s="20">
        <f>IF(A288&amp;""="","",SUMIFS('الدفعات'!$C$6:$C$3005,'الدفعات'!$B$6:$B$3005,A288&amp;""))</f>
        <v/>
      </c>
      <c r="N288" s="20">
        <f>IF(L288="","",ROUND(L288-M288,2))</f>
        <v/>
      </c>
      <c r="O288" s="18">
        <f>IF(N288="","",IF(AND(N288&gt;0,N(J288)&gt;0),ROUNDUP(ROUND(N288/J288,4),0),0))</f>
        <v/>
      </c>
      <c r="P288" s="21">
        <f>IF(A288&amp;""="","",IFERROR(SUMIFS('الدفعات'!$A$6:$A$3005,'الدفعات'!$B$6:$B$3005,A288&amp;"",'الدفعات'!$H$6:$H$3005,1)/COUNTIFS('الدفعات'!$B$6:$B$3005,A288&amp;"",'الدفعات'!$H$6:$H$3005,1),""))</f>
        <v/>
      </c>
      <c r="Q288" s="6">
        <f>IF(A288&amp;""="","",IF(N288="","بيانات ناقصة",IF(N288&gt;0,"متأخر",IF(N288&lt;0,"دفع مقدمًا","مسدد"))))</f>
        <v/>
      </c>
      <c r="R288" s="22">
        <f>IF(A288&amp;""="","",IF(AND(F288&amp;""&lt;&gt;"",OR(NOT(ISNUMBER(H288)),H288&gt;'الإعدادات'!$B$4)),1,0))</f>
        <v/>
      </c>
      <c r="S288" s="18">
        <f>IF(ISNUMBER(N288),IF(N288&gt;0,COUNTIFS($N$6:$N$505,"&gt;"&amp;N288)+COUNTIFS($N$6:N288,N288),""),"")</f>
        <v/>
      </c>
    </row>
    <row r="289">
      <c r="A289" s="5" t="n"/>
      <c r="B289" s="5" t="n"/>
      <c r="C289" s="5" t="n"/>
      <c r="D289" s="5" t="n"/>
      <c r="E289" s="16" t="n"/>
      <c r="F289" s="5" t="n"/>
      <c r="G289" s="13" t="n"/>
      <c r="H289" s="13" t="n"/>
      <c r="I289" s="17" t="n"/>
      <c r="J289" s="20">
        <f>IF(A289&amp;""="","",IFERROR(INDEX('الخطوط'!$G$6:$G$45,MATCH(F289&amp;"",'الخطوط'!$A$6:$A$45,0))-N(I289),""))</f>
        <v/>
      </c>
      <c r="K289" s="18">
        <f>IF(OR(J289="",NOT(ISNUMBER(G289))),"",IF(IF(ISNUMBER(H289),MIN('الإعدادات'!$B$4,H289),'الإعدادات'!$B$4)&lt;G289,0,(YEAR(IF(ISNUMBER(H289),MIN('الإعدادات'!$B$4,H289),'الإعدادات'!$B$4))-YEAR(G289))*12+MONTH(IF(ISNUMBER(H289),MIN('الإعدادات'!$B$4,H289),'الإعدادات'!$B$4))-MONTH(G289)+1))</f>
        <v/>
      </c>
      <c r="L289" s="20">
        <f>IF(K289="","",ROUND(K289*J289,2))</f>
        <v/>
      </c>
      <c r="M289" s="20">
        <f>IF(A289&amp;""="","",SUMIFS('الدفعات'!$C$6:$C$3005,'الدفعات'!$B$6:$B$3005,A289&amp;""))</f>
        <v/>
      </c>
      <c r="N289" s="20">
        <f>IF(L289="","",ROUND(L289-M289,2))</f>
        <v/>
      </c>
      <c r="O289" s="18">
        <f>IF(N289="","",IF(AND(N289&gt;0,N(J289)&gt;0),ROUNDUP(ROUND(N289/J289,4),0),0))</f>
        <v/>
      </c>
      <c r="P289" s="21">
        <f>IF(A289&amp;""="","",IFERROR(SUMIFS('الدفعات'!$A$6:$A$3005,'الدفعات'!$B$6:$B$3005,A289&amp;"",'الدفعات'!$H$6:$H$3005,1)/COUNTIFS('الدفعات'!$B$6:$B$3005,A289&amp;"",'الدفعات'!$H$6:$H$3005,1),""))</f>
        <v/>
      </c>
      <c r="Q289" s="6">
        <f>IF(A289&amp;""="","",IF(N289="","بيانات ناقصة",IF(N289&gt;0,"متأخر",IF(N289&lt;0,"دفع مقدمًا","مسدد"))))</f>
        <v/>
      </c>
      <c r="R289" s="22">
        <f>IF(A289&amp;""="","",IF(AND(F289&amp;""&lt;&gt;"",OR(NOT(ISNUMBER(H289)),H289&gt;'الإعدادات'!$B$4)),1,0))</f>
        <v/>
      </c>
      <c r="S289" s="18">
        <f>IF(ISNUMBER(N289),IF(N289&gt;0,COUNTIFS($N$6:$N$505,"&gt;"&amp;N289)+COUNTIFS($N$6:N289,N289),""),"")</f>
        <v/>
      </c>
    </row>
    <row r="290">
      <c r="A290" s="5" t="n"/>
      <c r="B290" s="5" t="n"/>
      <c r="C290" s="5" t="n"/>
      <c r="D290" s="5" t="n"/>
      <c r="E290" s="16" t="n"/>
      <c r="F290" s="5" t="n"/>
      <c r="G290" s="13" t="n"/>
      <c r="H290" s="13" t="n"/>
      <c r="I290" s="17" t="n"/>
      <c r="J290" s="20">
        <f>IF(A290&amp;""="","",IFERROR(INDEX('الخطوط'!$G$6:$G$45,MATCH(F290&amp;"",'الخطوط'!$A$6:$A$45,0))-N(I290),""))</f>
        <v/>
      </c>
      <c r="K290" s="18">
        <f>IF(OR(J290="",NOT(ISNUMBER(G290))),"",IF(IF(ISNUMBER(H290),MIN('الإعدادات'!$B$4,H290),'الإعدادات'!$B$4)&lt;G290,0,(YEAR(IF(ISNUMBER(H290),MIN('الإعدادات'!$B$4,H290),'الإعدادات'!$B$4))-YEAR(G290))*12+MONTH(IF(ISNUMBER(H290),MIN('الإعدادات'!$B$4,H290),'الإعدادات'!$B$4))-MONTH(G290)+1))</f>
        <v/>
      </c>
      <c r="L290" s="20">
        <f>IF(K290="","",ROUND(K290*J290,2))</f>
        <v/>
      </c>
      <c r="M290" s="20">
        <f>IF(A290&amp;""="","",SUMIFS('الدفعات'!$C$6:$C$3005,'الدفعات'!$B$6:$B$3005,A290&amp;""))</f>
        <v/>
      </c>
      <c r="N290" s="20">
        <f>IF(L290="","",ROUND(L290-M290,2))</f>
        <v/>
      </c>
      <c r="O290" s="18">
        <f>IF(N290="","",IF(AND(N290&gt;0,N(J290)&gt;0),ROUNDUP(ROUND(N290/J290,4),0),0))</f>
        <v/>
      </c>
      <c r="P290" s="21">
        <f>IF(A290&amp;""="","",IFERROR(SUMIFS('الدفعات'!$A$6:$A$3005,'الدفعات'!$B$6:$B$3005,A290&amp;"",'الدفعات'!$H$6:$H$3005,1)/COUNTIFS('الدفعات'!$B$6:$B$3005,A290&amp;"",'الدفعات'!$H$6:$H$3005,1),""))</f>
        <v/>
      </c>
      <c r="Q290" s="6">
        <f>IF(A290&amp;""="","",IF(N290="","بيانات ناقصة",IF(N290&gt;0,"متأخر",IF(N290&lt;0,"دفع مقدمًا","مسدد"))))</f>
        <v/>
      </c>
      <c r="R290" s="22">
        <f>IF(A290&amp;""="","",IF(AND(F290&amp;""&lt;&gt;"",OR(NOT(ISNUMBER(H290)),H290&gt;'الإعدادات'!$B$4)),1,0))</f>
        <v/>
      </c>
      <c r="S290" s="18">
        <f>IF(ISNUMBER(N290),IF(N290&gt;0,COUNTIFS($N$6:$N$505,"&gt;"&amp;N290)+COUNTIFS($N$6:N290,N290),""),"")</f>
        <v/>
      </c>
    </row>
    <row r="291">
      <c r="A291" s="5" t="n"/>
      <c r="B291" s="5" t="n"/>
      <c r="C291" s="5" t="n"/>
      <c r="D291" s="5" t="n"/>
      <c r="E291" s="16" t="n"/>
      <c r="F291" s="5" t="n"/>
      <c r="G291" s="13" t="n"/>
      <c r="H291" s="13" t="n"/>
      <c r="I291" s="17" t="n"/>
      <c r="J291" s="20">
        <f>IF(A291&amp;""="","",IFERROR(INDEX('الخطوط'!$G$6:$G$45,MATCH(F291&amp;"",'الخطوط'!$A$6:$A$45,0))-N(I291),""))</f>
        <v/>
      </c>
      <c r="K291" s="18">
        <f>IF(OR(J291="",NOT(ISNUMBER(G291))),"",IF(IF(ISNUMBER(H291),MIN('الإعدادات'!$B$4,H291),'الإعدادات'!$B$4)&lt;G291,0,(YEAR(IF(ISNUMBER(H291),MIN('الإعدادات'!$B$4,H291),'الإعدادات'!$B$4))-YEAR(G291))*12+MONTH(IF(ISNUMBER(H291),MIN('الإعدادات'!$B$4,H291),'الإعدادات'!$B$4))-MONTH(G291)+1))</f>
        <v/>
      </c>
      <c r="L291" s="20">
        <f>IF(K291="","",ROUND(K291*J291,2))</f>
        <v/>
      </c>
      <c r="M291" s="20">
        <f>IF(A291&amp;""="","",SUMIFS('الدفعات'!$C$6:$C$3005,'الدفعات'!$B$6:$B$3005,A291&amp;""))</f>
        <v/>
      </c>
      <c r="N291" s="20">
        <f>IF(L291="","",ROUND(L291-M291,2))</f>
        <v/>
      </c>
      <c r="O291" s="18">
        <f>IF(N291="","",IF(AND(N291&gt;0,N(J291)&gt;0),ROUNDUP(ROUND(N291/J291,4),0),0))</f>
        <v/>
      </c>
      <c r="P291" s="21">
        <f>IF(A291&amp;""="","",IFERROR(SUMIFS('الدفعات'!$A$6:$A$3005,'الدفعات'!$B$6:$B$3005,A291&amp;"",'الدفعات'!$H$6:$H$3005,1)/COUNTIFS('الدفعات'!$B$6:$B$3005,A291&amp;"",'الدفعات'!$H$6:$H$3005,1),""))</f>
        <v/>
      </c>
      <c r="Q291" s="6">
        <f>IF(A291&amp;""="","",IF(N291="","بيانات ناقصة",IF(N291&gt;0,"متأخر",IF(N291&lt;0,"دفع مقدمًا","مسدد"))))</f>
        <v/>
      </c>
      <c r="R291" s="22">
        <f>IF(A291&amp;""="","",IF(AND(F291&amp;""&lt;&gt;"",OR(NOT(ISNUMBER(H291)),H291&gt;'الإعدادات'!$B$4)),1,0))</f>
        <v/>
      </c>
      <c r="S291" s="18">
        <f>IF(ISNUMBER(N291),IF(N291&gt;0,COUNTIFS($N$6:$N$505,"&gt;"&amp;N291)+COUNTIFS($N$6:N291,N291),""),"")</f>
        <v/>
      </c>
    </row>
    <row r="292">
      <c r="A292" s="5" t="n"/>
      <c r="B292" s="5" t="n"/>
      <c r="C292" s="5" t="n"/>
      <c r="D292" s="5" t="n"/>
      <c r="E292" s="16" t="n"/>
      <c r="F292" s="5" t="n"/>
      <c r="G292" s="13" t="n"/>
      <c r="H292" s="13" t="n"/>
      <c r="I292" s="17" t="n"/>
      <c r="J292" s="20">
        <f>IF(A292&amp;""="","",IFERROR(INDEX('الخطوط'!$G$6:$G$45,MATCH(F292&amp;"",'الخطوط'!$A$6:$A$45,0))-N(I292),""))</f>
        <v/>
      </c>
      <c r="K292" s="18">
        <f>IF(OR(J292="",NOT(ISNUMBER(G292))),"",IF(IF(ISNUMBER(H292),MIN('الإعدادات'!$B$4,H292),'الإعدادات'!$B$4)&lt;G292,0,(YEAR(IF(ISNUMBER(H292),MIN('الإعدادات'!$B$4,H292),'الإعدادات'!$B$4))-YEAR(G292))*12+MONTH(IF(ISNUMBER(H292),MIN('الإعدادات'!$B$4,H292),'الإعدادات'!$B$4))-MONTH(G292)+1))</f>
        <v/>
      </c>
      <c r="L292" s="20">
        <f>IF(K292="","",ROUND(K292*J292,2))</f>
        <v/>
      </c>
      <c r="M292" s="20">
        <f>IF(A292&amp;""="","",SUMIFS('الدفعات'!$C$6:$C$3005,'الدفعات'!$B$6:$B$3005,A292&amp;""))</f>
        <v/>
      </c>
      <c r="N292" s="20">
        <f>IF(L292="","",ROUND(L292-M292,2))</f>
        <v/>
      </c>
      <c r="O292" s="18">
        <f>IF(N292="","",IF(AND(N292&gt;0,N(J292)&gt;0),ROUNDUP(ROUND(N292/J292,4),0),0))</f>
        <v/>
      </c>
      <c r="P292" s="21">
        <f>IF(A292&amp;""="","",IFERROR(SUMIFS('الدفعات'!$A$6:$A$3005,'الدفعات'!$B$6:$B$3005,A292&amp;"",'الدفعات'!$H$6:$H$3005,1)/COUNTIFS('الدفعات'!$B$6:$B$3005,A292&amp;"",'الدفعات'!$H$6:$H$3005,1),""))</f>
        <v/>
      </c>
      <c r="Q292" s="6">
        <f>IF(A292&amp;""="","",IF(N292="","بيانات ناقصة",IF(N292&gt;0,"متأخر",IF(N292&lt;0,"دفع مقدمًا","مسدد"))))</f>
        <v/>
      </c>
      <c r="R292" s="22">
        <f>IF(A292&amp;""="","",IF(AND(F292&amp;""&lt;&gt;"",OR(NOT(ISNUMBER(H292)),H292&gt;'الإعدادات'!$B$4)),1,0))</f>
        <v/>
      </c>
      <c r="S292" s="18">
        <f>IF(ISNUMBER(N292),IF(N292&gt;0,COUNTIFS($N$6:$N$505,"&gt;"&amp;N292)+COUNTIFS($N$6:N292,N292),""),"")</f>
        <v/>
      </c>
    </row>
    <row r="293">
      <c r="A293" s="5" t="n"/>
      <c r="B293" s="5" t="n"/>
      <c r="C293" s="5" t="n"/>
      <c r="D293" s="5" t="n"/>
      <c r="E293" s="16" t="n"/>
      <c r="F293" s="5" t="n"/>
      <c r="G293" s="13" t="n"/>
      <c r="H293" s="13" t="n"/>
      <c r="I293" s="17" t="n"/>
      <c r="J293" s="20">
        <f>IF(A293&amp;""="","",IFERROR(INDEX('الخطوط'!$G$6:$G$45,MATCH(F293&amp;"",'الخطوط'!$A$6:$A$45,0))-N(I293),""))</f>
        <v/>
      </c>
      <c r="K293" s="18">
        <f>IF(OR(J293="",NOT(ISNUMBER(G293))),"",IF(IF(ISNUMBER(H293),MIN('الإعدادات'!$B$4,H293),'الإعدادات'!$B$4)&lt;G293,0,(YEAR(IF(ISNUMBER(H293),MIN('الإعدادات'!$B$4,H293),'الإعدادات'!$B$4))-YEAR(G293))*12+MONTH(IF(ISNUMBER(H293),MIN('الإعدادات'!$B$4,H293),'الإعدادات'!$B$4))-MONTH(G293)+1))</f>
        <v/>
      </c>
      <c r="L293" s="20">
        <f>IF(K293="","",ROUND(K293*J293,2))</f>
        <v/>
      </c>
      <c r="M293" s="20">
        <f>IF(A293&amp;""="","",SUMIFS('الدفعات'!$C$6:$C$3005,'الدفعات'!$B$6:$B$3005,A293&amp;""))</f>
        <v/>
      </c>
      <c r="N293" s="20">
        <f>IF(L293="","",ROUND(L293-M293,2))</f>
        <v/>
      </c>
      <c r="O293" s="18">
        <f>IF(N293="","",IF(AND(N293&gt;0,N(J293)&gt;0),ROUNDUP(ROUND(N293/J293,4),0),0))</f>
        <v/>
      </c>
      <c r="P293" s="21">
        <f>IF(A293&amp;""="","",IFERROR(SUMIFS('الدفعات'!$A$6:$A$3005,'الدفعات'!$B$6:$B$3005,A293&amp;"",'الدفعات'!$H$6:$H$3005,1)/COUNTIFS('الدفعات'!$B$6:$B$3005,A293&amp;"",'الدفعات'!$H$6:$H$3005,1),""))</f>
        <v/>
      </c>
      <c r="Q293" s="6">
        <f>IF(A293&amp;""="","",IF(N293="","بيانات ناقصة",IF(N293&gt;0,"متأخر",IF(N293&lt;0,"دفع مقدمًا","مسدد"))))</f>
        <v/>
      </c>
      <c r="R293" s="22">
        <f>IF(A293&amp;""="","",IF(AND(F293&amp;""&lt;&gt;"",OR(NOT(ISNUMBER(H293)),H293&gt;'الإعدادات'!$B$4)),1,0))</f>
        <v/>
      </c>
      <c r="S293" s="18">
        <f>IF(ISNUMBER(N293),IF(N293&gt;0,COUNTIFS($N$6:$N$505,"&gt;"&amp;N293)+COUNTIFS($N$6:N293,N293),""),"")</f>
        <v/>
      </c>
    </row>
    <row r="294">
      <c r="A294" s="5" t="n"/>
      <c r="B294" s="5" t="n"/>
      <c r="C294" s="5" t="n"/>
      <c r="D294" s="5" t="n"/>
      <c r="E294" s="16" t="n"/>
      <c r="F294" s="5" t="n"/>
      <c r="G294" s="13" t="n"/>
      <c r="H294" s="13" t="n"/>
      <c r="I294" s="17" t="n"/>
      <c r="J294" s="20">
        <f>IF(A294&amp;""="","",IFERROR(INDEX('الخطوط'!$G$6:$G$45,MATCH(F294&amp;"",'الخطوط'!$A$6:$A$45,0))-N(I294),""))</f>
        <v/>
      </c>
      <c r="K294" s="18">
        <f>IF(OR(J294="",NOT(ISNUMBER(G294))),"",IF(IF(ISNUMBER(H294),MIN('الإعدادات'!$B$4,H294),'الإعدادات'!$B$4)&lt;G294,0,(YEAR(IF(ISNUMBER(H294),MIN('الإعدادات'!$B$4,H294),'الإعدادات'!$B$4))-YEAR(G294))*12+MONTH(IF(ISNUMBER(H294),MIN('الإعدادات'!$B$4,H294),'الإعدادات'!$B$4))-MONTH(G294)+1))</f>
        <v/>
      </c>
      <c r="L294" s="20">
        <f>IF(K294="","",ROUND(K294*J294,2))</f>
        <v/>
      </c>
      <c r="M294" s="20">
        <f>IF(A294&amp;""="","",SUMIFS('الدفعات'!$C$6:$C$3005,'الدفعات'!$B$6:$B$3005,A294&amp;""))</f>
        <v/>
      </c>
      <c r="N294" s="20">
        <f>IF(L294="","",ROUND(L294-M294,2))</f>
        <v/>
      </c>
      <c r="O294" s="18">
        <f>IF(N294="","",IF(AND(N294&gt;0,N(J294)&gt;0),ROUNDUP(ROUND(N294/J294,4),0),0))</f>
        <v/>
      </c>
      <c r="P294" s="21">
        <f>IF(A294&amp;""="","",IFERROR(SUMIFS('الدفعات'!$A$6:$A$3005,'الدفعات'!$B$6:$B$3005,A294&amp;"",'الدفعات'!$H$6:$H$3005,1)/COUNTIFS('الدفعات'!$B$6:$B$3005,A294&amp;"",'الدفعات'!$H$6:$H$3005,1),""))</f>
        <v/>
      </c>
      <c r="Q294" s="6">
        <f>IF(A294&amp;""="","",IF(N294="","بيانات ناقصة",IF(N294&gt;0,"متأخر",IF(N294&lt;0,"دفع مقدمًا","مسدد"))))</f>
        <v/>
      </c>
      <c r="R294" s="22">
        <f>IF(A294&amp;""="","",IF(AND(F294&amp;""&lt;&gt;"",OR(NOT(ISNUMBER(H294)),H294&gt;'الإعدادات'!$B$4)),1,0))</f>
        <v/>
      </c>
      <c r="S294" s="18">
        <f>IF(ISNUMBER(N294),IF(N294&gt;0,COUNTIFS($N$6:$N$505,"&gt;"&amp;N294)+COUNTIFS($N$6:N294,N294),""),"")</f>
        <v/>
      </c>
    </row>
    <row r="295">
      <c r="A295" s="5" t="n"/>
      <c r="B295" s="5" t="n"/>
      <c r="C295" s="5" t="n"/>
      <c r="D295" s="5" t="n"/>
      <c r="E295" s="16" t="n"/>
      <c r="F295" s="5" t="n"/>
      <c r="G295" s="13" t="n"/>
      <c r="H295" s="13" t="n"/>
      <c r="I295" s="17" t="n"/>
      <c r="J295" s="20">
        <f>IF(A295&amp;""="","",IFERROR(INDEX('الخطوط'!$G$6:$G$45,MATCH(F295&amp;"",'الخطوط'!$A$6:$A$45,0))-N(I295),""))</f>
        <v/>
      </c>
      <c r="K295" s="18">
        <f>IF(OR(J295="",NOT(ISNUMBER(G295))),"",IF(IF(ISNUMBER(H295),MIN('الإعدادات'!$B$4,H295),'الإعدادات'!$B$4)&lt;G295,0,(YEAR(IF(ISNUMBER(H295),MIN('الإعدادات'!$B$4,H295),'الإعدادات'!$B$4))-YEAR(G295))*12+MONTH(IF(ISNUMBER(H295),MIN('الإعدادات'!$B$4,H295),'الإعدادات'!$B$4))-MONTH(G295)+1))</f>
        <v/>
      </c>
      <c r="L295" s="20">
        <f>IF(K295="","",ROUND(K295*J295,2))</f>
        <v/>
      </c>
      <c r="M295" s="20">
        <f>IF(A295&amp;""="","",SUMIFS('الدفعات'!$C$6:$C$3005,'الدفعات'!$B$6:$B$3005,A295&amp;""))</f>
        <v/>
      </c>
      <c r="N295" s="20">
        <f>IF(L295="","",ROUND(L295-M295,2))</f>
        <v/>
      </c>
      <c r="O295" s="18">
        <f>IF(N295="","",IF(AND(N295&gt;0,N(J295)&gt;0),ROUNDUP(ROUND(N295/J295,4),0),0))</f>
        <v/>
      </c>
      <c r="P295" s="21">
        <f>IF(A295&amp;""="","",IFERROR(SUMIFS('الدفعات'!$A$6:$A$3005,'الدفعات'!$B$6:$B$3005,A295&amp;"",'الدفعات'!$H$6:$H$3005,1)/COUNTIFS('الدفعات'!$B$6:$B$3005,A295&amp;"",'الدفعات'!$H$6:$H$3005,1),""))</f>
        <v/>
      </c>
      <c r="Q295" s="6">
        <f>IF(A295&amp;""="","",IF(N295="","بيانات ناقصة",IF(N295&gt;0,"متأخر",IF(N295&lt;0,"دفع مقدمًا","مسدد"))))</f>
        <v/>
      </c>
      <c r="R295" s="22">
        <f>IF(A295&amp;""="","",IF(AND(F295&amp;""&lt;&gt;"",OR(NOT(ISNUMBER(H295)),H295&gt;'الإعدادات'!$B$4)),1,0))</f>
        <v/>
      </c>
      <c r="S295" s="18">
        <f>IF(ISNUMBER(N295),IF(N295&gt;0,COUNTIFS($N$6:$N$505,"&gt;"&amp;N295)+COUNTIFS($N$6:N295,N295),""),"")</f>
        <v/>
      </c>
    </row>
    <row r="296">
      <c r="A296" s="5" t="n"/>
      <c r="B296" s="5" t="n"/>
      <c r="C296" s="5" t="n"/>
      <c r="D296" s="5" t="n"/>
      <c r="E296" s="16" t="n"/>
      <c r="F296" s="5" t="n"/>
      <c r="G296" s="13" t="n"/>
      <c r="H296" s="13" t="n"/>
      <c r="I296" s="17" t="n"/>
      <c r="J296" s="20">
        <f>IF(A296&amp;""="","",IFERROR(INDEX('الخطوط'!$G$6:$G$45,MATCH(F296&amp;"",'الخطوط'!$A$6:$A$45,0))-N(I296),""))</f>
        <v/>
      </c>
      <c r="K296" s="18">
        <f>IF(OR(J296="",NOT(ISNUMBER(G296))),"",IF(IF(ISNUMBER(H296),MIN('الإعدادات'!$B$4,H296),'الإعدادات'!$B$4)&lt;G296,0,(YEAR(IF(ISNUMBER(H296),MIN('الإعدادات'!$B$4,H296),'الإعدادات'!$B$4))-YEAR(G296))*12+MONTH(IF(ISNUMBER(H296),MIN('الإعدادات'!$B$4,H296),'الإعدادات'!$B$4))-MONTH(G296)+1))</f>
        <v/>
      </c>
      <c r="L296" s="20">
        <f>IF(K296="","",ROUND(K296*J296,2))</f>
        <v/>
      </c>
      <c r="M296" s="20">
        <f>IF(A296&amp;""="","",SUMIFS('الدفعات'!$C$6:$C$3005,'الدفعات'!$B$6:$B$3005,A296&amp;""))</f>
        <v/>
      </c>
      <c r="N296" s="20">
        <f>IF(L296="","",ROUND(L296-M296,2))</f>
        <v/>
      </c>
      <c r="O296" s="18">
        <f>IF(N296="","",IF(AND(N296&gt;0,N(J296)&gt;0),ROUNDUP(ROUND(N296/J296,4),0),0))</f>
        <v/>
      </c>
      <c r="P296" s="21">
        <f>IF(A296&amp;""="","",IFERROR(SUMIFS('الدفعات'!$A$6:$A$3005,'الدفعات'!$B$6:$B$3005,A296&amp;"",'الدفعات'!$H$6:$H$3005,1)/COUNTIFS('الدفعات'!$B$6:$B$3005,A296&amp;"",'الدفعات'!$H$6:$H$3005,1),""))</f>
        <v/>
      </c>
      <c r="Q296" s="6">
        <f>IF(A296&amp;""="","",IF(N296="","بيانات ناقصة",IF(N296&gt;0,"متأخر",IF(N296&lt;0,"دفع مقدمًا","مسدد"))))</f>
        <v/>
      </c>
      <c r="R296" s="22">
        <f>IF(A296&amp;""="","",IF(AND(F296&amp;""&lt;&gt;"",OR(NOT(ISNUMBER(H296)),H296&gt;'الإعدادات'!$B$4)),1,0))</f>
        <v/>
      </c>
      <c r="S296" s="18">
        <f>IF(ISNUMBER(N296),IF(N296&gt;0,COUNTIFS($N$6:$N$505,"&gt;"&amp;N296)+COUNTIFS($N$6:N296,N296),""),"")</f>
        <v/>
      </c>
    </row>
    <row r="297">
      <c r="A297" s="5" t="n"/>
      <c r="B297" s="5" t="n"/>
      <c r="C297" s="5" t="n"/>
      <c r="D297" s="5" t="n"/>
      <c r="E297" s="16" t="n"/>
      <c r="F297" s="5" t="n"/>
      <c r="G297" s="13" t="n"/>
      <c r="H297" s="13" t="n"/>
      <c r="I297" s="17" t="n"/>
      <c r="J297" s="20">
        <f>IF(A297&amp;""="","",IFERROR(INDEX('الخطوط'!$G$6:$G$45,MATCH(F297&amp;"",'الخطوط'!$A$6:$A$45,0))-N(I297),""))</f>
        <v/>
      </c>
      <c r="K297" s="18">
        <f>IF(OR(J297="",NOT(ISNUMBER(G297))),"",IF(IF(ISNUMBER(H297),MIN('الإعدادات'!$B$4,H297),'الإعدادات'!$B$4)&lt;G297,0,(YEAR(IF(ISNUMBER(H297),MIN('الإعدادات'!$B$4,H297),'الإعدادات'!$B$4))-YEAR(G297))*12+MONTH(IF(ISNUMBER(H297),MIN('الإعدادات'!$B$4,H297),'الإعدادات'!$B$4))-MONTH(G297)+1))</f>
        <v/>
      </c>
      <c r="L297" s="20">
        <f>IF(K297="","",ROUND(K297*J297,2))</f>
        <v/>
      </c>
      <c r="M297" s="20">
        <f>IF(A297&amp;""="","",SUMIFS('الدفعات'!$C$6:$C$3005,'الدفعات'!$B$6:$B$3005,A297&amp;""))</f>
        <v/>
      </c>
      <c r="N297" s="20">
        <f>IF(L297="","",ROUND(L297-M297,2))</f>
        <v/>
      </c>
      <c r="O297" s="18">
        <f>IF(N297="","",IF(AND(N297&gt;0,N(J297)&gt;0),ROUNDUP(ROUND(N297/J297,4),0),0))</f>
        <v/>
      </c>
      <c r="P297" s="21">
        <f>IF(A297&amp;""="","",IFERROR(SUMIFS('الدفعات'!$A$6:$A$3005,'الدفعات'!$B$6:$B$3005,A297&amp;"",'الدفعات'!$H$6:$H$3005,1)/COUNTIFS('الدفعات'!$B$6:$B$3005,A297&amp;"",'الدفعات'!$H$6:$H$3005,1),""))</f>
        <v/>
      </c>
      <c r="Q297" s="6">
        <f>IF(A297&amp;""="","",IF(N297="","بيانات ناقصة",IF(N297&gt;0,"متأخر",IF(N297&lt;0,"دفع مقدمًا","مسدد"))))</f>
        <v/>
      </c>
      <c r="R297" s="22">
        <f>IF(A297&amp;""="","",IF(AND(F297&amp;""&lt;&gt;"",OR(NOT(ISNUMBER(H297)),H297&gt;'الإعدادات'!$B$4)),1,0))</f>
        <v/>
      </c>
      <c r="S297" s="18">
        <f>IF(ISNUMBER(N297),IF(N297&gt;0,COUNTIFS($N$6:$N$505,"&gt;"&amp;N297)+COUNTIFS($N$6:N297,N297),""),"")</f>
        <v/>
      </c>
    </row>
    <row r="298">
      <c r="A298" s="5" t="n"/>
      <c r="B298" s="5" t="n"/>
      <c r="C298" s="5" t="n"/>
      <c r="D298" s="5" t="n"/>
      <c r="E298" s="16" t="n"/>
      <c r="F298" s="5" t="n"/>
      <c r="G298" s="13" t="n"/>
      <c r="H298" s="13" t="n"/>
      <c r="I298" s="17" t="n"/>
      <c r="J298" s="20">
        <f>IF(A298&amp;""="","",IFERROR(INDEX('الخطوط'!$G$6:$G$45,MATCH(F298&amp;"",'الخطوط'!$A$6:$A$45,0))-N(I298),""))</f>
        <v/>
      </c>
      <c r="K298" s="18">
        <f>IF(OR(J298="",NOT(ISNUMBER(G298))),"",IF(IF(ISNUMBER(H298),MIN('الإعدادات'!$B$4,H298),'الإعدادات'!$B$4)&lt;G298,0,(YEAR(IF(ISNUMBER(H298),MIN('الإعدادات'!$B$4,H298),'الإعدادات'!$B$4))-YEAR(G298))*12+MONTH(IF(ISNUMBER(H298),MIN('الإعدادات'!$B$4,H298),'الإعدادات'!$B$4))-MONTH(G298)+1))</f>
        <v/>
      </c>
      <c r="L298" s="20">
        <f>IF(K298="","",ROUND(K298*J298,2))</f>
        <v/>
      </c>
      <c r="M298" s="20">
        <f>IF(A298&amp;""="","",SUMIFS('الدفعات'!$C$6:$C$3005,'الدفعات'!$B$6:$B$3005,A298&amp;""))</f>
        <v/>
      </c>
      <c r="N298" s="20">
        <f>IF(L298="","",ROUND(L298-M298,2))</f>
        <v/>
      </c>
      <c r="O298" s="18">
        <f>IF(N298="","",IF(AND(N298&gt;0,N(J298)&gt;0),ROUNDUP(ROUND(N298/J298,4),0),0))</f>
        <v/>
      </c>
      <c r="P298" s="21">
        <f>IF(A298&amp;""="","",IFERROR(SUMIFS('الدفعات'!$A$6:$A$3005,'الدفعات'!$B$6:$B$3005,A298&amp;"",'الدفعات'!$H$6:$H$3005,1)/COUNTIFS('الدفعات'!$B$6:$B$3005,A298&amp;"",'الدفعات'!$H$6:$H$3005,1),""))</f>
        <v/>
      </c>
      <c r="Q298" s="6">
        <f>IF(A298&amp;""="","",IF(N298="","بيانات ناقصة",IF(N298&gt;0,"متأخر",IF(N298&lt;0,"دفع مقدمًا","مسدد"))))</f>
        <v/>
      </c>
      <c r="R298" s="22">
        <f>IF(A298&amp;""="","",IF(AND(F298&amp;""&lt;&gt;"",OR(NOT(ISNUMBER(H298)),H298&gt;'الإعدادات'!$B$4)),1,0))</f>
        <v/>
      </c>
      <c r="S298" s="18">
        <f>IF(ISNUMBER(N298),IF(N298&gt;0,COUNTIFS($N$6:$N$505,"&gt;"&amp;N298)+COUNTIFS($N$6:N298,N298),""),"")</f>
        <v/>
      </c>
    </row>
    <row r="299">
      <c r="A299" s="5" t="n"/>
      <c r="B299" s="5" t="n"/>
      <c r="C299" s="5" t="n"/>
      <c r="D299" s="5" t="n"/>
      <c r="E299" s="16" t="n"/>
      <c r="F299" s="5" t="n"/>
      <c r="G299" s="13" t="n"/>
      <c r="H299" s="13" t="n"/>
      <c r="I299" s="17" t="n"/>
      <c r="J299" s="20">
        <f>IF(A299&amp;""="","",IFERROR(INDEX('الخطوط'!$G$6:$G$45,MATCH(F299&amp;"",'الخطوط'!$A$6:$A$45,0))-N(I299),""))</f>
        <v/>
      </c>
      <c r="K299" s="18">
        <f>IF(OR(J299="",NOT(ISNUMBER(G299))),"",IF(IF(ISNUMBER(H299),MIN('الإعدادات'!$B$4,H299),'الإعدادات'!$B$4)&lt;G299,0,(YEAR(IF(ISNUMBER(H299),MIN('الإعدادات'!$B$4,H299),'الإعدادات'!$B$4))-YEAR(G299))*12+MONTH(IF(ISNUMBER(H299),MIN('الإعدادات'!$B$4,H299),'الإعدادات'!$B$4))-MONTH(G299)+1))</f>
        <v/>
      </c>
      <c r="L299" s="20">
        <f>IF(K299="","",ROUND(K299*J299,2))</f>
        <v/>
      </c>
      <c r="M299" s="20">
        <f>IF(A299&amp;""="","",SUMIFS('الدفعات'!$C$6:$C$3005,'الدفعات'!$B$6:$B$3005,A299&amp;""))</f>
        <v/>
      </c>
      <c r="N299" s="20">
        <f>IF(L299="","",ROUND(L299-M299,2))</f>
        <v/>
      </c>
      <c r="O299" s="18">
        <f>IF(N299="","",IF(AND(N299&gt;0,N(J299)&gt;0),ROUNDUP(ROUND(N299/J299,4),0),0))</f>
        <v/>
      </c>
      <c r="P299" s="21">
        <f>IF(A299&amp;""="","",IFERROR(SUMIFS('الدفعات'!$A$6:$A$3005,'الدفعات'!$B$6:$B$3005,A299&amp;"",'الدفعات'!$H$6:$H$3005,1)/COUNTIFS('الدفعات'!$B$6:$B$3005,A299&amp;"",'الدفعات'!$H$6:$H$3005,1),""))</f>
        <v/>
      </c>
      <c r="Q299" s="6">
        <f>IF(A299&amp;""="","",IF(N299="","بيانات ناقصة",IF(N299&gt;0,"متأخر",IF(N299&lt;0,"دفع مقدمًا","مسدد"))))</f>
        <v/>
      </c>
      <c r="R299" s="22">
        <f>IF(A299&amp;""="","",IF(AND(F299&amp;""&lt;&gt;"",OR(NOT(ISNUMBER(H299)),H299&gt;'الإعدادات'!$B$4)),1,0))</f>
        <v/>
      </c>
      <c r="S299" s="18">
        <f>IF(ISNUMBER(N299),IF(N299&gt;0,COUNTIFS($N$6:$N$505,"&gt;"&amp;N299)+COUNTIFS($N$6:N299,N299),""),"")</f>
        <v/>
      </c>
    </row>
    <row r="300">
      <c r="A300" s="5" t="n"/>
      <c r="B300" s="5" t="n"/>
      <c r="C300" s="5" t="n"/>
      <c r="D300" s="5" t="n"/>
      <c r="E300" s="16" t="n"/>
      <c r="F300" s="5" t="n"/>
      <c r="G300" s="13" t="n"/>
      <c r="H300" s="13" t="n"/>
      <c r="I300" s="17" t="n"/>
      <c r="J300" s="20">
        <f>IF(A300&amp;""="","",IFERROR(INDEX('الخطوط'!$G$6:$G$45,MATCH(F300&amp;"",'الخطوط'!$A$6:$A$45,0))-N(I300),""))</f>
        <v/>
      </c>
      <c r="K300" s="18">
        <f>IF(OR(J300="",NOT(ISNUMBER(G300))),"",IF(IF(ISNUMBER(H300),MIN('الإعدادات'!$B$4,H300),'الإعدادات'!$B$4)&lt;G300,0,(YEAR(IF(ISNUMBER(H300),MIN('الإعدادات'!$B$4,H300),'الإعدادات'!$B$4))-YEAR(G300))*12+MONTH(IF(ISNUMBER(H300),MIN('الإعدادات'!$B$4,H300),'الإعدادات'!$B$4))-MONTH(G300)+1))</f>
        <v/>
      </c>
      <c r="L300" s="20">
        <f>IF(K300="","",ROUND(K300*J300,2))</f>
        <v/>
      </c>
      <c r="M300" s="20">
        <f>IF(A300&amp;""="","",SUMIFS('الدفعات'!$C$6:$C$3005,'الدفعات'!$B$6:$B$3005,A300&amp;""))</f>
        <v/>
      </c>
      <c r="N300" s="20">
        <f>IF(L300="","",ROUND(L300-M300,2))</f>
        <v/>
      </c>
      <c r="O300" s="18">
        <f>IF(N300="","",IF(AND(N300&gt;0,N(J300)&gt;0),ROUNDUP(ROUND(N300/J300,4),0),0))</f>
        <v/>
      </c>
      <c r="P300" s="21">
        <f>IF(A300&amp;""="","",IFERROR(SUMIFS('الدفعات'!$A$6:$A$3005,'الدفعات'!$B$6:$B$3005,A300&amp;"",'الدفعات'!$H$6:$H$3005,1)/COUNTIFS('الدفعات'!$B$6:$B$3005,A300&amp;"",'الدفعات'!$H$6:$H$3005,1),""))</f>
        <v/>
      </c>
      <c r="Q300" s="6">
        <f>IF(A300&amp;""="","",IF(N300="","بيانات ناقصة",IF(N300&gt;0,"متأخر",IF(N300&lt;0,"دفع مقدمًا","مسدد"))))</f>
        <v/>
      </c>
      <c r="R300" s="22">
        <f>IF(A300&amp;""="","",IF(AND(F300&amp;""&lt;&gt;"",OR(NOT(ISNUMBER(H300)),H300&gt;'الإعدادات'!$B$4)),1,0))</f>
        <v/>
      </c>
      <c r="S300" s="18">
        <f>IF(ISNUMBER(N300),IF(N300&gt;0,COUNTIFS($N$6:$N$505,"&gt;"&amp;N300)+COUNTIFS($N$6:N300,N300),""),"")</f>
        <v/>
      </c>
    </row>
    <row r="301">
      <c r="A301" s="5" t="n"/>
      <c r="B301" s="5" t="n"/>
      <c r="C301" s="5" t="n"/>
      <c r="D301" s="5" t="n"/>
      <c r="E301" s="16" t="n"/>
      <c r="F301" s="5" t="n"/>
      <c r="G301" s="13" t="n"/>
      <c r="H301" s="13" t="n"/>
      <c r="I301" s="17" t="n"/>
      <c r="J301" s="20">
        <f>IF(A301&amp;""="","",IFERROR(INDEX('الخطوط'!$G$6:$G$45,MATCH(F301&amp;"",'الخطوط'!$A$6:$A$45,0))-N(I301),""))</f>
        <v/>
      </c>
      <c r="K301" s="18">
        <f>IF(OR(J301="",NOT(ISNUMBER(G301))),"",IF(IF(ISNUMBER(H301),MIN('الإعدادات'!$B$4,H301),'الإعدادات'!$B$4)&lt;G301,0,(YEAR(IF(ISNUMBER(H301),MIN('الإعدادات'!$B$4,H301),'الإعدادات'!$B$4))-YEAR(G301))*12+MONTH(IF(ISNUMBER(H301),MIN('الإعدادات'!$B$4,H301),'الإعدادات'!$B$4))-MONTH(G301)+1))</f>
        <v/>
      </c>
      <c r="L301" s="20">
        <f>IF(K301="","",ROUND(K301*J301,2))</f>
        <v/>
      </c>
      <c r="M301" s="20">
        <f>IF(A301&amp;""="","",SUMIFS('الدفعات'!$C$6:$C$3005,'الدفعات'!$B$6:$B$3005,A301&amp;""))</f>
        <v/>
      </c>
      <c r="N301" s="20">
        <f>IF(L301="","",ROUND(L301-M301,2))</f>
        <v/>
      </c>
      <c r="O301" s="18">
        <f>IF(N301="","",IF(AND(N301&gt;0,N(J301)&gt;0),ROUNDUP(ROUND(N301/J301,4),0),0))</f>
        <v/>
      </c>
      <c r="P301" s="21">
        <f>IF(A301&amp;""="","",IFERROR(SUMIFS('الدفعات'!$A$6:$A$3005,'الدفعات'!$B$6:$B$3005,A301&amp;"",'الدفعات'!$H$6:$H$3005,1)/COUNTIFS('الدفعات'!$B$6:$B$3005,A301&amp;"",'الدفعات'!$H$6:$H$3005,1),""))</f>
        <v/>
      </c>
      <c r="Q301" s="6">
        <f>IF(A301&amp;""="","",IF(N301="","بيانات ناقصة",IF(N301&gt;0,"متأخر",IF(N301&lt;0,"دفع مقدمًا","مسدد"))))</f>
        <v/>
      </c>
      <c r="R301" s="22">
        <f>IF(A301&amp;""="","",IF(AND(F301&amp;""&lt;&gt;"",OR(NOT(ISNUMBER(H301)),H301&gt;'الإعدادات'!$B$4)),1,0))</f>
        <v/>
      </c>
      <c r="S301" s="18">
        <f>IF(ISNUMBER(N301),IF(N301&gt;0,COUNTIFS($N$6:$N$505,"&gt;"&amp;N301)+COUNTIFS($N$6:N301,N301),""),"")</f>
        <v/>
      </c>
    </row>
    <row r="302">
      <c r="A302" s="5" t="n"/>
      <c r="B302" s="5" t="n"/>
      <c r="C302" s="5" t="n"/>
      <c r="D302" s="5" t="n"/>
      <c r="E302" s="16" t="n"/>
      <c r="F302" s="5" t="n"/>
      <c r="G302" s="13" t="n"/>
      <c r="H302" s="13" t="n"/>
      <c r="I302" s="17" t="n"/>
      <c r="J302" s="20">
        <f>IF(A302&amp;""="","",IFERROR(INDEX('الخطوط'!$G$6:$G$45,MATCH(F302&amp;"",'الخطوط'!$A$6:$A$45,0))-N(I302),""))</f>
        <v/>
      </c>
      <c r="K302" s="18">
        <f>IF(OR(J302="",NOT(ISNUMBER(G302))),"",IF(IF(ISNUMBER(H302),MIN('الإعدادات'!$B$4,H302),'الإعدادات'!$B$4)&lt;G302,0,(YEAR(IF(ISNUMBER(H302),MIN('الإعدادات'!$B$4,H302),'الإعدادات'!$B$4))-YEAR(G302))*12+MONTH(IF(ISNUMBER(H302),MIN('الإعدادات'!$B$4,H302),'الإعدادات'!$B$4))-MONTH(G302)+1))</f>
        <v/>
      </c>
      <c r="L302" s="20">
        <f>IF(K302="","",ROUND(K302*J302,2))</f>
        <v/>
      </c>
      <c r="M302" s="20">
        <f>IF(A302&amp;""="","",SUMIFS('الدفعات'!$C$6:$C$3005,'الدفعات'!$B$6:$B$3005,A302&amp;""))</f>
        <v/>
      </c>
      <c r="N302" s="20">
        <f>IF(L302="","",ROUND(L302-M302,2))</f>
        <v/>
      </c>
      <c r="O302" s="18">
        <f>IF(N302="","",IF(AND(N302&gt;0,N(J302)&gt;0),ROUNDUP(ROUND(N302/J302,4),0),0))</f>
        <v/>
      </c>
      <c r="P302" s="21">
        <f>IF(A302&amp;""="","",IFERROR(SUMIFS('الدفعات'!$A$6:$A$3005,'الدفعات'!$B$6:$B$3005,A302&amp;"",'الدفعات'!$H$6:$H$3005,1)/COUNTIFS('الدفعات'!$B$6:$B$3005,A302&amp;"",'الدفعات'!$H$6:$H$3005,1),""))</f>
        <v/>
      </c>
      <c r="Q302" s="6">
        <f>IF(A302&amp;""="","",IF(N302="","بيانات ناقصة",IF(N302&gt;0,"متأخر",IF(N302&lt;0,"دفع مقدمًا","مسدد"))))</f>
        <v/>
      </c>
      <c r="R302" s="22">
        <f>IF(A302&amp;""="","",IF(AND(F302&amp;""&lt;&gt;"",OR(NOT(ISNUMBER(H302)),H302&gt;'الإعدادات'!$B$4)),1,0))</f>
        <v/>
      </c>
      <c r="S302" s="18">
        <f>IF(ISNUMBER(N302),IF(N302&gt;0,COUNTIFS($N$6:$N$505,"&gt;"&amp;N302)+COUNTIFS($N$6:N302,N302),""),"")</f>
        <v/>
      </c>
    </row>
    <row r="303">
      <c r="A303" s="5" t="n"/>
      <c r="B303" s="5" t="n"/>
      <c r="C303" s="5" t="n"/>
      <c r="D303" s="5" t="n"/>
      <c r="E303" s="16" t="n"/>
      <c r="F303" s="5" t="n"/>
      <c r="G303" s="13" t="n"/>
      <c r="H303" s="13" t="n"/>
      <c r="I303" s="17" t="n"/>
      <c r="J303" s="20">
        <f>IF(A303&amp;""="","",IFERROR(INDEX('الخطوط'!$G$6:$G$45,MATCH(F303&amp;"",'الخطوط'!$A$6:$A$45,0))-N(I303),""))</f>
        <v/>
      </c>
      <c r="K303" s="18">
        <f>IF(OR(J303="",NOT(ISNUMBER(G303))),"",IF(IF(ISNUMBER(H303),MIN('الإعدادات'!$B$4,H303),'الإعدادات'!$B$4)&lt;G303,0,(YEAR(IF(ISNUMBER(H303),MIN('الإعدادات'!$B$4,H303),'الإعدادات'!$B$4))-YEAR(G303))*12+MONTH(IF(ISNUMBER(H303),MIN('الإعدادات'!$B$4,H303),'الإعدادات'!$B$4))-MONTH(G303)+1))</f>
        <v/>
      </c>
      <c r="L303" s="20">
        <f>IF(K303="","",ROUND(K303*J303,2))</f>
        <v/>
      </c>
      <c r="M303" s="20">
        <f>IF(A303&amp;""="","",SUMIFS('الدفعات'!$C$6:$C$3005,'الدفعات'!$B$6:$B$3005,A303&amp;""))</f>
        <v/>
      </c>
      <c r="N303" s="20">
        <f>IF(L303="","",ROUND(L303-M303,2))</f>
        <v/>
      </c>
      <c r="O303" s="18">
        <f>IF(N303="","",IF(AND(N303&gt;0,N(J303)&gt;0),ROUNDUP(ROUND(N303/J303,4),0),0))</f>
        <v/>
      </c>
      <c r="P303" s="21">
        <f>IF(A303&amp;""="","",IFERROR(SUMIFS('الدفعات'!$A$6:$A$3005,'الدفعات'!$B$6:$B$3005,A303&amp;"",'الدفعات'!$H$6:$H$3005,1)/COUNTIFS('الدفعات'!$B$6:$B$3005,A303&amp;"",'الدفعات'!$H$6:$H$3005,1),""))</f>
        <v/>
      </c>
      <c r="Q303" s="6">
        <f>IF(A303&amp;""="","",IF(N303="","بيانات ناقصة",IF(N303&gt;0,"متأخر",IF(N303&lt;0,"دفع مقدمًا","مسدد"))))</f>
        <v/>
      </c>
      <c r="R303" s="22">
        <f>IF(A303&amp;""="","",IF(AND(F303&amp;""&lt;&gt;"",OR(NOT(ISNUMBER(H303)),H303&gt;'الإعدادات'!$B$4)),1,0))</f>
        <v/>
      </c>
      <c r="S303" s="18">
        <f>IF(ISNUMBER(N303),IF(N303&gt;0,COUNTIFS($N$6:$N$505,"&gt;"&amp;N303)+COUNTIFS($N$6:N303,N303),""),"")</f>
        <v/>
      </c>
    </row>
    <row r="304">
      <c r="A304" s="5" t="n"/>
      <c r="B304" s="5" t="n"/>
      <c r="C304" s="5" t="n"/>
      <c r="D304" s="5" t="n"/>
      <c r="E304" s="16" t="n"/>
      <c r="F304" s="5" t="n"/>
      <c r="G304" s="13" t="n"/>
      <c r="H304" s="13" t="n"/>
      <c r="I304" s="17" t="n"/>
      <c r="J304" s="20">
        <f>IF(A304&amp;""="","",IFERROR(INDEX('الخطوط'!$G$6:$G$45,MATCH(F304&amp;"",'الخطوط'!$A$6:$A$45,0))-N(I304),""))</f>
        <v/>
      </c>
      <c r="K304" s="18">
        <f>IF(OR(J304="",NOT(ISNUMBER(G304))),"",IF(IF(ISNUMBER(H304),MIN('الإعدادات'!$B$4,H304),'الإعدادات'!$B$4)&lt;G304,0,(YEAR(IF(ISNUMBER(H304),MIN('الإعدادات'!$B$4,H304),'الإعدادات'!$B$4))-YEAR(G304))*12+MONTH(IF(ISNUMBER(H304),MIN('الإعدادات'!$B$4,H304),'الإعدادات'!$B$4))-MONTH(G304)+1))</f>
        <v/>
      </c>
      <c r="L304" s="20">
        <f>IF(K304="","",ROUND(K304*J304,2))</f>
        <v/>
      </c>
      <c r="M304" s="20">
        <f>IF(A304&amp;""="","",SUMIFS('الدفعات'!$C$6:$C$3005,'الدفعات'!$B$6:$B$3005,A304&amp;""))</f>
        <v/>
      </c>
      <c r="N304" s="20">
        <f>IF(L304="","",ROUND(L304-M304,2))</f>
        <v/>
      </c>
      <c r="O304" s="18">
        <f>IF(N304="","",IF(AND(N304&gt;0,N(J304)&gt;0),ROUNDUP(ROUND(N304/J304,4),0),0))</f>
        <v/>
      </c>
      <c r="P304" s="21">
        <f>IF(A304&amp;""="","",IFERROR(SUMIFS('الدفعات'!$A$6:$A$3005,'الدفعات'!$B$6:$B$3005,A304&amp;"",'الدفعات'!$H$6:$H$3005,1)/COUNTIFS('الدفعات'!$B$6:$B$3005,A304&amp;"",'الدفعات'!$H$6:$H$3005,1),""))</f>
        <v/>
      </c>
      <c r="Q304" s="6">
        <f>IF(A304&amp;""="","",IF(N304="","بيانات ناقصة",IF(N304&gt;0,"متأخر",IF(N304&lt;0,"دفع مقدمًا","مسدد"))))</f>
        <v/>
      </c>
      <c r="R304" s="22">
        <f>IF(A304&amp;""="","",IF(AND(F304&amp;""&lt;&gt;"",OR(NOT(ISNUMBER(H304)),H304&gt;'الإعدادات'!$B$4)),1,0))</f>
        <v/>
      </c>
      <c r="S304" s="18">
        <f>IF(ISNUMBER(N304),IF(N304&gt;0,COUNTIFS($N$6:$N$505,"&gt;"&amp;N304)+COUNTIFS($N$6:N304,N304),""),"")</f>
        <v/>
      </c>
    </row>
    <row r="305">
      <c r="A305" s="5" t="n"/>
      <c r="B305" s="5" t="n"/>
      <c r="C305" s="5" t="n"/>
      <c r="D305" s="5" t="n"/>
      <c r="E305" s="16" t="n"/>
      <c r="F305" s="5" t="n"/>
      <c r="G305" s="13" t="n"/>
      <c r="H305" s="13" t="n"/>
      <c r="I305" s="17" t="n"/>
      <c r="J305" s="20">
        <f>IF(A305&amp;""="","",IFERROR(INDEX('الخطوط'!$G$6:$G$45,MATCH(F305&amp;"",'الخطوط'!$A$6:$A$45,0))-N(I305),""))</f>
        <v/>
      </c>
      <c r="K305" s="18">
        <f>IF(OR(J305="",NOT(ISNUMBER(G305))),"",IF(IF(ISNUMBER(H305),MIN('الإعدادات'!$B$4,H305),'الإعدادات'!$B$4)&lt;G305,0,(YEAR(IF(ISNUMBER(H305),MIN('الإعدادات'!$B$4,H305),'الإعدادات'!$B$4))-YEAR(G305))*12+MONTH(IF(ISNUMBER(H305),MIN('الإعدادات'!$B$4,H305),'الإعدادات'!$B$4))-MONTH(G305)+1))</f>
        <v/>
      </c>
      <c r="L305" s="20">
        <f>IF(K305="","",ROUND(K305*J305,2))</f>
        <v/>
      </c>
      <c r="M305" s="20">
        <f>IF(A305&amp;""="","",SUMIFS('الدفعات'!$C$6:$C$3005,'الدفعات'!$B$6:$B$3005,A305&amp;""))</f>
        <v/>
      </c>
      <c r="N305" s="20">
        <f>IF(L305="","",ROUND(L305-M305,2))</f>
        <v/>
      </c>
      <c r="O305" s="18">
        <f>IF(N305="","",IF(AND(N305&gt;0,N(J305)&gt;0),ROUNDUP(ROUND(N305/J305,4),0),0))</f>
        <v/>
      </c>
      <c r="P305" s="21">
        <f>IF(A305&amp;""="","",IFERROR(SUMIFS('الدفعات'!$A$6:$A$3005,'الدفعات'!$B$6:$B$3005,A305&amp;"",'الدفعات'!$H$6:$H$3005,1)/COUNTIFS('الدفعات'!$B$6:$B$3005,A305&amp;"",'الدفعات'!$H$6:$H$3005,1),""))</f>
        <v/>
      </c>
      <c r="Q305" s="6">
        <f>IF(A305&amp;""="","",IF(N305="","بيانات ناقصة",IF(N305&gt;0,"متأخر",IF(N305&lt;0,"دفع مقدمًا","مسدد"))))</f>
        <v/>
      </c>
      <c r="R305" s="22">
        <f>IF(A305&amp;""="","",IF(AND(F305&amp;""&lt;&gt;"",OR(NOT(ISNUMBER(H305)),H305&gt;'الإعدادات'!$B$4)),1,0))</f>
        <v/>
      </c>
      <c r="S305" s="18">
        <f>IF(ISNUMBER(N305),IF(N305&gt;0,COUNTIFS($N$6:$N$505,"&gt;"&amp;N305)+COUNTIFS($N$6:N305,N305),""),"")</f>
        <v/>
      </c>
    </row>
    <row r="306">
      <c r="A306" s="5" t="n"/>
      <c r="B306" s="5" t="n"/>
      <c r="C306" s="5" t="n"/>
      <c r="D306" s="5" t="n"/>
      <c r="E306" s="16" t="n"/>
      <c r="F306" s="5" t="n"/>
      <c r="G306" s="13" t="n"/>
      <c r="H306" s="13" t="n"/>
      <c r="I306" s="17" t="n"/>
      <c r="J306" s="20">
        <f>IF(A306&amp;""="","",IFERROR(INDEX('الخطوط'!$G$6:$G$45,MATCH(F306&amp;"",'الخطوط'!$A$6:$A$45,0))-N(I306),""))</f>
        <v/>
      </c>
      <c r="K306" s="18">
        <f>IF(OR(J306="",NOT(ISNUMBER(G306))),"",IF(IF(ISNUMBER(H306),MIN('الإعدادات'!$B$4,H306),'الإعدادات'!$B$4)&lt;G306,0,(YEAR(IF(ISNUMBER(H306),MIN('الإعدادات'!$B$4,H306),'الإعدادات'!$B$4))-YEAR(G306))*12+MONTH(IF(ISNUMBER(H306),MIN('الإعدادات'!$B$4,H306),'الإعدادات'!$B$4))-MONTH(G306)+1))</f>
        <v/>
      </c>
      <c r="L306" s="20">
        <f>IF(K306="","",ROUND(K306*J306,2))</f>
        <v/>
      </c>
      <c r="M306" s="20">
        <f>IF(A306&amp;""="","",SUMIFS('الدفعات'!$C$6:$C$3005,'الدفعات'!$B$6:$B$3005,A306&amp;""))</f>
        <v/>
      </c>
      <c r="N306" s="20">
        <f>IF(L306="","",ROUND(L306-M306,2))</f>
        <v/>
      </c>
      <c r="O306" s="18">
        <f>IF(N306="","",IF(AND(N306&gt;0,N(J306)&gt;0),ROUNDUP(ROUND(N306/J306,4),0),0))</f>
        <v/>
      </c>
      <c r="P306" s="21">
        <f>IF(A306&amp;""="","",IFERROR(SUMIFS('الدفعات'!$A$6:$A$3005,'الدفعات'!$B$6:$B$3005,A306&amp;"",'الدفعات'!$H$6:$H$3005,1)/COUNTIFS('الدفعات'!$B$6:$B$3005,A306&amp;"",'الدفعات'!$H$6:$H$3005,1),""))</f>
        <v/>
      </c>
      <c r="Q306" s="6">
        <f>IF(A306&amp;""="","",IF(N306="","بيانات ناقصة",IF(N306&gt;0,"متأخر",IF(N306&lt;0,"دفع مقدمًا","مسدد"))))</f>
        <v/>
      </c>
      <c r="R306" s="22">
        <f>IF(A306&amp;""="","",IF(AND(F306&amp;""&lt;&gt;"",OR(NOT(ISNUMBER(H306)),H306&gt;'الإعدادات'!$B$4)),1,0))</f>
        <v/>
      </c>
      <c r="S306" s="18">
        <f>IF(ISNUMBER(N306),IF(N306&gt;0,COUNTIFS($N$6:$N$505,"&gt;"&amp;N306)+COUNTIFS($N$6:N306,N306),""),"")</f>
        <v/>
      </c>
    </row>
    <row r="307">
      <c r="A307" s="5" t="n"/>
      <c r="B307" s="5" t="n"/>
      <c r="C307" s="5" t="n"/>
      <c r="D307" s="5" t="n"/>
      <c r="E307" s="16" t="n"/>
      <c r="F307" s="5" t="n"/>
      <c r="G307" s="13" t="n"/>
      <c r="H307" s="13" t="n"/>
      <c r="I307" s="17" t="n"/>
      <c r="J307" s="20">
        <f>IF(A307&amp;""="","",IFERROR(INDEX('الخطوط'!$G$6:$G$45,MATCH(F307&amp;"",'الخطوط'!$A$6:$A$45,0))-N(I307),""))</f>
        <v/>
      </c>
      <c r="K307" s="18">
        <f>IF(OR(J307="",NOT(ISNUMBER(G307))),"",IF(IF(ISNUMBER(H307),MIN('الإعدادات'!$B$4,H307),'الإعدادات'!$B$4)&lt;G307,0,(YEAR(IF(ISNUMBER(H307),MIN('الإعدادات'!$B$4,H307),'الإعدادات'!$B$4))-YEAR(G307))*12+MONTH(IF(ISNUMBER(H307),MIN('الإعدادات'!$B$4,H307),'الإعدادات'!$B$4))-MONTH(G307)+1))</f>
        <v/>
      </c>
      <c r="L307" s="20">
        <f>IF(K307="","",ROUND(K307*J307,2))</f>
        <v/>
      </c>
      <c r="M307" s="20">
        <f>IF(A307&amp;""="","",SUMIFS('الدفعات'!$C$6:$C$3005,'الدفعات'!$B$6:$B$3005,A307&amp;""))</f>
        <v/>
      </c>
      <c r="N307" s="20">
        <f>IF(L307="","",ROUND(L307-M307,2))</f>
        <v/>
      </c>
      <c r="O307" s="18">
        <f>IF(N307="","",IF(AND(N307&gt;0,N(J307)&gt;0),ROUNDUP(ROUND(N307/J307,4),0),0))</f>
        <v/>
      </c>
      <c r="P307" s="21">
        <f>IF(A307&amp;""="","",IFERROR(SUMIFS('الدفعات'!$A$6:$A$3005,'الدفعات'!$B$6:$B$3005,A307&amp;"",'الدفعات'!$H$6:$H$3005,1)/COUNTIFS('الدفعات'!$B$6:$B$3005,A307&amp;"",'الدفعات'!$H$6:$H$3005,1),""))</f>
        <v/>
      </c>
      <c r="Q307" s="6">
        <f>IF(A307&amp;""="","",IF(N307="","بيانات ناقصة",IF(N307&gt;0,"متأخر",IF(N307&lt;0,"دفع مقدمًا","مسدد"))))</f>
        <v/>
      </c>
      <c r="R307" s="22">
        <f>IF(A307&amp;""="","",IF(AND(F307&amp;""&lt;&gt;"",OR(NOT(ISNUMBER(H307)),H307&gt;'الإعدادات'!$B$4)),1,0))</f>
        <v/>
      </c>
      <c r="S307" s="18">
        <f>IF(ISNUMBER(N307),IF(N307&gt;0,COUNTIFS($N$6:$N$505,"&gt;"&amp;N307)+COUNTIFS($N$6:N307,N307),""),"")</f>
        <v/>
      </c>
    </row>
    <row r="308">
      <c r="A308" s="5" t="n"/>
      <c r="B308" s="5" t="n"/>
      <c r="C308" s="5" t="n"/>
      <c r="D308" s="5" t="n"/>
      <c r="E308" s="16" t="n"/>
      <c r="F308" s="5" t="n"/>
      <c r="G308" s="13" t="n"/>
      <c r="H308" s="13" t="n"/>
      <c r="I308" s="17" t="n"/>
      <c r="J308" s="20">
        <f>IF(A308&amp;""="","",IFERROR(INDEX('الخطوط'!$G$6:$G$45,MATCH(F308&amp;"",'الخطوط'!$A$6:$A$45,0))-N(I308),""))</f>
        <v/>
      </c>
      <c r="K308" s="18">
        <f>IF(OR(J308="",NOT(ISNUMBER(G308))),"",IF(IF(ISNUMBER(H308),MIN('الإعدادات'!$B$4,H308),'الإعدادات'!$B$4)&lt;G308,0,(YEAR(IF(ISNUMBER(H308),MIN('الإعدادات'!$B$4,H308),'الإعدادات'!$B$4))-YEAR(G308))*12+MONTH(IF(ISNUMBER(H308),MIN('الإعدادات'!$B$4,H308),'الإعدادات'!$B$4))-MONTH(G308)+1))</f>
        <v/>
      </c>
      <c r="L308" s="20">
        <f>IF(K308="","",ROUND(K308*J308,2))</f>
        <v/>
      </c>
      <c r="M308" s="20">
        <f>IF(A308&amp;""="","",SUMIFS('الدفعات'!$C$6:$C$3005,'الدفعات'!$B$6:$B$3005,A308&amp;""))</f>
        <v/>
      </c>
      <c r="N308" s="20">
        <f>IF(L308="","",ROUND(L308-M308,2))</f>
        <v/>
      </c>
      <c r="O308" s="18">
        <f>IF(N308="","",IF(AND(N308&gt;0,N(J308)&gt;0),ROUNDUP(ROUND(N308/J308,4),0),0))</f>
        <v/>
      </c>
      <c r="P308" s="21">
        <f>IF(A308&amp;""="","",IFERROR(SUMIFS('الدفعات'!$A$6:$A$3005,'الدفعات'!$B$6:$B$3005,A308&amp;"",'الدفعات'!$H$6:$H$3005,1)/COUNTIFS('الدفعات'!$B$6:$B$3005,A308&amp;"",'الدفعات'!$H$6:$H$3005,1),""))</f>
        <v/>
      </c>
      <c r="Q308" s="6">
        <f>IF(A308&amp;""="","",IF(N308="","بيانات ناقصة",IF(N308&gt;0,"متأخر",IF(N308&lt;0,"دفع مقدمًا","مسدد"))))</f>
        <v/>
      </c>
      <c r="R308" s="22">
        <f>IF(A308&amp;""="","",IF(AND(F308&amp;""&lt;&gt;"",OR(NOT(ISNUMBER(H308)),H308&gt;'الإعدادات'!$B$4)),1,0))</f>
        <v/>
      </c>
      <c r="S308" s="18">
        <f>IF(ISNUMBER(N308),IF(N308&gt;0,COUNTIFS($N$6:$N$505,"&gt;"&amp;N308)+COUNTIFS($N$6:N308,N308),""),"")</f>
        <v/>
      </c>
    </row>
    <row r="309">
      <c r="A309" s="5" t="n"/>
      <c r="B309" s="5" t="n"/>
      <c r="C309" s="5" t="n"/>
      <c r="D309" s="5" t="n"/>
      <c r="E309" s="16" t="n"/>
      <c r="F309" s="5" t="n"/>
      <c r="G309" s="13" t="n"/>
      <c r="H309" s="13" t="n"/>
      <c r="I309" s="17" t="n"/>
      <c r="J309" s="20">
        <f>IF(A309&amp;""="","",IFERROR(INDEX('الخطوط'!$G$6:$G$45,MATCH(F309&amp;"",'الخطوط'!$A$6:$A$45,0))-N(I309),""))</f>
        <v/>
      </c>
      <c r="K309" s="18">
        <f>IF(OR(J309="",NOT(ISNUMBER(G309))),"",IF(IF(ISNUMBER(H309),MIN('الإعدادات'!$B$4,H309),'الإعدادات'!$B$4)&lt;G309,0,(YEAR(IF(ISNUMBER(H309),MIN('الإعدادات'!$B$4,H309),'الإعدادات'!$B$4))-YEAR(G309))*12+MONTH(IF(ISNUMBER(H309),MIN('الإعدادات'!$B$4,H309),'الإعدادات'!$B$4))-MONTH(G309)+1))</f>
        <v/>
      </c>
      <c r="L309" s="20">
        <f>IF(K309="","",ROUND(K309*J309,2))</f>
        <v/>
      </c>
      <c r="M309" s="20">
        <f>IF(A309&amp;""="","",SUMIFS('الدفعات'!$C$6:$C$3005,'الدفعات'!$B$6:$B$3005,A309&amp;""))</f>
        <v/>
      </c>
      <c r="N309" s="20">
        <f>IF(L309="","",ROUND(L309-M309,2))</f>
        <v/>
      </c>
      <c r="O309" s="18">
        <f>IF(N309="","",IF(AND(N309&gt;0,N(J309)&gt;0),ROUNDUP(ROUND(N309/J309,4),0),0))</f>
        <v/>
      </c>
      <c r="P309" s="21">
        <f>IF(A309&amp;""="","",IFERROR(SUMIFS('الدفعات'!$A$6:$A$3005,'الدفعات'!$B$6:$B$3005,A309&amp;"",'الدفعات'!$H$6:$H$3005,1)/COUNTIFS('الدفعات'!$B$6:$B$3005,A309&amp;"",'الدفعات'!$H$6:$H$3005,1),""))</f>
        <v/>
      </c>
      <c r="Q309" s="6">
        <f>IF(A309&amp;""="","",IF(N309="","بيانات ناقصة",IF(N309&gt;0,"متأخر",IF(N309&lt;0,"دفع مقدمًا","مسدد"))))</f>
        <v/>
      </c>
      <c r="R309" s="22">
        <f>IF(A309&amp;""="","",IF(AND(F309&amp;""&lt;&gt;"",OR(NOT(ISNUMBER(H309)),H309&gt;'الإعدادات'!$B$4)),1,0))</f>
        <v/>
      </c>
      <c r="S309" s="18">
        <f>IF(ISNUMBER(N309),IF(N309&gt;0,COUNTIFS($N$6:$N$505,"&gt;"&amp;N309)+COUNTIFS($N$6:N309,N309),""),"")</f>
        <v/>
      </c>
    </row>
    <row r="310">
      <c r="A310" s="5" t="n"/>
      <c r="B310" s="5" t="n"/>
      <c r="C310" s="5" t="n"/>
      <c r="D310" s="5" t="n"/>
      <c r="E310" s="16" t="n"/>
      <c r="F310" s="5" t="n"/>
      <c r="G310" s="13" t="n"/>
      <c r="H310" s="13" t="n"/>
      <c r="I310" s="17" t="n"/>
      <c r="J310" s="20">
        <f>IF(A310&amp;""="","",IFERROR(INDEX('الخطوط'!$G$6:$G$45,MATCH(F310&amp;"",'الخطوط'!$A$6:$A$45,0))-N(I310),""))</f>
        <v/>
      </c>
      <c r="K310" s="18">
        <f>IF(OR(J310="",NOT(ISNUMBER(G310))),"",IF(IF(ISNUMBER(H310),MIN('الإعدادات'!$B$4,H310),'الإعدادات'!$B$4)&lt;G310,0,(YEAR(IF(ISNUMBER(H310),MIN('الإعدادات'!$B$4,H310),'الإعدادات'!$B$4))-YEAR(G310))*12+MONTH(IF(ISNUMBER(H310),MIN('الإعدادات'!$B$4,H310),'الإعدادات'!$B$4))-MONTH(G310)+1))</f>
        <v/>
      </c>
      <c r="L310" s="20">
        <f>IF(K310="","",ROUND(K310*J310,2))</f>
        <v/>
      </c>
      <c r="M310" s="20">
        <f>IF(A310&amp;""="","",SUMIFS('الدفعات'!$C$6:$C$3005,'الدفعات'!$B$6:$B$3005,A310&amp;""))</f>
        <v/>
      </c>
      <c r="N310" s="20">
        <f>IF(L310="","",ROUND(L310-M310,2))</f>
        <v/>
      </c>
      <c r="O310" s="18">
        <f>IF(N310="","",IF(AND(N310&gt;0,N(J310)&gt;0),ROUNDUP(ROUND(N310/J310,4),0),0))</f>
        <v/>
      </c>
      <c r="P310" s="21">
        <f>IF(A310&amp;""="","",IFERROR(SUMIFS('الدفعات'!$A$6:$A$3005,'الدفعات'!$B$6:$B$3005,A310&amp;"",'الدفعات'!$H$6:$H$3005,1)/COUNTIFS('الدفعات'!$B$6:$B$3005,A310&amp;"",'الدفعات'!$H$6:$H$3005,1),""))</f>
        <v/>
      </c>
      <c r="Q310" s="6">
        <f>IF(A310&amp;""="","",IF(N310="","بيانات ناقصة",IF(N310&gt;0,"متأخر",IF(N310&lt;0,"دفع مقدمًا","مسدد"))))</f>
        <v/>
      </c>
      <c r="R310" s="22">
        <f>IF(A310&amp;""="","",IF(AND(F310&amp;""&lt;&gt;"",OR(NOT(ISNUMBER(H310)),H310&gt;'الإعدادات'!$B$4)),1,0))</f>
        <v/>
      </c>
      <c r="S310" s="18">
        <f>IF(ISNUMBER(N310),IF(N310&gt;0,COUNTIFS($N$6:$N$505,"&gt;"&amp;N310)+COUNTIFS($N$6:N310,N310),""),"")</f>
        <v/>
      </c>
    </row>
    <row r="311">
      <c r="A311" s="5" t="n"/>
      <c r="B311" s="5" t="n"/>
      <c r="C311" s="5" t="n"/>
      <c r="D311" s="5" t="n"/>
      <c r="E311" s="16" t="n"/>
      <c r="F311" s="5" t="n"/>
      <c r="G311" s="13" t="n"/>
      <c r="H311" s="13" t="n"/>
      <c r="I311" s="17" t="n"/>
      <c r="J311" s="20">
        <f>IF(A311&amp;""="","",IFERROR(INDEX('الخطوط'!$G$6:$G$45,MATCH(F311&amp;"",'الخطوط'!$A$6:$A$45,0))-N(I311),""))</f>
        <v/>
      </c>
      <c r="K311" s="18">
        <f>IF(OR(J311="",NOT(ISNUMBER(G311))),"",IF(IF(ISNUMBER(H311),MIN('الإعدادات'!$B$4,H311),'الإعدادات'!$B$4)&lt;G311,0,(YEAR(IF(ISNUMBER(H311),MIN('الإعدادات'!$B$4,H311),'الإعدادات'!$B$4))-YEAR(G311))*12+MONTH(IF(ISNUMBER(H311),MIN('الإعدادات'!$B$4,H311),'الإعدادات'!$B$4))-MONTH(G311)+1))</f>
        <v/>
      </c>
      <c r="L311" s="20">
        <f>IF(K311="","",ROUND(K311*J311,2))</f>
        <v/>
      </c>
      <c r="M311" s="20">
        <f>IF(A311&amp;""="","",SUMIFS('الدفعات'!$C$6:$C$3005,'الدفعات'!$B$6:$B$3005,A311&amp;""))</f>
        <v/>
      </c>
      <c r="N311" s="20">
        <f>IF(L311="","",ROUND(L311-M311,2))</f>
        <v/>
      </c>
      <c r="O311" s="18">
        <f>IF(N311="","",IF(AND(N311&gt;0,N(J311)&gt;0),ROUNDUP(ROUND(N311/J311,4),0),0))</f>
        <v/>
      </c>
      <c r="P311" s="21">
        <f>IF(A311&amp;""="","",IFERROR(SUMIFS('الدفعات'!$A$6:$A$3005,'الدفعات'!$B$6:$B$3005,A311&amp;"",'الدفعات'!$H$6:$H$3005,1)/COUNTIFS('الدفعات'!$B$6:$B$3005,A311&amp;"",'الدفعات'!$H$6:$H$3005,1),""))</f>
        <v/>
      </c>
      <c r="Q311" s="6">
        <f>IF(A311&amp;""="","",IF(N311="","بيانات ناقصة",IF(N311&gt;0,"متأخر",IF(N311&lt;0,"دفع مقدمًا","مسدد"))))</f>
        <v/>
      </c>
      <c r="R311" s="22">
        <f>IF(A311&amp;""="","",IF(AND(F311&amp;""&lt;&gt;"",OR(NOT(ISNUMBER(H311)),H311&gt;'الإعدادات'!$B$4)),1,0))</f>
        <v/>
      </c>
      <c r="S311" s="18">
        <f>IF(ISNUMBER(N311),IF(N311&gt;0,COUNTIFS($N$6:$N$505,"&gt;"&amp;N311)+COUNTIFS($N$6:N311,N311),""),"")</f>
        <v/>
      </c>
    </row>
    <row r="312">
      <c r="A312" s="5" t="n"/>
      <c r="B312" s="5" t="n"/>
      <c r="C312" s="5" t="n"/>
      <c r="D312" s="5" t="n"/>
      <c r="E312" s="16" t="n"/>
      <c r="F312" s="5" t="n"/>
      <c r="G312" s="13" t="n"/>
      <c r="H312" s="13" t="n"/>
      <c r="I312" s="17" t="n"/>
      <c r="J312" s="20">
        <f>IF(A312&amp;""="","",IFERROR(INDEX('الخطوط'!$G$6:$G$45,MATCH(F312&amp;"",'الخطوط'!$A$6:$A$45,0))-N(I312),""))</f>
        <v/>
      </c>
      <c r="K312" s="18">
        <f>IF(OR(J312="",NOT(ISNUMBER(G312))),"",IF(IF(ISNUMBER(H312),MIN('الإعدادات'!$B$4,H312),'الإعدادات'!$B$4)&lt;G312,0,(YEAR(IF(ISNUMBER(H312),MIN('الإعدادات'!$B$4,H312),'الإعدادات'!$B$4))-YEAR(G312))*12+MONTH(IF(ISNUMBER(H312),MIN('الإعدادات'!$B$4,H312),'الإعدادات'!$B$4))-MONTH(G312)+1))</f>
        <v/>
      </c>
      <c r="L312" s="20">
        <f>IF(K312="","",ROUND(K312*J312,2))</f>
        <v/>
      </c>
      <c r="M312" s="20">
        <f>IF(A312&amp;""="","",SUMIFS('الدفعات'!$C$6:$C$3005,'الدفعات'!$B$6:$B$3005,A312&amp;""))</f>
        <v/>
      </c>
      <c r="N312" s="20">
        <f>IF(L312="","",ROUND(L312-M312,2))</f>
        <v/>
      </c>
      <c r="O312" s="18">
        <f>IF(N312="","",IF(AND(N312&gt;0,N(J312)&gt;0),ROUNDUP(ROUND(N312/J312,4),0),0))</f>
        <v/>
      </c>
      <c r="P312" s="21">
        <f>IF(A312&amp;""="","",IFERROR(SUMIFS('الدفعات'!$A$6:$A$3005,'الدفعات'!$B$6:$B$3005,A312&amp;"",'الدفعات'!$H$6:$H$3005,1)/COUNTIFS('الدفعات'!$B$6:$B$3005,A312&amp;"",'الدفعات'!$H$6:$H$3005,1),""))</f>
        <v/>
      </c>
      <c r="Q312" s="6">
        <f>IF(A312&amp;""="","",IF(N312="","بيانات ناقصة",IF(N312&gt;0,"متأخر",IF(N312&lt;0,"دفع مقدمًا","مسدد"))))</f>
        <v/>
      </c>
      <c r="R312" s="22">
        <f>IF(A312&amp;""="","",IF(AND(F312&amp;""&lt;&gt;"",OR(NOT(ISNUMBER(H312)),H312&gt;'الإعدادات'!$B$4)),1,0))</f>
        <v/>
      </c>
      <c r="S312" s="18">
        <f>IF(ISNUMBER(N312),IF(N312&gt;0,COUNTIFS($N$6:$N$505,"&gt;"&amp;N312)+COUNTIFS($N$6:N312,N312),""),"")</f>
        <v/>
      </c>
    </row>
    <row r="313">
      <c r="A313" s="5" t="n"/>
      <c r="B313" s="5" t="n"/>
      <c r="C313" s="5" t="n"/>
      <c r="D313" s="5" t="n"/>
      <c r="E313" s="16" t="n"/>
      <c r="F313" s="5" t="n"/>
      <c r="G313" s="13" t="n"/>
      <c r="H313" s="13" t="n"/>
      <c r="I313" s="17" t="n"/>
      <c r="J313" s="20">
        <f>IF(A313&amp;""="","",IFERROR(INDEX('الخطوط'!$G$6:$G$45,MATCH(F313&amp;"",'الخطوط'!$A$6:$A$45,0))-N(I313),""))</f>
        <v/>
      </c>
      <c r="K313" s="18">
        <f>IF(OR(J313="",NOT(ISNUMBER(G313))),"",IF(IF(ISNUMBER(H313),MIN('الإعدادات'!$B$4,H313),'الإعدادات'!$B$4)&lt;G313,0,(YEAR(IF(ISNUMBER(H313),MIN('الإعدادات'!$B$4,H313),'الإعدادات'!$B$4))-YEAR(G313))*12+MONTH(IF(ISNUMBER(H313),MIN('الإعدادات'!$B$4,H313),'الإعدادات'!$B$4))-MONTH(G313)+1))</f>
        <v/>
      </c>
      <c r="L313" s="20">
        <f>IF(K313="","",ROUND(K313*J313,2))</f>
        <v/>
      </c>
      <c r="M313" s="20">
        <f>IF(A313&amp;""="","",SUMIFS('الدفعات'!$C$6:$C$3005,'الدفعات'!$B$6:$B$3005,A313&amp;""))</f>
        <v/>
      </c>
      <c r="N313" s="20">
        <f>IF(L313="","",ROUND(L313-M313,2))</f>
        <v/>
      </c>
      <c r="O313" s="18">
        <f>IF(N313="","",IF(AND(N313&gt;0,N(J313)&gt;0),ROUNDUP(ROUND(N313/J313,4),0),0))</f>
        <v/>
      </c>
      <c r="P313" s="21">
        <f>IF(A313&amp;""="","",IFERROR(SUMIFS('الدفعات'!$A$6:$A$3005,'الدفعات'!$B$6:$B$3005,A313&amp;"",'الدفعات'!$H$6:$H$3005,1)/COUNTIFS('الدفعات'!$B$6:$B$3005,A313&amp;"",'الدفعات'!$H$6:$H$3005,1),""))</f>
        <v/>
      </c>
      <c r="Q313" s="6">
        <f>IF(A313&amp;""="","",IF(N313="","بيانات ناقصة",IF(N313&gt;0,"متأخر",IF(N313&lt;0,"دفع مقدمًا","مسدد"))))</f>
        <v/>
      </c>
      <c r="R313" s="22">
        <f>IF(A313&amp;""="","",IF(AND(F313&amp;""&lt;&gt;"",OR(NOT(ISNUMBER(H313)),H313&gt;'الإعدادات'!$B$4)),1,0))</f>
        <v/>
      </c>
      <c r="S313" s="18">
        <f>IF(ISNUMBER(N313),IF(N313&gt;0,COUNTIFS($N$6:$N$505,"&gt;"&amp;N313)+COUNTIFS($N$6:N313,N313),""),"")</f>
        <v/>
      </c>
    </row>
    <row r="314">
      <c r="A314" s="5" t="n"/>
      <c r="B314" s="5" t="n"/>
      <c r="C314" s="5" t="n"/>
      <c r="D314" s="5" t="n"/>
      <c r="E314" s="16" t="n"/>
      <c r="F314" s="5" t="n"/>
      <c r="G314" s="13" t="n"/>
      <c r="H314" s="13" t="n"/>
      <c r="I314" s="17" t="n"/>
      <c r="J314" s="20">
        <f>IF(A314&amp;""="","",IFERROR(INDEX('الخطوط'!$G$6:$G$45,MATCH(F314&amp;"",'الخطوط'!$A$6:$A$45,0))-N(I314),""))</f>
        <v/>
      </c>
      <c r="K314" s="18">
        <f>IF(OR(J314="",NOT(ISNUMBER(G314))),"",IF(IF(ISNUMBER(H314),MIN('الإعدادات'!$B$4,H314),'الإعدادات'!$B$4)&lt;G314,0,(YEAR(IF(ISNUMBER(H314),MIN('الإعدادات'!$B$4,H314),'الإعدادات'!$B$4))-YEAR(G314))*12+MONTH(IF(ISNUMBER(H314),MIN('الإعدادات'!$B$4,H314),'الإعدادات'!$B$4))-MONTH(G314)+1))</f>
        <v/>
      </c>
      <c r="L314" s="20">
        <f>IF(K314="","",ROUND(K314*J314,2))</f>
        <v/>
      </c>
      <c r="M314" s="20">
        <f>IF(A314&amp;""="","",SUMIFS('الدفعات'!$C$6:$C$3005,'الدفعات'!$B$6:$B$3005,A314&amp;""))</f>
        <v/>
      </c>
      <c r="N314" s="20">
        <f>IF(L314="","",ROUND(L314-M314,2))</f>
        <v/>
      </c>
      <c r="O314" s="18">
        <f>IF(N314="","",IF(AND(N314&gt;0,N(J314)&gt;0),ROUNDUP(ROUND(N314/J314,4),0),0))</f>
        <v/>
      </c>
      <c r="P314" s="21">
        <f>IF(A314&amp;""="","",IFERROR(SUMIFS('الدفعات'!$A$6:$A$3005,'الدفعات'!$B$6:$B$3005,A314&amp;"",'الدفعات'!$H$6:$H$3005,1)/COUNTIFS('الدفعات'!$B$6:$B$3005,A314&amp;"",'الدفعات'!$H$6:$H$3005,1),""))</f>
        <v/>
      </c>
      <c r="Q314" s="6">
        <f>IF(A314&amp;""="","",IF(N314="","بيانات ناقصة",IF(N314&gt;0,"متأخر",IF(N314&lt;0,"دفع مقدمًا","مسدد"))))</f>
        <v/>
      </c>
      <c r="R314" s="22">
        <f>IF(A314&amp;""="","",IF(AND(F314&amp;""&lt;&gt;"",OR(NOT(ISNUMBER(H314)),H314&gt;'الإعدادات'!$B$4)),1,0))</f>
        <v/>
      </c>
      <c r="S314" s="18">
        <f>IF(ISNUMBER(N314),IF(N314&gt;0,COUNTIFS($N$6:$N$505,"&gt;"&amp;N314)+COUNTIFS($N$6:N314,N314),""),"")</f>
        <v/>
      </c>
    </row>
    <row r="315">
      <c r="A315" s="5" t="n"/>
      <c r="B315" s="5" t="n"/>
      <c r="C315" s="5" t="n"/>
      <c r="D315" s="5" t="n"/>
      <c r="E315" s="16" t="n"/>
      <c r="F315" s="5" t="n"/>
      <c r="G315" s="13" t="n"/>
      <c r="H315" s="13" t="n"/>
      <c r="I315" s="17" t="n"/>
      <c r="J315" s="20">
        <f>IF(A315&amp;""="","",IFERROR(INDEX('الخطوط'!$G$6:$G$45,MATCH(F315&amp;"",'الخطوط'!$A$6:$A$45,0))-N(I315),""))</f>
        <v/>
      </c>
      <c r="K315" s="18">
        <f>IF(OR(J315="",NOT(ISNUMBER(G315))),"",IF(IF(ISNUMBER(H315),MIN('الإعدادات'!$B$4,H315),'الإعدادات'!$B$4)&lt;G315,0,(YEAR(IF(ISNUMBER(H315),MIN('الإعدادات'!$B$4,H315),'الإعدادات'!$B$4))-YEAR(G315))*12+MONTH(IF(ISNUMBER(H315),MIN('الإعدادات'!$B$4,H315),'الإعدادات'!$B$4))-MONTH(G315)+1))</f>
        <v/>
      </c>
      <c r="L315" s="20">
        <f>IF(K315="","",ROUND(K315*J315,2))</f>
        <v/>
      </c>
      <c r="M315" s="20">
        <f>IF(A315&amp;""="","",SUMIFS('الدفعات'!$C$6:$C$3005,'الدفعات'!$B$6:$B$3005,A315&amp;""))</f>
        <v/>
      </c>
      <c r="N315" s="20">
        <f>IF(L315="","",ROUND(L315-M315,2))</f>
        <v/>
      </c>
      <c r="O315" s="18">
        <f>IF(N315="","",IF(AND(N315&gt;0,N(J315)&gt;0),ROUNDUP(ROUND(N315/J315,4),0),0))</f>
        <v/>
      </c>
      <c r="P315" s="21">
        <f>IF(A315&amp;""="","",IFERROR(SUMIFS('الدفعات'!$A$6:$A$3005,'الدفعات'!$B$6:$B$3005,A315&amp;"",'الدفعات'!$H$6:$H$3005,1)/COUNTIFS('الدفعات'!$B$6:$B$3005,A315&amp;"",'الدفعات'!$H$6:$H$3005,1),""))</f>
        <v/>
      </c>
      <c r="Q315" s="6">
        <f>IF(A315&amp;""="","",IF(N315="","بيانات ناقصة",IF(N315&gt;0,"متأخر",IF(N315&lt;0,"دفع مقدمًا","مسدد"))))</f>
        <v/>
      </c>
      <c r="R315" s="22">
        <f>IF(A315&amp;""="","",IF(AND(F315&amp;""&lt;&gt;"",OR(NOT(ISNUMBER(H315)),H315&gt;'الإعدادات'!$B$4)),1,0))</f>
        <v/>
      </c>
      <c r="S315" s="18">
        <f>IF(ISNUMBER(N315),IF(N315&gt;0,COUNTIFS($N$6:$N$505,"&gt;"&amp;N315)+COUNTIFS($N$6:N315,N315),""),"")</f>
        <v/>
      </c>
    </row>
    <row r="316">
      <c r="A316" s="5" t="n"/>
      <c r="B316" s="5" t="n"/>
      <c r="C316" s="5" t="n"/>
      <c r="D316" s="5" t="n"/>
      <c r="E316" s="16" t="n"/>
      <c r="F316" s="5" t="n"/>
      <c r="G316" s="13" t="n"/>
      <c r="H316" s="13" t="n"/>
      <c r="I316" s="17" t="n"/>
      <c r="J316" s="20">
        <f>IF(A316&amp;""="","",IFERROR(INDEX('الخطوط'!$G$6:$G$45,MATCH(F316&amp;"",'الخطوط'!$A$6:$A$45,0))-N(I316),""))</f>
        <v/>
      </c>
      <c r="K316" s="18">
        <f>IF(OR(J316="",NOT(ISNUMBER(G316))),"",IF(IF(ISNUMBER(H316),MIN('الإعدادات'!$B$4,H316),'الإعدادات'!$B$4)&lt;G316,0,(YEAR(IF(ISNUMBER(H316),MIN('الإعدادات'!$B$4,H316),'الإعدادات'!$B$4))-YEAR(G316))*12+MONTH(IF(ISNUMBER(H316),MIN('الإعدادات'!$B$4,H316),'الإعدادات'!$B$4))-MONTH(G316)+1))</f>
        <v/>
      </c>
      <c r="L316" s="20">
        <f>IF(K316="","",ROUND(K316*J316,2))</f>
        <v/>
      </c>
      <c r="M316" s="20">
        <f>IF(A316&amp;""="","",SUMIFS('الدفعات'!$C$6:$C$3005,'الدفعات'!$B$6:$B$3005,A316&amp;""))</f>
        <v/>
      </c>
      <c r="N316" s="20">
        <f>IF(L316="","",ROUND(L316-M316,2))</f>
        <v/>
      </c>
      <c r="O316" s="18">
        <f>IF(N316="","",IF(AND(N316&gt;0,N(J316)&gt;0),ROUNDUP(ROUND(N316/J316,4),0),0))</f>
        <v/>
      </c>
      <c r="P316" s="21">
        <f>IF(A316&amp;""="","",IFERROR(SUMIFS('الدفعات'!$A$6:$A$3005,'الدفعات'!$B$6:$B$3005,A316&amp;"",'الدفعات'!$H$6:$H$3005,1)/COUNTIFS('الدفعات'!$B$6:$B$3005,A316&amp;"",'الدفعات'!$H$6:$H$3005,1),""))</f>
        <v/>
      </c>
      <c r="Q316" s="6">
        <f>IF(A316&amp;""="","",IF(N316="","بيانات ناقصة",IF(N316&gt;0,"متأخر",IF(N316&lt;0,"دفع مقدمًا","مسدد"))))</f>
        <v/>
      </c>
      <c r="R316" s="22">
        <f>IF(A316&amp;""="","",IF(AND(F316&amp;""&lt;&gt;"",OR(NOT(ISNUMBER(H316)),H316&gt;'الإعدادات'!$B$4)),1,0))</f>
        <v/>
      </c>
      <c r="S316" s="18">
        <f>IF(ISNUMBER(N316),IF(N316&gt;0,COUNTIFS($N$6:$N$505,"&gt;"&amp;N316)+COUNTIFS($N$6:N316,N316),""),"")</f>
        <v/>
      </c>
    </row>
    <row r="317">
      <c r="A317" s="5" t="n"/>
      <c r="B317" s="5" t="n"/>
      <c r="C317" s="5" t="n"/>
      <c r="D317" s="5" t="n"/>
      <c r="E317" s="16" t="n"/>
      <c r="F317" s="5" t="n"/>
      <c r="G317" s="13" t="n"/>
      <c r="H317" s="13" t="n"/>
      <c r="I317" s="17" t="n"/>
      <c r="J317" s="20">
        <f>IF(A317&amp;""="","",IFERROR(INDEX('الخطوط'!$G$6:$G$45,MATCH(F317&amp;"",'الخطوط'!$A$6:$A$45,0))-N(I317),""))</f>
        <v/>
      </c>
      <c r="K317" s="18">
        <f>IF(OR(J317="",NOT(ISNUMBER(G317))),"",IF(IF(ISNUMBER(H317),MIN('الإعدادات'!$B$4,H317),'الإعدادات'!$B$4)&lt;G317,0,(YEAR(IF(ISNUMBER(H317),MIN('الإعدادات'!$B$4,H317),'الإعدادات'!$B$4))-YEAR(G317))*12+MONTH(IF(ISNUMBER(H317),MIN('الإعدادات'!$B$4,H317),'الإعدادات'!$B$4))-MONTH(G317)+1))</f>
        <v/>
      </c>
      <c r="L317" s="20">
        <f>IF(K317="","",ROUND(K317*J317,2))</f>
        <v/>
      </c>
      <c r="M317" s="20">
        <f>IF(A317&amp;""="","",SUMIFS('الدفعات'!$C$6:$C$3005,'الدفعات'!$B$6:$B$3005,A317&amp;""))</f>
        <v/>
      </c>
      <c r="N317" s="20">
        <f>IF(L317="","",ROUND(L317-M317,2))</f>
        <v/>
      </c>
      <c r="O317" s="18">
        <f>IF(N317="","",IF(AND(N317&gt;0,N(J317)&gt;0),ROUNDUP(ROUND(N317/J317,4),0),0))</f>
        <v/>
      </c>
      <c r="P317" s="21">
        <f>IF(A317&amp;""="","",IFERROR(SUMIFS('الدفعات'!$A$6:$A$3005,'الدفعات'!$B$6:$B$3005,A317&amp;"",'الدفعات'!$H$6:$H$3005,1)/COUNTIFS('الدفعات'!$B$6:$B$3005,A317&amp;"",'الدفعات'!$H$6:$H$3005,1),""))</f>
        <v/>
      </c>
      <c r="Q317" s="6">
        <f>IF(A317&amp;""="","",IF(N317="","بيانات ناقصة",IF(N317&gt;0,"متأخر",IF(N317&lt;0,"دفع مقدمًا","مسدد"))))</f>
        <v/>
      </c>
      <c r="R317" s="22">
        <f>IF(A317&amp;""="","",IF(AND(F317&amp;""&lt;&gt;"",OR(NOT(ISNUMBER(H317)),H317&gt;'الإعدادات'!$B$4)),1,0))</f>
        <v/>
      </c>
      <c r="S317" s="18">
        <f>IF(ISNUMBER(N317),IF(N317&gt;0,COUNTIFS($N$6:$N$505,"&gt;"&amp;N317)+COUNTIFS($N$6:N317,N317),""),"")</f>
        <v/>
      </c>
    </row>
    <row r="318">
      <c r="A318" s="5" t="n"/>
      <c r="B318" s="5" t="n"/>
      <c r="C318" s="5" t="n"/>
      <c r="D318" s="5" t="n"/>
      <c r="E318" s="16" t="n"/>
      <c r="F318" s="5" t="n"/>
      <c r="G318" s="13" t="n"/>
      <c r="H318" s="13" t="n"/>
      <c r="I318" s="17" t="n"/>
      <c r="J318" s="20">
        <f>IF(A318&amp;""="","",IFERROR(INDEX('الخطوط'!$G$6:$G$45,MATCH(F318&amp;"",'الخطوط'!$A$6:$A$45,0))-N(I318),""))</f>
        <v/>
      </c>
      <c r="K318" s="18">
        <f>IF(OR(J318="",NOT(ISNUMBER(G318))),"",IF(IF(ISNUMBER(H318),MIN('الإعدادات'!$B$4,H318),'الإعدادات'!$B$4)&lt;G318,0,(YEAR(IF(ISNUMBER(H318),MIN('الإعدادات'!$B$4,H318),'الإعدادات'!$B$4))-YEAR(G318))*12+MONTH(IF(ISNUMBER(H318),MIN('الإعدادات'!$B$4,H318),'الإعدادات'!$B$4))-MONTH(G318)+1))</f>
        <v/>
      </c>
      <c r="L318" s="20">
        <f>IF(K318="","",ROUND(K318*J318,2))</f>
        <v/>
      </c>
      <c r="M318" s="20">
        <f>IF(A318&amp;""="","",SUMIFS('الدفعات'!$C$6:$C$3005,'الدفعات'!$B$6:$B$3005,A318&amp;""))</f>
        <v/>
      </c>
      <c r="N318" s="20">
        <f>IF(L318="","",ROUND(L318-M318,2))</f>
        <v/>
      </c>
      <c r="O318" s="18">
        <f>IF(N318="","",IF(AND(N318&gt;0,N(J318)&gt;0),ROUNDUP(ROUND(N318/J318,4),0),0))</f>
        <v/>
      </c>
      <c r="P318" s="21">
        <f>IF(A318&amp;""="","",IFERROR(SUMIFS('الدفعات'!$A$6:$A$3005,'الدفعات'!$B$6:$B$3005,A318&amp;"",'الدفعات'!$H$6:$H$3005,1)/COUNTIFS('الدفعات'!$B$6:$B$3005,A318&amp;"",'الدفعات'!$H$6:$H$3005,1),""))</f>
        <v/>
      </c>
      <c r="Q318" s="6">
        <f>IF(A318&amp;""="","",IF(N318="","بيانات ناقصة",IF(N318&gt;0,"متأخر",IF(N318&lt;0,"دفع مقدمًا","مسدد"))))</f>
        <v/>
      </c>
      <c r="R318" s="22">
        <f>IF(A318&amp;""="","",IF(AND(F318&amp;""&lt;&gt;"",OR(NOT(ISNUMBER(H318)),H318&gt;'الإعدادات'!$B$4)),1,0))</f>
        <v/>
      </c>
      <c r="S318" s="18">
        <f>IF(ISNUMBER(N318),IF(N318&gt;0,COUNTIFS($N$6:$N$505,"&gt;"&amp;N318)+COUNTIFS($N$6:N318,N318),""),"")</f>
        <v/>
      </c>
    </row>
    <row r="319">
      <c r="A319" s="5" t="n"/>
      <c r="B319" s="5" t="n"/>
      <c r="C319" s="5" t="n"/>
      <c r="D319" s="5" t="n"/>
      <c r="E319" s="16" t="n"/>
      <c r="F319" s="5" t="n"/>
      <c r="G319" s="13" t="n"/>
      <c r="H319" s="13" t="n"/>
      <c r="I319" s="17" t="n"/>
      <c r="J319" s="20">
        <f>IF(A319&amp;""="","",IFERROR(INDEX('الخطوط'!$G$6:$G$45,MATCH(F319&amp;"",'الخطوط'!$A$6:$A$45,0))-N(I319),""))</f>
        <v/>
      </c>
      <c r="K319" s="18">
        <f>IF(OR(J319="",NOT(ISNUMBER(G319))),"",IF(IF(ISNUMBER(H319),MIN('الإعدادات'!$B$4,H319),'الإعدادات'!$B$4)&lt;G319,0,(YEAR(IF(ISNUMBER(H319),MIN('الإعدادات'!$B$4,H319),'الإعدادات'!$B$4))-YEAR(G319))*12+MONTH(IF(ISNUMBER(H319),MIN('الإعدادات'!$B$4,H319),'الإعدادات'!$B$4))-MONTH(G319)+1))</f>
        <v/>
      </c>
      <c r="L319" s="20">
        <f>IF(K319="","",ROUND(K319*J319,2))</f>
        <v/>
      </c>
      <c r="M319" s="20">
        <f>IF(A319&amp;""="","",SUMIFS('الدفعات'!$C$6:$C$3005,'الدفعات'!$B$6:$B$3005,A319&amp;""))</f>
        <v/>
      </c>
      <c r="N319" s="20">
        <f>IF(L319="","",ROUND(L319-M319,2))</f>
        <v/>
      </c>
      <c r="O319" s="18">
        <f>IF(N319="","",IF(AND(N319&gt;0,N(J319)&gt;0),ROUNDUP(ROUND(N319/J319,4),0),0))</f>
        <v/>
      </c>
      <c r="P319" s="21">
        <f>IF(A319&amp;""="","",IFERROR(SUMIFS('الدفعات'!$A$6:$A$3005,'الدفعات'!$B$6:$B$3005,A319&amp;"",'الدفعات'!$H$6:$H$3005,1)/COUNTIFS('الدفعات'!$B$6:$B$3005,A319&amp;"",'الدفعات'!$H$6:$H$3005,1),""))</f>
        <v/>
      </c>
      <c r="Q319" s="6">
        <f>IF(A319&amp;""="","",IF(N319="","بيانات ناقصة",IF(N319&gt;0,"متأخر",IF(N319&lt;0,"دفع مقدمًا","مسدد"))))</f>
        <v/>
      </c>
      <c r="R319" s="22">
        <f>IF(A319&amp;""="","",IF(AND(F319&amp;""&lt;&gt;"",OR(NOT(ISNUMBER(H319)),H319&gt;'الإعدادات'!$B$4)),1,0))</f>
        <v/>
      </c>
      <c r="S319" s="18">
        <f>IF(ISNUMBER(N319),IF(N319&gt;0,COUNTIFS($N$6:$N$505,"&gt;"&amp;N319)+COUNTIFS($N$6:N319,N319),""),"")</f>
        <v/>
      </c>
    </row>
    <row r="320">
      <c r="A320" s="5" t="n"/>
      <c r="B320" s="5" t="n"/>
      <c r="C320" s="5" t="n"/>
      <c r="D320" s="5" t="n"/>
      <c r="E320" s="16" t="n"/>
      <c r="F320" s="5" t="n"/>
      <c r="G320" s="13" t="n"/>
      <c r="H320" s="13" t="n"/>
      <c r="I320" s="17" t="n"/>
      <c r="J320" s="20">
        <f>IF(A320&amp;""="","",IFERROR(INDEX('الخطوط'!$G$6:$G$45,MATCH(F320&amp;"",'الخطوط'!$A$6:$A$45,0))-N(I320),""))</f>
        <v/>
      </c>
      <c r="K320" s="18">
        <f>IF(OR(J320="",NOT(ISNUMBER(G320))),"",IF(IF(ISNUMBER(H320),MIN('الإعدادات'!$B$4,H320),'الإعدادات'!$B$4)&lt;G320,0,(YEAR(IF(ISNUMBER(H320),MIN('الإعدادات'!$B$4,H320),'الإعدادات'!$B$4))-YEAR(G320))*12+MONTH(IF(ISNUMBER(H320),MIN('الإعدادات'!$B$4,H320),'الإعدادات'!$B$4))-MONTH(G320)+1))</f>
        <v/>
      </c>
      <c r="L320" s="20">
        <f>IF(K320="","",ROUND(K320*J320,2))</f>
        <v/>
      </c>
      <c r="M320" s="20">
        <f>IF(A320&amp;""="","",SUMIFS('الدفعات'!$C$6:$C$3005,'الدفعات'!$B$6:$B$3005,A320&amp;""))</f>
        <v/>
      </c>
      <c r="N320" s="20">
        <f>IF(L320="","",ROUND(L320-M320,2))</f>
        <v/>
      </c>
      <c r="O320" s="18">
        <f>IF(N320="","",IF(AND(N320&gt;0,N(J320)&gt;0),ROUNDUP(ROUND(N320/J320,4),0),0))</f>
        <v/>
      </c>
      <c r="P320" s="21">
        <f>IF(A320&amp;""="","",IFERROR(SUMIFS('الدفعات'!$A$6:$A$3005,'الدفعات'!$B$6:$B$3005,A320&amp;"",'الدفعات'!$H$6:$H$3005,1)/COUNTIFS('الدفعات'!$B$6:$B$3005,A320&amp;"",'الدفعات'!$H$6:$H$3005,1),""))</f>
        <v/>
      </c>
      <c r="Q320" s="6">
        <f>IF(A320&amp;""="","",IF(N320="","بيانات ناقصة",IF(N320&gt;0,"متأخر",IF(N320&lt;0,"دفع مقدمًا","مسدد"))))</f>
        <v/>
      </c>
      <c r="R320" s="22">
        <f>IF(A320&amp;""="","",IF(AND(F320&amp;""&lt;&gt;"",OR(NOT(ISNUMBER(H320)),H320&gt;'الإعدادات'!$B$4)),1,0))</f>
        <v/>
      </c>
      <c r="S320" s="18">
        <f>IF(ISNUMBER(N320),IF(N320&gt;0,COUNTIFS($N$6:$N$505,"&gt;"&amp;N320)+COUNTIFS($N$6:N320,N320),""),"")</f>
        <v/>
      </c>
    </row>
    <row r="321">
      <c r="A321" s="5" t="n"/>
      <c r="B321" s="5" t="n"/>
      <c r="C321" s="5" t="n"/>
      <c r="D321" s="5" t="n"/>
      <c r="E321" s="16" t="n"/>
      <c r="F321" s="5" t="n"/>
      <c r="G321" s="13" t="n"/>
      <c r="H321" s="13" t="n"/>
      <c r="I321" s="17" t="n"/>
      <c r="J321" s="20">
        <f>IF(A321&amp;""="","",IFERROR(INDEX('الخطوط'!$G$6:$G$45,MATCH(F321&amp;"",'الخطوط'!$A$6:$A$45,0))-N(I321),""))</f>
        <v/>
      </c>
      <c r="K321" s="18">
        <f>IF(OR(J321="",NOT(ISNUMBER(G321))),"",IF(IF(ISNUMBER(H321),MIN('الإعدادات'!$B$4,H321),'الإعدادات'!$B$4)&lt;G321,0,(YEAR(IF(ISNUMBER(H321),MIN('الإعدادات'!$B$4,H321),'الإعدادات'!$B$4))-YEAR(G321))*12+MONTH(IF(ISNUMBER(H321),MIN('الإعدادات'!$B$4,H321),'الإعدادات'!$B$4))-MONTH(G321)+1))</f>
        <v/>
      </c>
      <c r="L321" s="20">
        <f>IF(K321="","",ROUND(K321*J321,2))</f>
        <v/>
      </c>
      <c r="M321" s="20">
        <f>IF(A321&amp;""="","",SUMIFS('الدفعات'!$C$6:$C$3005,'الدفعات'!$B$6:$B$3005,A321&amp;""))</f>
        <v/>
      </c>
      <c r="N321" s="20">
        <f>IF(L321="","",ROUND(L321-M321,2))</f>
        <v/>
      </c>
      <c r="O321" s="18">
        <f>IF(N321="","",IF(AND(N321&gt;0,N(J321)&gt;0),ROUNDUP(ROUND(N321/J321,4),0),0))</f>
        <v/>
      </c>
      <c r="P321" s="21">
        <f>IF(A321&amp;""="","",IFERROR(SUMIFS('الدفعات'!$A$6:$A$3005,'الدفعات'!$B$6:$B$3005,A321&amp;"",'الدفعات'!$H$6:$H$3005,1)/COUNTIFS('الدفعات'!$B$6:$B$3005,A321&amp;"",'الدفعات'!$H$6:$H$3005,1),""))</f>
        <v/>
      </c>
      <c r="Q321" s="6">
        <f>IF(A321&amp;""="","",IF(N321="","بيانات ناقصة",IF(N321&gt;0,"متأخر",IF(N321&lt;0,"دفع مقدمًا","مسدد"))))</f>
        <v/>
      </c>
      <c r="R321" s="22">
        <f>IF(A321&amp;""="","",IF(AND(F321&amp;""&lt;&gt;"",OR(NOT(ISNUMBER(H321)),H321&gt;'الإعدادات'!$B$4)),1,0))</f>
        <v/>
      </c>
      <c r="S321" s="18">
        <f>IF(ISNUMBER(N321),IF(N321&gt;0,COUNTIFS($N$6:$N$505,"&gt;"&amp;N321)+COUNTIFS($N$6:N321,N321),""),"")</f>
        <v/>
      </c>
    </row>
    <row r="322">
      <c r="A322" s="5" t="n"/>
      <c r="B322" s="5" t="n"/>
      <c r="C322" s="5" t="n"/>
      <c r="D322" s="5" t="n"/>
      <c r="E322" s="16" t="n"/>
      <c r="F322" s="5" t="n"/>
      <c r="G322" s="13" t="n"/>
      <c r="H322" s="13" t="n"/>
      <c r="I322" s="17" t="n"/>
      <c r="J322" s="20">
        <f>IF(A322&amp;""="","",IFERROR(INDEX('الخطوط'!$G$6:$G$45,MATCH(F322&amp;"",'الخطوط'!$A$6:$A$45,0))-N(I322),""))</f>
        <v/>
      </c>
      <c r="K322" s="18">
        <f>IF(OR(J322="",NOT(ISNUMBER(G322))),"",IF(IF(ISNUMBER(H322),MIN('الإعدادات'!$B$4,H322),'الإعدادات'!$B$4)&lt;G322,0,(YEAR(IF(ISNUMBER(H322),MIN('الإعدادات'!$B$4,H322),'الإعدادات'!$B$4))-YEAR(G322))*12+MONTH(IF(ISNUMBER(H322),MIN('الإعدادات'!$B$4,H322),'الإعدادات'!$B$4))-MONTH(G322)+1))</f>
        <v/>
      </c>
      <c r="L322" s="20">
        <f>IF(K322="","",ROUND(K322*J322,2))</f>
        <v/>
      </c>
      <c r="M322" s="20">
        <f>IF(A322&amp;""="","",SUMIFS('الدفعات'!$C$6:$C$3005,'الدفعات'!$B$6:$B$3005,A322&amp;""))</f>
        <v/>
      </c>
      <c r="N322" s="20">
        <f>IF(L322="","",ROUND(L322-M322,2))</f>
        <v/>
      </c>
      <c r="O322" s="18">
        <f>IF(N322="","",IF(AND(N322&gt;0,N(J322)&gt;0),ROUNDUP(ROUND(N322/J322,4),0),0))</f>
        <v/>
      </c>
      <c r="P322" s="21">
        <f>IF(A322&amp;""="","",IFERROR(SUMIFS('الدفعات'!$A$6:$A$3005,'الدفعات'!$B$6:$B$3005,A322&amp;"",'الدفعات'!$H$6:$H$3005,1)/COUNTIFS('الدفعات'!$B$6:$B$3005,A322&amp;"",'الدفعات'!$H$6:$H$3005,1),""))</f>
        <v/>
      </c>
      <c r="Q322" s="6">
        <f>IF(A322&amp;""="","",IF(N322="","بيانات ناقصة",IF(N322&gt;0,"متأخر",IF(N322&lt;0,"دفع مقدمًا","مسدد"))))</f>
        <v/>
      </c>
      <c r="R322" s="22">
        <f>IF(A322&amp;""="","",IF(AND(F322&amp;""&lt;&gt;"",OR(NOT(ISNUMBER(H322)),H322&gt;'الإعدادات'!$B$4)),1,0))</f>
        <v/>
      </c>
      <c r="S322" s="18">
        <f>IF(ISNUMBER(N322),IF(N322&gt;0,COUNTIFS($N$6:$N$505,"&gt;"&amp;N322)+COUNTIFS($N$6:N322,N322),""),"")</f>
        <v/>
      </c>
    </row>
    <row r="323">
      <c r="A323" s="5" t="n"/>
      <c r="B323" s="5" t="n"/>
      <c r="C323" s="5" t="n"/>
      <c r="D323" s="5" t="n"/>
      <c r="E323" s="16" t="n"/>
      <c r="F323" s="5" t="n"/>
      <c r="G323" s="13" t="n"/>
      <c r="H323" s="13" t="n"/>
      <c r="I323" s="17" t="n"/>
      <c r="J323" s="20">
        <f>IF(A323&amp;""="","",IFERROR(INDEX('الخطوط'!$G$6:$G$45,MATCH(F323&amp;"",'الخطوط'!$A$6:$A$45,0))-N(I323),""))</f>
        <v/>
      </c>
      <c r="K323" s="18">
        <f>IF(OR(J323="",NOT(ISNUMBER(G323))),"",IF(IF(ISNUMBER(H323),MIN('الإعدادات'!$B$4,H323),'الإعدادات'!$B$4)&lt;G323,0,(YEAR(IF(ISNUMBER(H323),MIN('الإعدادات'!$B$4,H323),'الإعدادات'!$B$4))-YEAR(G323))*12+MONTH(IF(ISNUMBER(H323),MIN('الإعدادات'!$B$4,H323),'الإعدادات'!$B$4))-MONTH(G323)+1))</f>
        <v/>
      </c>
      <c r="L323" s="20">
        <f>IF(K323="","",ROUND(K323*J323,2))</f>
        <v/>
      </c>
      <c r="M323" s="20">
        <f>IF(A323&amp;""="","",SUMIFS('الدفعات'!$C$6:$C$3005,'الدفعات'!$B$6:$B$3005,A323&amp;""))</f>
        <v/>
      </c>
      <c r="N323" s="20">
        <f>IF(L323="","",ROUND(L323-M323,2))</f>
        <v/>
      </c>
      <c r="O323" s="18">
        <f>IF(N323="","",IF(AND(N323&gt;0,N(J323)&gt;0),ROUNDUP(ROUND(N323/J323,4),0),0))</f>
        <v/>
      </c>
      <c r="P323" s="21">
        <f>IF(A323&amp;""="","",IFERROR(SUMIFS('الدفعات'!$A$6:$A$3005,'الدفعات'!$B$6:$B$3005,A323&amp;"",'الدفعات'!$H$6:$H$3005,1)/COUNTIFS('الدفعات'!$B$6:$B$3005,A323&amp;"",'الدفعات'!$H$6:$H$3005,1),""))</f>
        <v/>
      </c>
      <c r="Q323" s="6">
        <f>IF(A323&amp;""="","",IF(N323="","بيانات ناقصة",IF(N323&gt;0,"متأخر",IF(N323&lt;0,"دفع مقدمًا","مسدد"))))</f>
        <v/>
      </c>
      <c r="R323" s="22">
        <f>IF(A323&amp;""="","",IF(AND(F323&amp;""&lt;&gt;"",OR(NOT(ISNUMBER(H323)),H323&gt;'الإعدادات'!$B$4)),1,0))</f>
        <v/>
      </c>
      <c r="S323" s="18">
        <f>IF(ISNUMBER(N323),IF(N323&gt;0,COUNTIFS($N$6:$N$505,"&gt;"&amp;N323)+COUNTIFS($N$6:N323,N323),""),"")</f>
        <v/>
      </c>
    </row>
    <row r="324">
      <c r="A324" s="5" t="n"/>
      <c r="B324" s="5" t="n"/>
      <c r="C324" s="5" t="n"/>
      <c r="D324" s="5" t="n"/>
      <c r="E324" s="16" t="n"/>
      <c r="F324" s="5" t="n"/>
      <c r="G324" s="13" t="n"/>
      <c r="H324" s="13" t="n"/>
      <c r="I324" s="17" t="n"/>
      <c r="J324" s="20">
        <f>IF(A324&amp;""="","",IFERROR(INDEX('الخطوط'!$G$6:$G$45,MATCH(F324&amp;"",'الخطوط'!$A$6:$A$45,0))-N(I324),""))</f>
        <v/>
      </c>
      <c r="K324" s="18">
        <f>IF(OR(J324="",NOT(ISNUMBER(G324))),"",IF(IF(ISNUMBER(H324),MIN('الإعدادات'!$B$4,H324),'الإعدادات'!$B$4)&lt;G324,0,(YEAR(IF(ISNUMBER(H324),MIN('الإعدادات'!$B$4,H324),'الإعدادات'!$B$4))-YEAR(G324))*12+MONTH(IF(ISNUMBER(H324),MIN('الإعدادات'!$B$4,H324),'الإعدادات'!$B$4))-MONTH(G324)+1))</f>
        <v/>
      </c>
      <c r="L324" s="20">
        <f>IF(K324="","",ROUND(K324*J324,2))</f>
        <v/>
      </c>
      <c r="M324" s="20">
        <f>IF(A324&amp;""="","",SUMIFS('الدفعات'!$C$6:$C$3005,'الدفعات'!$B$6:$B$3005,A324&amp;""))</f>
        <v/>
      </c>
      <c r="N324" s="20">
        <f>IF(L324="","",ROUND(L324-M324,2))</f>
        <v/>
      </c>
      <c r="O324" s="18">
        <f>IF(N324="","",IF(AND(N324&gt;0,N(J324)&gt;0),ROUNDUP(ROUND(N324/J324,4),0),0))</f>
        <v/>
      </c>
      <c r="P324" s="21">
        <f>IF(A324&amp;""="","",IFERROR(SUMIFS('الدفعات'!$A$6:$A$3005,'الدفعات'!$B$6:$B$3005,A324&amp;"",'الدفعات'!$H$6:$H$3005,1)/COUNTIFS('الدفعات'!$B$6:$B$3005,A324&amp;"",'الدفعات'!$H$6:$H$3005,1),""))</f>
        <v/>
      </c>
      <c r="Q324" s="6">
        <f>IF(A324&amp;""="","",IF(N324="","بيانات ناقصة",IF(N324&gt;0,"متأخر",IF(N324&lt;0,"دفع مقدمًا","مسدد"))))</f>
        <v/>
      </c>
      <c r="R324" s="22">
        <f>IF(A324&amp;""="","",IF(AND(F324&amp;""&lt;&gt;"",OR(NOT(ISNUMBER(H324)),H324&gt;'الإعدادات'!$B$4)),1,0))</f>
        <v/>
      </c>
      <c r="S324" s="18">
        <f>IF(ISNUMBER(N324),IF(N324&gt;0,COUNTIFS($N$6:$N$505,"&gt;"&amp;N324)+COUNTIFS($N$6:N324,N324),""),"")</f>
        <v/>
      </c>
    </row>
    <row r="325">
      <c r="A325" s="5" t="n"/>
      <c r="B325" s="5" t="n"/>
      <c r="C325" s="5" t="n"/>
      <c r="D325" s="5" t="n"/>
      <c r="E325" s="16" t="n"/>
      <c r="F325" s="5" t="n"/>
      <c r="G325" s="13" t="n"/>
      <c r="H325" s="13" t="n"/>
      <c r="I325" s="17" t="n"/>
      <c r="J325" s="20">
        <f>IF(A325&amp;""="","",IFERROR(INDEX('الخطوط'!$G$6:$G$45,MATCH(F325&amp;"",'الخطوط'!$A$6:$A$45,0))-N(I325),""))</f>
        <v/>
      </c>
      <c r="K325" s="18">
        <f>IF(OR(J325="",NOT(ISNUMBER(G325))),"",IF(IF(ISNUMBER(H325),MIN('الإعدادات'!$B$4,H325),'الإعدادات'!$B$4)&lt;G325,0,(YEAR(IF(ISNUMBER(H325),MIN('الإعدادات'!$B$4,H325),'الإعدادات'!$B$4))-YEAR(G325))*12+MONTH(IF(ISNUMBER(H325),MIN('الإعدادات'!$B$4,H325),'الإعدادات'!$B$4))-MONTH(G325)+1))</f>
        <v/>
      </c>
      <c r="L325" s="20">
        <f>IF(K325="","",ROUND(K325*J325,2))</f>
        <v/>
      </c>
      <c r="M325" s="20">
        <f>IF(A325&amp;""="","",SUMIFS('الدفعات'!$C$6:$C$3005,'الدفعات'!$B$6:$B$3005,A325&amp;""))</f>
        <v/>
      </c>
      <c r="N325" s="20">
        <f>IF(L325="","",ROUND(L325-M325,2))</f>
        <v/>
      </c>
      <c r="O325" s="18">
        <f>IF(N325="","",IF(AND(N325&gt;0,N(J325)&gt;0),ROUNDUP(ROUND(N325/J325,4),0),0))</f>
        <v/>
      </c>
      <c r="P325" s="21">
        <f>IF(A325&amp;""="","",IFERROR(SUMIFS('الدفعات'!$A$6:$A$3005,'الدفعات'!$B$6:$B$3005,A325&amp;"",'الدفعات'!$H$6:$H$3005,1)/COUNTIFS('الدفعات'!$B$6:$B$3005,A325&amp;"",'الدفعات'!$H$6:$H$3005,1),""))</f>
        <v/>
      </c>
      <c r="Q325" s="6">
        <f>IF(A325&amp;""="","",IF(N325="","بيانات ناقصة",IF(N325&gt;0,"متأخر",IF(N325&lt;0,"دفع مقدمًا","مسدد"))))</f>
        <v/>
      </c>
      <c r="R325" s="22">
        <f>IF(A325&amp;""="","",IF(AND(F325&amp;""&lt;&gt;"",OR(NOT(ISNUMBER(H325)),H325&gt;'الإعدادات'!$B$4)),1,0))</f>
        <v/>
      </c>
      <c r="S325" s="18">
        <f>IF(ISNUMBER(N325),IF(N325&gt;0,COUNTIFS($N$6:$N$505,"&gt;"&amp;N325)+COUNTIFS($N$6:N325,N325),""),"")</f>
        <v/>
      </c>
    </row>
    <row r="326">
      <c r="A326" s="5" t="n"/>
      <c r="B326" s="5" t="n"/>
      <c r="C326" s="5" t="n"/>
      <c r="D326" s="5" t="n"/>
      <c r="E326" s="16" t="n"/>
      <c r="F326" s="5" t="n"/>
      <c r="G326" s="13" t="n"/>
      <c r="H326" s="13" t="n"/>
      <c r="I326" s="17" t="n"/>
      <c r="J326" s="20">
        <f>IF(A326&amp;""="","",IFERROR(INDEX('الخطوط'!$G$6:$G$45,MATCH(F326&amp;"",'الخطوط'!$A$6:$A$45,0))-N(I326),""))</f>
        <v/>
      </c>
      <c r="K326" s="18">
        <f>IF(OR(J326="",NOT(ISNUMBER(G326))),"",IF(IF(ISNUMBER(H326),MIN('الإعدادات'!$B$4,H326),'الإعدادات'!$B$4)&lt;G326,0,(YEAR(IF(ISNUMBER(H326),MIN('الإعدادات'!$B$4,H326),'الإعدادات'!$B$4))-YEAR(G326))*12+MONTH(IF(ISNUMBER(H326),MIN('الإعدادات'!$B$4,H326),'الإعدادات'!$B$4))-MONTH(G326)+1))</f>
        <v/>
      </c>
      <c r="L326" s="20">
        <f>IF(K326="","",ROUND(K326*J326,2))</f>
        <v/>
      </c>
      <c r="M326" s="20">
        <f>IF(A326&amp;""="","",SUMIFS('الدفعات'!$C$6:$C$3005,'الدفعات'!$B$6:$B$3005,A326&amp;""))</f>
        <v/>
      </c>
      <c r="N326" s="20">
        <f>IF(L326="","",ROUND(L326-M326,2))</f>
        <v/>
      </c>
      <c r="O326" s="18">
        <f>IF(N326="","",IF(AND(N326&gt;0,N(J326)&gt;0),ROUNDUP(ROUND(N326/J326,4),0),0))</f>
        <v/>
      </c>
      <c r="P326" s="21">
        <f>IF(A326&amp;""="","",IFERROR(SUMIFS('الدفعات'!$A$6:$A$3005,'الدفعات'!$B$6:$B$3005,A326&amp;"",'الدفعات'!$H$6:$H$3005,1)/COUNTIFS('الدفعات'!$B$6:$B$3005,A326&amp;"",'الدفعات'!$H$6:$H$3005,1),""))</f>
        <v/>
      </c>
      <c r="Q326" s="6">
        <f>IF(A326&amp;""="","",IF(N326="","بيانات ناقصة",IF(N326&gt;0,"متأخر",IF(N326&lt;0,"دفع مقدمًا","مسدد"))))</f>
        <v/>
      </c>
      <c r="R326" s="22">
        <f>IF(A326&amp;""="","",IF(AND(F326&amp;""&lt;&gt;"",OR(NOT(ISNUMBER(H326)),H326&gt;'الإعدادات'!$B$4)),1,0))</f>
        <v/>
      </c>
      <c r="S326" s="18">
        <f>IF(ISNUMBER(N326),IF(N326&gt;0,COUNTIFS($N$6:$N$505,"&gt;"&amp;N326)+COUNTIFS($N$6:N326,N326),""),"")</f>
        <v/>
      </c>
    </row>
    <row r="327">
      <c r="A327" s="5" t="n"/>
      <c r="B327" s="5" t="n"/>
      <c r="C327" s="5" t="n"/>
      <c r="D327" s="5" t="n"/>
      <c r="E327" s="16" t="n"/>
      <c r="F327" s="5" t="n"/>
      <c r="G327" s="13" t="n"/>
      <c r="H327" s="13" t="n"/>
      <c r="I327" s="17" t="n"/>
      <c r="J327" s="20">
        <f>IF(A327&amp;""="","",IFERROR(INDEX('الخطوط'!$G$6:$G$45,MATCH(F327&amp;"",'الخطوط'!$A$6:$A$45,0))-N(I327),""))</f>
        <v/>
      </c>
      <c r="K327" s="18">
        <f>IF(OR(J327="",NOT(ISNUMBER(G327))),"",IF(IF(ISNUMBER(H327),MIN('الإعدادات'!$B$4,H327),'الإعدادات'!$B$4)&lt;G327,0,(YEAR(IF(ISNUMBER(H327),MIN('الإعدادات'!$B$4,H327),'الإعدادات'!$B$4))-YEAR(G327))*12+MONTH(IF(ISNUMBER(H327),MIN('الإعدادات'!$B$4,H327),'الإعدادات'!$B$4))-MONTH(G327)+1))</f>
        <v/>
      </c>
      <c r="L327" s="20">
        <f>IF(K327="","",ROUND(K327*J327,2))</f>
        <v/>
      </c>
      <c r="M327" s="20">
        <f>IF(A327&amp;""="","",SUMIFS('الدفعات'!$C$6:$C$3005,'الدفعات'!$B$6:$B$3005,A327&amp;""))</f>
        <v/>
      </c>
      <c r="N327" s="20">
        <f>IF(L327="","",ROUND(L327-M327,2))</f>
        <v/>
      </c>
      <c r="O327" s="18">
        <f>IF(N327="","",IF(AND(N327&gt;0,N(J327)&gt;0),ROUNDUP(ROUND(N327/J327,4),0),0))</f>
        <v/>
      </c>
      <c r="P327" s="21">
        <f>IF(A327&amp;""="","",IFERROR(SUMIFS('الدفعات'!$A$6:$A$3005,'الدفعات'!$B$6:$B$3005,A327&amp;"",'الدفعات'!$H$6:$H$3005,1)/COUNTIFS('الدفعات'!$B$6:$B$3005,A327&amp;"",'الدفعات'!$H$6:$H$3005,1),""))</f>
        <v/>
      </c>
      <c r="Q327" s="6">
        <f>IF(A327&amp;""="","",IF(N327="","بيانات ناقصة",IF(N327&gt;0,"متأخر",IF(N327&lt;0,"دفع مقدمًا","مسدد"))))</f>
        <v/>
      </c>
      <c r="R327" s="22">
        <f>IF(A327&amp;""="","",IF(AND(F327&amp;""&lt;&gt;"",OR(NOT(ISNUMBER(H327)),H327&gt;'الإعدادات'!$B$4)),1,0))</f>
        <v/>
      </c>
      <c r="S327" s="18">
        <f>IF(ISNUMBER(N327),IF(N327&gt;0,COUNTIFS($N$6:$N$505,"&gt;"&amp;N327)+COUNTIFS($N$6:N327,N327),""),"")</f>
        <v/>
      </c>
    </row>
    <row r="328">
      <c r="A328" s="5" t="n"/>
      <c r="B328" s="5" t="n"/>
      <c r="C328" s="5" t="n"/>
      <c r="D328" s="5" t="n"/>
      <c r="E328" s="16" t="n"/>
      <c r="F328" s="5" t="n"/>
      <c r="G328" s="13" t="n"/>
      <c r="H328" s="13" t="n"/>
      <c r="I328" s="17" t="n"/>
      <c r="J328" s="20">
        <f>IF(A328&amp;""="","",IFERROR(INDEX('الخطوط'!$G$6:$G$45,MATCH(F328&amp;"",'الخطوط'!$A$6:$A$45,0))-N(I328),""))</f>
        <v/>
      </c>
      <c r="K328" s="18">
        <f>IF(OR(J328="",NOT(ISNUMBER(G328))),"",IF(IF(ISNUMBER(H328),MIN('الإعدادات'!$B$4,H328),'الإعدادات'!$B$4)&lt;G328,0,(YEAR(IF(ISNUMBER(H328),MIN('الإعدادات'!$B$4,H328),'الإعدادات'!$B$4))-YEAR(G328))*12+MONTH(IF(ISNUMBER(H328),MIN('الإعدادات'!$B$4,H328),'الإعدادات'!$B$4))-MONTH(G328)+1))</f>
        <v/>
      </c>
      <c r="L328" s="20">
        <f>IF(K328="","",ROUND(K328*J328,2))</f>
        <v/>
      </c>
      <c r="M328" s="20">
        <f>IF(A328&amp;""="","",SUMIFS('الدفعات'!$C$6:$C$3005,'الدفعات'!$B$6:$B$3005,A328&amp;""))</f>
        <v/>
      </c>
      <c r="N328" s="20">
        <f>IF(L328="","",ROUND(L328-M328,2))</f>
        <v/>
      </c>
      <c r="O328" s="18">
        <f>IF(N328="","",IF(AND(N328&gt;0,N(J328)&gt;0),ROUNDUP(ROUND(N328/J328,4),0),0))</f>
        <v/>
      </c>
      <c r="P328" s="21">
        <f>IF(A328&amp;""="","",IFERROR(SUMIFS('الدفعات'!$A$6:$A$3005,'الدفعات'!$B$6:$B$3005,A328&amp;"",'الدفعات'!$H$6:$H$3005,1)/COUNTIFS('الدفعات'!$B$6:$B$3005,A328&amp;"",'الدفعات'!$H$6:$H$3005,1),""))</f>
        <v/>
      </c>
      <c r="Q328" s="6">
        <f>IF(A328&amp;""="","",IF(N328="","بيانات ناقصة",IF(N328&gt;0,"متأخر",IF(N328&lt;0,"دفع مقدمًا","مسدد"))))</f>
        <v/>
      </c>
      <c r="R328" s="22">
        <f>IF(A328&amp;""="","",IF(AND(F328&amp;""&lt;&gt;"",OR(NOT(ISNUMBER(H328)),H328&gt;'الإعدادات'!$B$4)),1,0))</f>
        <v/>
      </c>
      <c r="S328" s="18">
        <f>IF(ISNUMBER(N328),IF(N328&gt;0,COUNTIFS($N$6:$N$505,"&gt;"&amp;N328)+COUNTIFS($N$6:N328,N328),""),"")</f>
        <v/>
      </c>
    </row>
    <row r="329">
      <c r="A329" s="5" t="n"/>
      <c r="B329" s="5" t="n"/>
      <c r="C329" s="5" t="n"/>
      <c r="D329" s="5" t="n"/>
      <c r="E329" s="16" t="n"/>
      <c r="F329" s="5" t="n"/>
      <c r="G329" s="13" t="n"/>
      <c r="H329" s="13" t="n"/>
      <c r="I329" s="17" t="n"/>
      <c r="J329" s="20">
        <f>IF(A329&amp;""="","",IFERROR(INDEX('الخطوط'!$G$6:$G$45,MATCH(F329&amp;"",'الخطوط'!$A$6:$A$45,0))-N(I329),""))</f>
        <v/>
      </c>
      <c r="K329" s="18">
        <f>IF(OR(J329="",NOT(ISNUMBER(G329))),"",IF(IF(ISNUMBER(H329),MIN('الإعدادات'!$B$4,H329),'الإعدادات'!$B$4)&lt;G329,0,(YEAR(IF(ISNUMBER(H329),MIN('الإعدادات'!$B$4,H329),'الإعدادات'!$B$4))-YEAR(G329))*12+MONTH(IF(ISNUMBER(H329),MIN('الإعدادات'!$B$4,H329),'الإعدادات'!$B$4))-MONTH(G329)+1))</f>
        <v/>
      </c>
      <c r="L329" s="20">
        <f>IF(K329="","",ROUND(K329*J329,2))</f>
        <v/>
      </c>
      <c r="M329" s="20">
        <f>IF(A329&amp;""="","",SUMIFS('الدفعات'!$C$6:$C$3005,'الدفعات'!$B$6:$B$3005,A329&amp;""))</f>
        <v/>
      </c>
      <c r="N329" s="20">
        <f>IF(L329="","",ROUND(L329-M329,2))</f>
        <v/>
      </c>
      <c r="O329" s="18">
        <f>IF(N329="","",IF(AND(N329&gt;0,N(J329)&gt;0),ROUNDUP(ROUND(N329/J329,4),0),0))</f>
        <v/>
      </c>
      <c r="P329" s="21">
        <f>IF(A329&amp;""="","",IFERROR(SUMIFS('الدفعات'!$A$6:$A$3005,'الدفعات'!$B$6:$B$3005,A329&amp;"",'الدفعات'!$H$6:$H$3005,1)/COUNTIFS('الدفعات'!$B$6:$B$3005,A329&amp;"",'الدفعات'!$H$6:$H$3005,1),""))</f>
        <v/>
      </c>
      <c r="Q329" s="6">
        <f>IF(A329&amp;""="","",IF(N329="","بيانات ناقصة",IF(N329&gt;0,"متأخر",IF(N329&lt;0,"دفع مقدمًا","مسدد"))))</f>
        <v/>
      </c>
      <c r="R329" s="22">
        <f>IF(A329&amp;""="","",IF(AND(F329&amp;""&lt;&gt;"",OR(NOT(ISNUMBER(H329)),H329&gt;'الإعدادات'!$B$4)),1,0))</f>
        <v/>
      </c>
      <c r="S329" s="18">
        <f>IF(ISNUMBER(N329),IF(N329&gt;0,COUNTIFS($N$6:$N$505,"&gt;"&amp;N329)+COUNTIFS($N$6:N329,N329),""),"")</f>
        <v/>
      </c>
    </row>
    <row r="330">
      <c r="A330" s="5" t="n"/>
      <c r="B330" s="5" t="n"/>
      <c r="C330" s="5" t="n"/>
      <c r="D330" s="5" t="n"/>
      <c r="E330" s="16" t="n"/>
      <c r="F330" s="5" t="n"/>
      <c r="G330" s="13" t="n"/>
      <c r="H330" s="13" t="n"/>
      <c r="I330" s="17" t="n"/>
      <c r="J330" s="20">
        <f>IF(A330&amp;""="","",IFERROR(INDEX('الخطوط'!$G$6:$G$45,MATCH(F330&amp;"",'الخطوط'!$A$6:$A$45,0))-N(I330),""))</f>
        <v/>
      </c>
      <c r="K330" s="18">
        <f>IF(OR(J330="",NOT(ISNUMBER(G330))),"",IF(IF(ISNUMBER(H330),MIN('الإعدادات'!$B$4,H330),'الإعدادات'!$B$4)&lt;G330,0,(YEAR(IF(ISNUMBER(H330),MIN('الإعدادات'!$B$4,H330),'الإعدادات'!$B$4))-YEAR(G330))*12+MONTH(IF(ISNUMBER(H330),MIN('الإعدادات'!$B$4,H330),'الإعدادات'!$B$4))-MONTH(G330)+1))</f>
        <v/>
      </c>
      <c r="L330" s="20">
        <f>IF(K330="","",ROUND(K330*J330,2))</f>
        <v/>
      </c>
      <c r="M330" s="20">
        <f>IF(A330&amp;""="","",SUMIFS('الدفعات'!$C$6:$C$3005,'الدفعات'!$B$6:$B$3005,A330&amp;""))</f>
        <v/>
      </c>
      <c r="N330" s="20">
        <f>IF(L330="","",ROUND(L330-M330,2))</f>
        <v/>
      </c>
      <c r="O330" s="18">
        <f>IF(N330="","",IF(AND(N330&gt;0,N(J330)&gt;0),ROUNDUP(ROUND(N330/J330,4),0),0))</f>
        <v/>
      </c>
      <c r="P330" s="21">
        <f>IF(A330&amp;""="","",IFERROR(SUMIFS('الدفعات'!$A$6:$A$3005,'الدفعات'!$B$6:$B$3005,A330&amp;"",'الدفعات'!$H$6:$H$3005,1)/COUNTIFS('الدفعات'!$B$6:$B$3005,A330&amp;"",'الدفعات'!$H$6:$H$3005,1),""))</f>
        <v/>
      </c>
      <c r="Q330" s="6">
        <f>IF(A330&amp;""="","",IF(N330="","بيانات ناقصة",IF(N330&gt;0,"متأخر",IF(N330&lt;0,"دفع مقدمًا","مسدد"))))</f>
        <v/>
      </c>
      <c r="R330" s="22">
        <f>IF(A330&amp;""="","",IF(AND(F330&amp;""&lt;&gt;"",OR(NOT(ISNUMBER(H330)),H330&gt;'الإعدادات'!$B$4)),1,0))</f>
        <v/>
      </c>
      <c r="S330" s="18">
        <f>IF(ISNUMBER(N330),IF(N330&gt;0,COUNTIFS($N$6:$N$505,"&gt;"&amp;N330)+COUNTIFS($N$6:N330,N330),""),"")</f>
        <v/>
      </c>
    </row>
    <row r="331">
      <c r="A331" s="5" t="n"/>
      <c r="B331" s="5" t="n"/>
      <c r="C331" s="5" t="n"/>
      <c r="D331" s="5" t="n"/>
      <c r="E331" s="16" t="n"/>
      <c r="F331" s="5" t="n"/>
      <c r="G331" s="13" t="n"/>
      <c r="H331" s="13" t="n"/>
      <c r="I331" s="17" t="n"/>
      <c r="J331" s="20">
        <f>IF(A331&amp;""="","",IFERROR(INDEX('الخطوط'!$G$6:$G$45,MATCH(F331&amp;"",'الخطوط'!$A$6:$A$45,0))-N(I331),""))</f>
        <v/>
      </c>
      <c r="K331" s="18">
        <f>IF(OR(J331="",NOT(ISNUMBER(G331))),"",IF(IF(ISNUMBER(H331),MIN('الإعدادات'!$B$4,H331),'الإعدادات'!$B$4)&lt;G331,0,(YEAR(IF(ISNUMBER(H331),MIN('الإعدادات'!$B$4,H331),'الإعدادات'!$B$4))-YEAR(G331))*12+MONTH(IF(ISNUMBER(H331),MIN('الإعدادات'!$B$4,H331),'الإعدادات'!$B$4))-MONTH(G331)+1))</f>
        <v/>
      </c>
      <c r="L331" s="20">
        <f>IF(K331="","",ROUND(K331*J331,2))</f>
        <v/>
      </c>
      <c r="M331" s="20">
        <f>IF(A331&amp;""="","",SUMIFS('الدفعات'!$C$6:$C$3005,'الدفعات'!$B$6:$B$3005,A331&amp;""))</f>
        <v/>
      </c>
      <c r="N331" s="20">
        <f>IF(L331="","",ROUND(L331-M331,2))</f>
        <v/>
      </c>
      <c r="O331" s="18">
        <f>IF(N331="","",IF(AND(N331&gt;0,N(J331)&gt;0),ROUNDUP(ROUND(N331/J331,4),0),0))</f>
        <v/>
      </c>
      <c r="P331" s="21">
        <f>IF(A331&amp;""="","",IFERROR(SUMIFS('الدفعات'!$A$6:$A$3005,'الدفعات'!$B$6:$B$3005,A331&amp;"",'الدفعات'!$H$6:$H$3005,1)/COUNTIFS('الدفعات'!$B$6:$B$3005,A331&amp;"",'الدفعات'!$H$6:$H$3005,1),""))</f>
        <v/>
      </c>
      <c r="Q331" s="6">
        <f>IF(A331&amp;""="","",IF(N331="","بيانات ناقصة",IF(N331&gt;0,"متأخر",IF(N331&lt;0,"دفع مقدمًا","مسدد"))))</f>
        <v/>
      </c>
      <c r="R331" s="22">
        <f>IF(A331&amp;""="","",IF(AND(F331&amp;""&lt;&gt;"",OR(NOT(ISNUMBER(H331)),H331&gt;'الإعدادات'!$B$4)),1,0))</f>
        <v/>
      </c>
      <c r="S331" s="18">
        <f>IF(ISNUMBER(N331),IF(N331&gt;0,COUNTIFS($N$6:$N$505,"&gt;"&amp;N331)+COUNTIFS($N$6:N331,N331),""),"")</f>
        <v/>
      </c>
    </row>
    <row r="332">
      <c r="A332" s="5" t="n"/>
      <c r="B332" s="5" t="n"/>
      <c r="C332" s="5" t="n"/>
      <c r="D332" s="5" t="n"/>
      <c r="E332" s="16" t="n"/>
      <c r="F332" s="5" t="n"/>
      <c r="G332" s="13" t="n"/>
      <c r="H332" s="13" t="n"/>
      <c r="I332" s="17" t="n"/>
      <c r="J332" s="20">
        <f>IF(A332&amp;""="","",IFERROR(INDEX('الخطوط'!$G$6:$G$45,MATCH(F332&amp;"",'الخطوط'!$A$6:$A$45,0))-N(I332),""))</f>
        <v/>
      </c>
      <c r="K332" s="18">
        <f>IF(OR(J332="",NOT(ISNUMBER(G332))),"",IF(IF(ISNUMBER(H332),MIN('الإعدادات'!$B$4,H332),'الإعدادات'!$B$4)&lt;G332,0,(YEAR(IF(ISNUMBER(H332),MIN('الإعدادات'!$B$4,H332),'الإعدادات'!$B$4))-YEAR(G332))*12+MONTH(IF(ISNUMBER(H332),MIN('الإعدادات'!$B$4,H332),'الإعدادات'!$B$4))-MONTH(G332)+1))</f>
        <v/>
      </c>
      <c r="L332" s="20">
        <f>IF(K332="","",ROUND(K332*J332,2))</f>
        <v/>
      </c>
      <c r="M332" s="20">
        <f>IF(A332&amp;""="","",SUMIFS('الدفعات'!$C$6:$C$3005,'الدفعات'!$B$6:$B$3005,A332&amp;""))</f>
        <v/>
      </c>
      <c r="N332" s="20">
        <f>IF(L332="","",ROUND(L332-M332,2))</f>
        <v/>
      </c>
      <c r="O332" s="18">
        <f>IF(N332="","",IF(AND(N332&gt;0,N(J332)&gt;0),ROUNDUP(ROUND(N332/J332,4),0),0))</f>
        <v/>
      </c>
      <c r="P332" s="21">
        <f>IF(A332&amp;""="","",IFERROR(SUMIFS('الدفعات'!$A$6:$A$3005,'الدفعات'!$B$6:$B$3005,A332&amp;"",'الدفعات'!$H$6:$H$3005,1)/COUNTIFS('الدفعات'!$B$6:$B$3005,A332&amp;"",'الدفعات'!$H$6:$H$3005,1),""))</f>
        <v/>
      </c>
      <c r="Q332" s="6">
        <f>IF(A332&amp;""="","",IF(N332="","بيانات ناقصة",IF(N332&gt;0,"متأخر",IF(N332&lt;0,"دفع مقدمًا","مسدد"))))</f>
        <v/>
      </c>
      <c r="R332" s="22">
        <f>IF(A332&amp;""="","",IF(AND(F332&amp;""&lt;&gt;"",OR(NOT(ISNUMBER(H332)),H332&gt;'الإعدادات'!$B$4)),1,0))</f>
        <v/>
      </c>
      <c r="S332" s="18">
        <f>IF(ISNUMBER(N332),IF(N332&gt;0,COUNTIFS($N$6:$N$505,"&gt;"&amp;N332)+COUNTIFS($N$6:N332,N332),""),"")</f>
        <v/>
      </c>
    </row>
    <row r="333">
      <c r="A333" s="5" t="n"/>
      <c r="B333" s="5" t="n"/>
      <c r="C333" s="5" t="n"/>
      <c r="D333" s="5" t="n"/>
      <c r="E333" s="16" t="n"/>
      <c r="F333" s="5" t="n"/>
      <c r="G333" s="13" t="n"/>
      <c r="H333" s="13" t="n"/>
      <c r="I333" s="17" t="n"/>
      <c r="J333" s="20">
        <f>IF(A333&amp;""="","",IFERROR(INDEX('الخطوط'!$G$6:$G$45,MATCH(F333&amp;"",'الخطوط'!$A$6:$A$45,0))-N(I333),""))</f>
        <v/>
      </c>
      <c r="K333" s="18">
        <f>IF(OR(J333="",NOT(ISNUMBER(G333))),"",IF(IF(ISNUMBER(H333),MIN('الإعدادات'!$B$4,H333),'الإعدادات'!$B$4)&lt;G333,0,(YEAR(IF(ISNUMBER(H333),MIN('الإعدادات'!$B$4,H333),'الإعدادات'!$B$4))-YEAR(G333))*12+MONTH(IF(ISNUMBER(H333),MIN('الإعدادات'!$B$4,H333),'الإعدادات'!$B$4))-MONTH(G333)+1))</f>
        <v/>
      </c>
      <c r="L333" s="20">
        <f>IF(K333="","",ROUND(K333*J333,2))</f>
        <v/>
      </c>
      <c r="M333" s="20">
        <f>IF(A333&amp;""="","",SUMIFS('الدفعات'!$C$6:$C$3005,'الدفعات'!$B$6:$B$3005,A333&amp;""))</f>
        <v/>
      </c>
      <c r="N333" s="20">
        <f>IF(L333="","",ROUND(L333-M333,2))</f>
        <v/>
      </c>
      <c r="O333" s="18">
        <f>IF(N333="","",IF(AND(N333&gt;0,N(J333)&gt;0),ROUNDUP(ROUND(N333/J333,4),0),0))</f>
        <v/>
      </c>
      <c r="P333" s="21">
        <f>IF(A333&amp;""="","",IFERROR(SUMIFS('الدفعات'!$A$6:$A$3005,'الدفعات'!$B$6:$B$3005,A333&amp;"",'الدفعات'!$H$6:$H$3005,1)/COUNTIFS('الدفعات'!$B$6:$B$3005,A333&amp;"",'الدفعات'!$H$6:$H$3005,1),""))</f>
        <v/>
      </c>
      <c r="Q333" s="6">
        <f>IF(A333&amp;""="","",IF(N333="","بيانات ناقصة",IF(N333&gt;0,"متأخر",IF(N333&lt;0,"دفع مقدمًا","مسدد"))))</f>
        <v/>
      </c>
      <c r="R333" s="22">
        <f>IF(A333&amp;""="","",IF(AND(F333&amp;""&lt;&gt;"",OR(NOT(ISNUMBER(H333)),H333&gt;'الإعدادات'!$B$4)),1,0))</f>
        <v/>
      </c>
      <c r="S333" s="18">
        <f>IF(ISNUMBER(N333),IF(N333&gt;0,COUNTIFS($N$6:$N$505,"&gt;"&amp;N333)+COUNTIFS($N$6:N333,N333),""),"")</f>
        <v/>
      </c>
    </row>
    <row r="334">
      <c r="A334" s="5" t="n"/>
      <c r="B334" s="5" t="n"/>
      <c r="C334" s="5" t="n"/>
      <c r="D334" s="5" t="n"/>
      <c r="E334" s="16" t="n"/>
      <c r="F334" s="5" t="n"/>
      <c r="G334" s="13" t="n"/>
      <c r="H334" s="13" t="n"/>
      <c r="I334" s="17" t="n"/>
      <c r="J334" s="20">
        <f>IF(A334&amp;""="","",IFERROR(INDEX('الخطوط'!$G$6:$G$45,MATCH(F334&amp;"",'الخطوط'!$A$6:$A$45,0))-N(I334),""))</f>
        <v/>
      </c>
      <c r="K334" s="18">
        <f>IF(OR(J334="",NOT(ISNUMBER(G334))),"",IF(IF(ISNUMBER(H334),MIN('الإعدادات'!$B$4,H334),'الإعدادات'!$B$4)&lt;G334,0,(YEAR(IF(ISNUMBER(H334),MIN('الإعدادات'!$B$4,H334),'الإعدادات'!$B$4))-YEAR(G334))*12+MONTH(IF(ISNUMBER(H334),MIN('الإعدادات'!$B$4,H334),'الإعدادات'!$B$4))-MONTH(G334)+1))</f>
        <v/>
      </c>
      <c r="L334" s="20">
        <f>IF(K334="","",ROUND(K334*J334,2))</f>
        <v/>
      </c>
      <c r="M334" s="20">
        <f>IF(A334&amp;""="","",SUMIFS('الدفعات'!$C$6:$C$3005,'الدفعات'!$B$6:$B$3005,A334&amp;""))</f>
        <v/>
      </c>
      <c r="N334" s="20">
        <f>IF(L334="","",ROUND(L334-M334,2))</f>
        <v/>
      </c>
      <c r="O334" s="18">
        <f>IF(N334="","",IF(AND(N334&gt;0,N(J334)&gt;0),ROUNDUP(ROUND(N334/J334,4),0),0))</f>
        <v/>
      </c>
      <c r="P334" s="21">
        <f>IF(A334&amp;""="","",IFERROR(SUMIFS('الدفعات'!$A$6:$A$3005,'الدفعات'!$B$6:$B$3005,A334&amp;"",'الدفعات'!$H$6:$H$3005,1)/COUNTIFS('الدفعات'!$B$6:$B$3005,A334&amp;"",'الدفعات'!$H$6:$H$3005,1),""))</f>
        <v/>
      </c>
      <c r="Q334" s="6">
        <f>IF(A334&amp;""="","",IF(N334="","بيانات ناقصة",IF(N334&gt;0,"متأخر",IF(N334&lt;0,"دفع مقدمًا","مسدد"))))</f>
        <v/>
      </c>
      <c r="R334" s="22">
        <f>IF(A334&amp;""="","",IF(AND(F334&amp;""&lt;&gt;"",OR(NOT(ISNUMBER(H334)),H334&gt;'الإعدادات'!$B$4)),1,0))</f>
        <v/>
      </c>
      <c r="S334" s="18">
        <f>IF(ISNUMBER(N334),IF(N334&gt;0,COUNTIFS($N$6:$N$505,"&gt;"&amp;N334)+COUNTIFS($N$6:N334,N334),""),"")</f>
        <v/>
      </c>
    </row>
    <row r="335">
      <c r="A335" s="5" t="n"/>
      <c r="B335" s="5" t="n"/>
      <c r="C335" s="5" t="n"/>
      <c r="D335" s="5" t="n"/>
      <c r="E335" s="16" t="n"/>
      <c r="F335" s="5" t="n"/>
      <c r="G335" s="13" t="n"/>
      <c r="H335" s="13" t="n"/>
      <c r="I335" s="17" t="n"/>
      <c r="J335" s="20">
        <f>IF(A335&amp;""="","",IFERROR(INDEX('الخطوط'!$G$6:$G$45,MATCH(F335&amp;"",'الخطوط'!$A$6:$A$45,0))-N(I335),""))</f>
        <v/>
      </c>
      <c r="K335" s="18">
        <f>IF(OR(J335="",NOT(ISNUMBER(G335))),"",IF(IF(ISNUMBER(H335),MIN('الإعدادات'!$B$4,H335),'الإعدادات'!$B$4)&lt;G335,0,(YEAR(IF(ISNUMBER(H335),MIN('الإعدادات'!$B$4,H335),'الإعدادات'!$B$4))-YEAR(G335))*12+MONTH(IF(ISNUMBER(H335),MIN('الإعدادات'!$B$4,H335),'الإعدادات'!$B$4))-MONTH(G335)+1))</f>
        <v/>
      </c>
      <c r="L335" s="20">
        <f>IF(K335="","",ROUND(K335*J335,2))</f>
        <v/>
      </c>
      <c r="M335" s="20">
        <f>IF(A335&amp;""="","",SUMIFS('الدفعات'!$C$6:$C$3005,'الدفعات'!$B$6:$B$3005,A335&amp;""))</f>
        <v/>
      </c>
      <c r="N335" s="20">
        <f>IF(L335="","",ROUND(L335-M335,2))</f>
        <v/>
      </c>
      <c r="O335" s="18">
        <f>IF(N335="","",IF(AND(N335&gt;0,N(J335)&gt;0),ROUNDUP(ROUND(N335/J335,4),0),0))</f>
        <v/>
      </c>
      <c r="P335" s="21">
        <f>IF(A335&amp;""="","",IFERROR(SUMIFS('الدفعات'!$A$6:$A$3005,'الدفعات'!$B$6:$B$3005,A335&amp;"",'الدفعات'!$H$6:$H$3005,1)/COUNTIFS('الدفعات'!$B$6:$B$3005,A335&amp;"",'الدفعات'!$H$6:$H$3005,1),""))</f>
        <v/>
      </c>
      <c r="Q335" s="6">
        <f>IF(A335&amp;""="","",IF(N335="","بيانات ناقصة",IF(N335&gt;0,"متأخر",IF(N335&lt;0,"دفع مقدمًا","مسدد"))))</f>
        <v/>
      </c>
      <c r="R335" s="22">
        <f>IF(A335&amp;""="","",IF(AND(F335&amp;""&lt;&gt;"",OR(NOT(ISNUMBER(H335)),H335&gt;'الإعدادات'!$B$4)),1,0))</f>
        <v/>
      </c>
      <c r="S335" s="18">
        <f>IF(ISNUMBER(N335),IF(N335&gt;0,COUNTIFS($N$6:$N$505,"&gt;"&amp;N335)+COUNTIFS($N$6:N335,N335),""),"")</f>
        <v/>
      </c>
    </row>
    <row r="336">
      <c r="A336" s="5" t="n"/>
      <c r="B336" s="5" t="n"/>
      <c r="C336" s="5" t="n"/>
      <c r="D336" s="5" t="n"/>
      <c r="E336" s="16" t="n"/>
      <c r="F336" s="5" t="n"/>
      <c r="G336" s="13" t="n"/>
      <c r="H336" s="13" t="n"/>
      <c r="I336" s="17" t="n"/>
      <c r="J336" s="20">
        <f>IF(A336&amp;""="","",IFERROR(INDEX('الخطوط'!$G$6:$G$45,MATCH(F336&amp;"",'الخطوط'!$A$6:$A$45,0))-N(I336),""))</f>
        <v/>
      </c>
      <c r="K336" s="18">
        <f>IF(OR(J336="",NOT(ISNUMBER(G336))),"",IF(IF(ISNUMBER(H336),MIN('الإعدادات'!$B$4,H336),'الإعدادات'!$B$4)&lt;G336,0,(YEAR(IF(ISNUMBER(H336),MIN('الإعدادات'!$B$4,H336),'الإعدادات'!$B$4))-YEAR(G336))*12+MONTH(IF(ISNUMBER(H336),MIN('الإعدادات'!$B$4,H336),'الإعدادات'!$B$4))-MONTH(G336)+1))</f>
        <v/>
      </c>
      <c r="L336" s="20">
        <f>IF(K336="","",ROUND(K336*J336,2))</f>
        <v/>
      </c>
      <c r="M336" s="20">
        <f>IF(A336&amp;""="","",SUMIFS('الدفعات'!$C$6:$C$3005,'الدفعات'!$B$6:$B$3005,A336&amp;""))</f>
        <v/>
      </c>
      <c r="N336" s="20">
        <f>IF(L336="","",ROUND(L336-M336,2))</f>
        <v/>
      </c>
      <c r="O336" s="18">
        <f>IF(N336="","",IF(AND(N336&gt;0,N(J336)&gt;0),ROUNDUP(ROUND(N336/J336,4),0),0))</f>
        <v/>
      </c>
      <c r="P336" s="21">
        <f>IF(A336&amp;""="","",IFERROR(SUMIFS('الدفعات'!$A$6:$A$3005,'الدفعات'!$B$6:$B$3005,A336&amp;"",'الدفعات'!$H$6:$H$3005,1)/COUNTIFS('الدفعات'!$B$6:$B$3005,A336&amp;"",'الدفعات'!$H$6:$H$3005,1),""))</f>
        <v/>
      </c>
      <c r="Q336" s="6">
        <f>IF(A336&amp;""="","",IF(N336="","بيانات ناقصة",IF(N336&gt;0,"متأخر",IF(N336&lt;0,"دفع مقدمًا","مسدد"))))</f>
        <v/>
      </c>
      <c r="R336" s="22">
        <f>IF(A336&amp;""="","",IF(AND(F336&amp;""&lt;&gt;"",OR(NOT(ISNUMBER(H336)),H336&gt;'الإعدادات'!$B$4)),1,0))</f>
        <v/>
      </c>
      <c r="S336" s="18">
        <f>IF(ISNUMBER(N336),IF(N336&gt;0,COUNTIFS($N$6:$N$505,"&gt;"&amp;N336)+COUNTIFS($N$6:N336,N336),""),"")</f>
        <v/>
      </c>
    </row>
    <row r="337">
      <c r="A337" s="5" t="n"/>
      <c r="B337" s="5" t="n"/>
      <c r="C337" s="5" t="n"/>
      <c r="D337" s="5" t="n"/>
      <c r="E337" s="16" t="n"/>
      <c r="F337" s="5" t="n"/>
      <c r="G337" s="13" t="n"/>
      <c r="H337" s="13" t="n"/>
      <c r="I337" s="17" t="n"/>
      <c r="J337" s="20">
        <f>IF(A337&amp;""="","",IFERROR(INDEX('الخطوط'!$G$6:$G$45,MATCH(F337&amp;"",'الخطوط'!$A$6:$A$45,0))-N(I337),""))</f>
        <v/>
      </c>
      <c r="K337" s="18">
        <f>IF(OR(J337="",NOT(ISNUMBER(G337))),"",IF(IF(ISNUMBER(H337),MIN('الإعدادات'!$B$4,H337),'الإعدادات'!$B$4)&lt;G337,0,(YEAR(IF(ISNUMBER(H337),MIN('الإعدادات'!$B$4,H337),'الإعدادات'!$B$4))-YEAR(G337))*12+MONTH(IF(ISNUMBER(H337),MIN('الإعدادات'!$B$4,H337),'الإعدادات'!$B$4))-MONTH(G337)+1))</f>
        <v/>
      </c>
      <c r="L337" s="20">
        <f>IF(K337="","",ROUND(K337*J337,2))</f>
        <v/>
      </c>
      <c r="M337" s="20">
        <f>IF(A337&amp;""="","",SUMIFS('الدفعات'!$C$6:$C$3005,'الدفعات'!$B$6:$B$3005,A337&amp;""))</f>
        <v/>
      </c>
      <c r="N337" s="20">
        <f>IF(L337="","",ROUND(L337-M337,2))</f>
        <v/>
      </c>
      <c r="O337" s="18">
        <f>IF(N337="","",IF(AND(N337&gt;0,N(J337)&gt;0),ROUNDUP(ROUND(N337/J337,4),0),0))</f>
        <v/>
      </c>
      <c r="P337" s="21">
        <f>IF(A337&amp;""="","",IFERROR(SUMIFS('الدفعات'!$A$6:$A$3005,'الدفعات'!$B$6:$B$3005,A337&amp;"",'الدفعات'!$H$6:$H$3005,1)/COUNTIFS('الدفعات'!$B$6:$B$3005,A337&amp;"",'الدفعات'!$H$6:$H$3005,1),""))</f>
        <v/>
      </c>
      <c r="Q337" s="6">
        <f>IF(A337&amp;""="","",IF(N337="","بيانات ناقصة",IF(N337&gt;0,"متأخر",IF(N337&lt;0,"دفع مقدمًا","مسدد"))))</f>
        <v/>
      </c>
      <c r="R337" s="22">
        <f>IF(A337&amp;""="","",IF(AND(F337&amp;""&lt;&gt;"",OR(NOT(ISNUMBER(H337)),H337&gt;'الإعدادات'!$B$4)),1,0))</f>
        <v/>
      </c>
      <c r="S337" s="18">
        <f>IF(ISNUMBER(N337),IF(N337&gt;0,COUNTIFS($N$6:$N$505,"&gt;"&amp;N337)+COUNTIFS($N$6:N337,N337),""),"")</f>
        <v/>
      </c>
    </row>
    <row r="338">
      <c r="A338" s="5" t="n"/>
      <c r="B338" s="5" t="n"/>
      <c r="C338" s="5" t="n"/>
      <c r="D338" s="5" t="n"/>
      <c r="E338" s="16" t="n"/>
      <c r="F338" s="5" t="n"/>
      <c r="G338" s="13" t="n"/>
      <c r="H338" s="13" t="n"/>
      <c r="I338" s="17" t="n"/>
      <c r="J338" s="20">
        <f>IF(A338&amp;""="","",IFERROR(INDEX('الخطوط'!$G$6:$G$45,MATCH(F338&amp;"",'الخطوط'!$A$6:$A$45,0))-N(I338),""))</f>
        <v/>
      </c>
      <c r="K338" s="18">
        <f>IF(OR(J338="",NOT(ISNUMBER(G338))),"",IF(IF(ISNUMBER(H338),MIN('الإعدادات'!$B$4,H338),'الإعدادات'!$B$4)&lt;G338,0,(YEAR(IF(ISNUMBER(H338),MIN('الإعدادات'!$B$4,H338),'الإعدادات'!$B$4))-YEAR(G338))*12+MONTH(IF(ISNUMBER(H338),MIN('الإعدادات'!$B$4,H338),'الإعدادات'!$B$4))-MONTH(G338)+1))</f>
        <v/>
      </c>
      <c r="L338" s="20">
        <f>IF(K338="","",ROUND(K338*J338,2))</f>
        <v/>
      </c>
      <c r="M338" s="20">
        <f>IF(A338&amp;""="","",SUMIFS('الدفعات'!$C$6:$C$3005,'الدفعات'!$B$6:$B$3005,A338&amp;""))</f>
        <v/>
      </c>
      <c r="N338" s="20">
        <f>IF(L338="","",ROUND(L338-M338,2))</f>
        <v/>
      </c>
      <c r="O338" s="18">
        <f>IF(N338="","",IF(AND(N338&gt;0,N(J338)&gt;0),ROUNDUP(ROUND(N338/J338,4),0),0))</f>
        <v/>
      </c>
      <c r="P338" s="21">
        <f>IF(A338&amp;""="","",IFERROR(SUMIFS('الدفعات'!$A$6:$A$3005,'الدفعات'!$B$6:$B$3005,A338&amp;"",'الدفعات'!$H$6:$H$3005,1)/COUNTIFS('الدفعات'!$B$6:$B$3005,A338&amp;"",'الدفعات'!$H$6:$H$3005,1),""))</f>
        <v/>
      </c>
      <c r="Q338" s="6">
        <f>IF(A338&amp;""="","",IF(N338="","بيانات ناقصة",IF(N338&gt;0,"متأخر",IF(N338&lt;0,"دفع مقدمًا","مسدد"))))</f>
        <v/>
      </c>
      <c r="R338" s="22">
        <f>IF(A338&amp;""="","",IF(AND(F338&amp;""&lt;&gt;"",OR(NOT(ISNUMBER(H338)),H338&gt;'الإعدادات'!$B$4)),1,0))</f>
        <v/>
      </c>
      <c r="S338" s="18">
        <f>IF(ISNUMBER(N338),IF(N338&gt;0,COUNTIFS($N$6:$N$505,"&gt;"&amp;N338)+COUNTIFS($N$6:N338,N338),""),"")</f>
        <v/>
      </c>
    </row>
    <row r="339">
      <c r="A339" s="5" t="n"/>
      <c r="B339" s="5" t="n"/>
      <c r="C339" s="5" t="n"/>
      <c r="D339" s="5" t="n"/>
      <c r="E339" s="16" t="n"/>
      <c r="F339" s="5" t="n"/>
      <c r="G339" s="13" t="n"/>
      <c r="H339" s="13" t="n"/>
      <c r="I339" s="17" t="n"/>
      <c r="J339" s="20">
        <f>IF(A339&amp;""="","",IFERROR(INDEX('الخطوط'!$G$6:$G$45,MATCH(F339&amp;"",'الخطوط'!$A$6:$A$45,0))-N(I339),""))</f>
        <v/>
      </c>
      <c r="K339" s="18">
        <f>IF(OR(J339="",NOT(ISNUMBER(G339))),"",IF(IF(ISNUMBER(H339),MIN('الإعدادات'!$B$4,H339),'الإعدادات'!$B$4)&lt;G339,0,(YEAR(IF(ISNUMBER(H339),MIN('الإعدادات'!$B$4,H339),'الإعدادات'!$B$4))-YEAR(G339))*12+MONTH(IF(ISNUMBER(H339),MIN('الإعدادات'!$B$4,H339),'الإعدادات'!$B$4))-MONTH(G339)+1))</f>
        <v/>
      </c>
      <c r="L339" s="20">
        <f>IF(K339="","",ROUND(K339*J339,2))</f>
        <v/>
      </c>
      <c r="M339" s="20">
        <f>IF(A339&amp;""="","",SUMIFS('الدفعات'!$C$6:$C$3005,'الدفعات'!$B$6:$B$3005,A339&amp;""))</f>
        <v/>
      </c>
      <c r="N339" s="20">
        <f>IF(L339="","",ROUND(L339-M339,2))</f>
        <v/>
      </c>
      <c r="O339" s="18">
        <f>IF(N339="","",IF(AND(N339&gt;0,N(J339)&gt;0),ROUNDUP(ROUND(N339/J339,4),0),0))</f>
        <v/>
      </c>
      <c r="P339" s="21">
        <f>IF(A339&amp;""="","",IFERROR(SUMIFS('الدفعات'!$A$6:$A$3005,'الدفعات'!$B$6:$B$3005,A339&amp;"",'الدفعات'!$H$6:$H$3005,1)/COUNTIFS('الدفعات'!$B$6:$B$3005,A339&amp;"",'الدفعات'!$H$6:$H$3005,1),""))</f>
        <v/>
      </c>
      <c r="Q339" s="6">
        <f>IF(A339&amp;""="","",IF(N339="","بيانات ناقصة",IF(N339&gt;0,"متأخر",IF(N339&lt;0,"دفع مقدمًا","مسدد"))))</f>
        <v/>
      </c>
      <c r="R339" s="22">
        <f>IF(A339&amp;""="","",IF(AND(F339&amp;""&lt;&gt;"",OR(NOT(ISNUMBER(H339)),H339&gt;'الإعدادات'!$B$4)),1,0))</f>
        <v/>
      </c>
      <c r="S339" s="18">
        <f>IF(ISNUMBER(N339),IF(N339&gt;0,COUNTIFS($N$6:$N$505,"&gt;"&amp;N339)+COUNTIFS($N$6:N339,N339),""),"")</f>
        <v/>
      </c>
    </row>
    <row r="340">
      <c r="A340" s="5" t="n"/>
      <c r="B340" s="5" t="n"/>
      <c r="C340" s="5" t="n"/>
      <c r="D340" s="5" t="n"/>
      <c r="E340" s="16" t="n"/>
      <c r="F340" s="5" t="n"/>
      <c r="G340" s="13" t="n"/>
      <c r="H340" s="13" t="n"/>
      <c r="I340" s="17" t="n"/>
      <c r="J340" s="20">
        <f>IF(A340&amp;""="","",IFERROR(INDEX('الخطوط'!$G$6:$G$45,MATCH(F340&amp;"",'الخطوط'!$A$6:$A$45,0))-N(I340),""))</f>
        <v/>
      </c>
      <c r="K340" s="18">
        <f>IF(OR(J340="",NOT(ISNUMBER(G340))),"",IF(IF(ISNUMBER(H340),MIN('الإعدادات'!$B$4,H340),'الإعدادات'!$B$4)&lt;G340,0,(YEAR(IF(ISNUMBER(H340),MIN('الإعدادات'!$B$4,H340),'الإعدادات'!$B$4))-YEAR(G340))*12+MONTH(IF(ISNUMBER(H340),MIN('الإعدادات'!$B$4,H340),'الإعدادات'!$B$4))-MONTH(G340)+1))</f>
        <v/>
      </c>
      <c r="L340" s="20">
        <f>IF(K340="","",ROUND(K340*J340,2))</f>
        <v/>
      </c>
      <c r="M340" s="20">
        <f>IF(A340&amp;""="","",SUMIFS('الدفعات'!$C$6:$C$3005,'الدفعات'!$B$6:$B$3005,A340&amp;""))</f>
        <v/>
      </c>
      <c r="N340" s="20">
        <f>IF(L340="","",ROUND(L340-M340,2))</f>
        <v/>
      </c>
      <c r="O340" s="18">
        <f>IF(N340="","",IF(AND(N340&gt;0,N(J340)&gt;0),ROUNDUP(ROUND(N340/J340,4),0),0))</f>
        <v/>
      </c>
      <c r="P340" s="21">
        <f>IF(A340&amp;""="","",IFERROR(SUMIFS('الدفعات'!$A$6:$A$3005,'الدفعات'!$B$6:$B$3005,A340&amp;"",'الدفعات'!$H$6:$H$3005,1)/COUNTIFS('الدفعات'!$B$6:$B$3005,A340&amp;"",'الدفعات'!$H$6:$H$3005,1),""))</f>
        <v/>
      </c>
      <c r="Q340" s="6">
        <f>IF(A340&amp;""="","",IF(N340="","بيانات ناقصة",IF(N340&gt;0,"متأخر",IF(N340&lt;0,"دفع مقدمًا","مسدد"))))</f>
        <v/>
      </c>
      <c r="R340" s="22">
        <f>IF(A340&amp;""="","",IF(AND(F340&amp;""&lt;&gt;"",OR(NOT(ISNUMBER(H340)),H340&gt;'الإعدادات'!$B$4)),1,0))</f>
        <v/>
      </c>
      <c r="S340" s="18">
        <f>IF(ISNUMBER(N340),IF(N340&gt;0,COUNTIFS($N$6:$N$505,"&gt;"&amp;N340)+COUNTIFS($N$6:N340,N340),""),"")</f>
        <v/>
      </c>
    </row>
    <row r="341">
      <c r="A341" s="5" t="n"/>
      <c r="B341" s="5" t="n"/>
      <c r="C341" s="5" t="n"/>
      <c r="D341" s="5" t="n"/>
      <c r="E341" s="16" t="n"/>
      <c r="F341" s="5" t="n"/>
      <c r="G341" s="13" t="n"/>
      <c r="H341" s="13" t="n"/>
      <c r="I341" s="17" t="n"/>
      <c r="J341" s="20">
        <f>IF(A341&amp;""="","",IFERROR(INDEX('الخطوط'!$G$6:$G$45,MATCH(F341&amp;"",'الخطوط'!$A$6:$A$45,0))-N(I341),""))</f>
        <v/>
      </c>
      <c r="K341" s="18">
        <f>IF(OR(J341="",NOT(ISNUMBER(G341))),"",IF(IF(ISNUMBER(H341),MIN('الإعدادات'!$B$4,H341),'الإعدادات'!$B$4)&lt;G341,0,(YEAR(IF(ISNUMBER(H341),MIN('الإعدادات'!$B$4,H341),'الإعدادات'!$B$4))-YEAR(G341))*12+MONTH(IF(ISNUMBER(H341),MIN('الإعدادات'!$B$4,H341),'الإعدادات'!$B$4))-MONTH(G341)+1))</f>
        <v/>
      </c>
      <c r="L341" s="20">
        <f>IF(K341="","",ROUND(K341*J341,2))</f>
        <v/>
      </c>
      <c r="M341" s="20">
        <f>IF(A341&amp;""="","",SUMIFS('الدفعات'!$C$6:$C$3005,'الدفعات'!$B$6:$B$3005,A341&amp;""))</f>
        <v/>
      </c>
      <c r="N341" s="20">
        <f>IF(L341="","",ROUND(L341-M341,2))</f>
        <v/>
      </c>
      <c r="O341" s="18">
        <f>IF(N341="","",IF(AND(N341&gt;0,N(J341)&gt;0),ROUNDUP(ROUND(N341/J341,4),0),0))</f>
        <v/>
      </c>
      <c r="P341" s="21">
        <f>IF(A341&amp;""="","",IFERROR(SUMIFS('الدفعات'!$A$6:$A$3005,'الدفعات'!$B$6:$B$3005,A341&amp;"",'الدفعات'!$H$6:$H$3005,1)/COUNTIFS('الدفعات'!$B$6:$B$3005,A341&amp;"",'الدفعات'!$H$6:$H$3005,1),""))</f>
        <v/>
      </c>
      <c r="Q341" s="6">
        <f>IF(A341&amp;""="","",IF(N341="","بيانات ناقصة",IF(N341&gt;0,"متأخر",IF(N341&lt;0,"دفع مقدمًا","مسدد"))))</f>
        <v/>
      </c>
      <c r="R341" s="22">
        <f>IF(A341&amp;""="","",IF(AND(F341&amp;""&lt;&gt;"",OR(NOT(ISNUMBER(H341)),H341&gt;'الإعدادات'!$B$4)),1,0))</f>
        <v/>
      </c>
      <c r="S341" s="18">
        <f>IF(ISNUMBER(N341),IF(N341&gt;0,COUNTIFS($N$6:$N$505,"&gt;"&amp;N341)+COUNTIFS($N$6:N341,N341),""),"")</f>
        <v/>
      </c>
    </row>
    <row r="342">
      <c r="A342" s="5" t="n"/>
      <c r="B342" s="5" t="n"/>
      <c r="C342" s="5" t="n"/>
      <c r="D342" s="5" t="n"/>
      <c r="E342" s="16" t="n"/>
      <c r="F342" s="5" t="n"/>
      <c r="G342" s="13" t="n"/>
      <c r="H342" s="13" t="n"/>
      <c r="I342" s="17" t="n"/>
      <c r="J342" s="20">
        <f>IF(A342&amp;""="","",IFERROR(INDEX('الخطوط'!$G$6:$G$45,MATCH(F342&amp;"",'الخطوط'!$A$6:$A$45,0))-N(I342),""))</f>
        <v/>
      </c>
      <c r="K342" s="18">
        <f>IF(OR(J342="",NOT(ISNUMBER(G342))),"",IF(IF(ISNUMBER(H342),MIN('الإعدادات'!$B$4,H342),'الإعدادات'!$B$4)&lt;G342,0,(YEAR(IF(ISNUMBER(H342),MIN('الإعدادات'!$B$4,H342),'الإعدادات'!$B$4))-YEAR(G342))*12+MONTH(IF(ISNUMBER(H342),MIN('الإعدادات'!$B$4,H342),'الإعدادات'!$B$4))-MONTH(G342)+1))</f>
        <v/>
      </c>
      <c r="L342" s="20">
        <f>IF(K342="","",ROUND(K342*J342,2))</f>
        <v/>
      </c>
      <c r="M342" s="20">
        <f>IF(A342&amp;""="","",SUMIFS('الدفعات'!$C$6:$C$3005,'الدفعات'!$B$6:$B$3005,A342&amp;""))</f>
        <v/>
      </c>
      <c r="N342" s="20">
        <f>IF(L342="","",ROUND(L342-M342,2))</f>
        <v/>
      </c>
      <c r="O342" s="18">
        <f>IF(N342="","",IF(AND(N342&gt;0,N(J342)&gt;0),ROUNDUP(ROUND(N342/J342,4),0),0))</f>
        <v/>
      </c>
      <c r="P342" s="21">
        <f>IF(A342&amp;""="","",IFERROR(SUMIFS('الدفعات'!$A$6:$A$3005,'الدفعات'!$B$6:$B$3005,A342&amp;"",'الدفعات'!$H$6:$H$3005,1)/COUNTIFS('الدفعات'!$B$6:$B$3005,A342&amp;"",'الدفعات'!$H$6:$H$3005,1),""))</f>
        <v/>
      </c>
      <c r="Q342" s="6">
        <f>IF(A342&amp;""="","",IF(N342="","بيانات ناقصة",IF(N342&gt;0,"متأخر",IF(N342&lt;0,"دفع مقدمًا","مسدد"))))</f>
        <v/>
      </c>
      <c r="R342" s="22">
        <f>IF(A342&amp;""="","",IF(AND(F342&amp;""&lt;&gt;"",OR(NOT(ISNUMBER(H342)),H342&gt;'الإعدادات'!$B$4)),1,0))</f>
        <v/>
      </c>
      <c r="S342" s="18">
        <f>IF(ISNUMBER(N342),IF(N342&gt;0,COUNTIFS($N$6:$N$505,"&gt;"&amp;N342)+COUNTIFS($N$6:N342,N342),""),"")</f>
        <v/>
      </c>
    </row>
    <row r="343">
      <c r="A343" s="5" t="n"/>
      <c r="B343" s="5" t="n"/>
      <c r="C343" s="5" t="n"/>
      <c r="D343" s="5" t="n"/>
      <c r="E343" s="16" t="n"/>
      <c r="F343" s="5" t="n"/>
      <c r="G343" s="13" t="n"/>
      <c r="H343" s="13" t="n"/>
      <c r="I343" s="17" t="n"/>
      <c r="J343" s="20">
        <f>IF(A343&amp;""="","",IFERROR(INDEX('الخطوط'!$G$6:$G$45,MATCH(F343&amp;"",'الخطوط'!$A$6:$A$45,0))-N(I343),""))</f>
        <v/>
      </c>
      <c r="K343" s="18">
        <f>IF(OR(J343="",NOT(ISNUMBER(G343))),"",IF(IF(ISNUMBER(H343),MIN('الإعدادات'!$B$4,H343),'الإعدادات'!$B$4)&lt;G343,0,(YEAR(IF(ISNUMBER(H343),MIN('الإعدادات'!$B$4,H343),'الإعدادات'!$B$4))-YEAR(G343))*12+MONTH(IF(ISNUMBER(H343),MIN('الإعدادات'!$B$4,H343),'الإعدادات'!$B$4))-MONTH(G343)+1))</f>
        <v/>
      </c>
      <c r="L343" s="20">
        <f>IF(K343="","",ROUND(K343*J343,2))</f>
        <v/>
      </c>
      <c r="M343" s="20">
        <f>IF(A343&amp;""="","",SUMIFS('الدفعات'!$C$6:$C$3005,'الدفعات'!$B$6:$B$3005,A343&amp;""))</f>
        <v/>
      </c>
      <c r="N343" s="20">
        <f>IF(L343="","",ROUND(L343-M343,2))</f>
        <v/>
      </c>
      <c r="O343" s="18">
        <f>IF(N343="","",IF(AND(N343&gt;0,N(J343)&gt;0),ROUNDUP(ROUND(N343/J343,4),0),0))</f>
        <v/>
      </c>
      <c r="P343" s="21">
        <f>IF(A343&amp;""="","",IFERROR(SUMIFS('الدفعات'!$A$6:$A$3005,'الدفعات'!$B$6:$B$3005,A343&amp;"",'الدفعات'!$H$6:$H$3005,1)/COUNTIFS('الدفعات'!$B$6:$B$3005,A343&amp;"",'الدفعات'!$H$6:$H$3005,1),""))</f>
        <v/>
      </c>
      <c r="Q343" s="6">
        <f>IF(A343&amp;""="","",IF(N343="","بيانات ناقصة",IF(N343&gt;0,"متأخر",IF(N343&lt;0,"دفع مقدمًا","مسدد"))))</f>
        <v/>
      </c>
      <c r="R343" s="22">
        <f>IF(A343&amp;""="","",IF(AND(F343&amp;""&lt;&gt;"",OR(NOT(ISNUMBER(H343)),H343&gt;'الإعدادات'!$B$4)),1,0))</f>
        <v/>
      </c>
      <c r="S343" s="18">
        <f>IF(ISNUMBER(N343),IF(N343&gt;0,COUNTIFS($N$6:$N$505,"&gt;"&amp;N343)+COUNTIFS($N$6:N343,N343),""),"")</f>
        <v/>
      </c>
    </row>
    <row r="344">
      <c r="A344" s="5" t="n"/>
      <c r="B344" s="5" t="n"/>
      <c r="C344" s="5" t="n"/>
      <c r="D344" s="5" t="n"/>
      <c r="E344" s="16" t="n"/>
      <c r="F344" s="5" t="n"/>
      <c r="G344" s="13" t="n"/>
      <c r="H344" s="13" t="n"/>
      <c r="I344" s="17" t="n"/>
      <c r="J344" s="20">
        <f>IF(A344&amp;""="","",IFERROR(INDEX('الخطوط'!$G$6:$G$45,MATCH(F344&amp;"",'الخطوط'!$A$6:$A$45,0))-N(I344),""))</f>
        <v/>
      </c>
      <c r="K344" s="18">
        <f>IF(OR(J344="",NOT(ISNUMBER(G344))),"",IF(IF(ISNUMBER(H344),MIN('الإعدادات'!$B$4,H344),'الإعدادات'!$B$4)&lt;G344,0,(YEAR(IF(ISNUMBER(H344),MIN('الإعدادات'!$B$4,H344),'الإعدادات'!$B$4))-YEAR(G344))*12+MONTH(IF(ISNUMBER(H344),MIN('الإعدادات'!$B$4,H344),'الإعدادات'!$B$4))-MONTH(G344)+1))</f>
        <v/>
      </c>
      <c r="L344" s="20">
        <f>IF(K344="","",ROUND(K344*J344,2))</f>
        <v/>
      </c>
      <c r="M344" s="20">
        <f>IF(A344&amp;""="","",SUMIFS('الدفعات'!$C$6:$C$3005,'الدفعات'!$B$6:$B$3005,A344&amp;""))</f>
        <v/>
      </c>
      <c r="N344" s="20">
        <f>IF(L344="","",ROUND(L344-M344,2))</f>
        <v/>
      </c>
      <c r="O344" s="18">
        <f>IF(N344="","",IF(AND(N344&gt;0,N(J344)&gt;0),ROUNDUP(ROUND(N344/J344,4),0),0))</f>
        <v/>
      </c>
      <c r="P344" s="21">
        <f>IF(A344&amp;""="","",IFERROR(SUMIFS('الدفعات'!$A$6:$A$3005,'الدفعات'!$B$6:$B$3005,A344&amp;"",'الدفعات'!$H$6:$H$3005,1)/COUNTIFS('الدفعات'!$B$6:$B$3005,A344&amp;"",'الدفعات'!$H$6:$H$3005,1),""))</f>
        <v/>
      </c>
      <c r="Q344" s="6">
        <f>IF(A344&amp;""="","",IF(N344="","بيانات ناقصة",IF(N344&gt;0,"متأخر",IF(N344&lt;0,"دفع مقدمًا","مسدد"))))</f>
        <v/>
      </c>
      <c r="R344" s="22">
        <f>IF(A344&amp;""="","",IF(AND(F344&amp;""&lt;&gt;"",OR(NOT(ISNUMBER(H344)),H344&gt;'الإعدادات'!$B$4)),1,0))</f>
        <v/>
      </c>
      <c r="S344" s="18">
        <f>IF(ISNUMBER(N344),IF(N344&gt;0,COUNTIFS($N$6:$N$505,"&gt;"&amp;N344)+COUNTIFS($N$6:N344,N344),""),"")</f>
        <v/>
      </c>
    </row>
    <row r="345">
      <c r="A345" s="5" t="n"/>
      <c r="B345" s="5" t="n"/>
      <c r="C345" s="5" t="n"/>
      <c r="D345" s="5" t="n"/>
      <c r="E345" s="16" t="n"/>
      <c r="F345" s="5" t="n"/>
      <c r="G345" s="13" t="n"/>
      <c r="H345" s="13" t="n"/>
      <c r="I345" s="17" t="n"/>
      <c r="J345" s="20">
        <f>IF(A345&amp;""="","",IFERROR(INDEX('الخطوط'!$G$6:$G$45,MATCH(F345&amp;"",'الخطوط'!$A$6:$A$45,0))-N(I345),""))</f>
        <v/>
      </c>
      <c r="K345" s="18">
        <f>IF(OR(J345="",NOT(ISNUMBER(G345))),"",IF(IF(ISNUMBER(H345),MIN('الإعدادات'!$B$4,H345),'الإعدادات'!$B$4)&lt;G345,0,(YEAR(IF(ISNUMBER(H345),MIN('الإعدادات'!$B$4,H345),'الإعدادات'!$B$4))-YEAR(G345))*12+MONTH(IF(ISNUMBER(H345),MIN('الإعدادات'!$B$4,H345),'الإعدادات'!$B$4))-MONTH(G345)+1))</f>
        <v/>
      </c>
      <c r="L345" s="20">
        <f>IF(K345="","",ROUND(K345*J345,2))</f>
        <v/>
      </c>
      <c r="M345" s="20">
        <f>IF(A345&amp;""="","",SUMIFS('الدفعات'!$C$6:$C$3005,'الدفعات'!$B$6:$B$3005,A345&amp;""))</f>
        <v/>
      </c>
      <c r="N345" s="20">
        <f>IF(L345="","",ROUND(L345-M345,2))</f>
        <v/>
      </c>
      <c r="O345" s="18">
        <f>IF(N345="","",IF(AND(N345&gt;0,N(J345)&gt;0),ROUNDUP(ROUND(N345/J345,4),0),0))</f>
        <v/>
      </c>
      <c r="P345" s="21">
        <f>IF(A345&amp;""="","",IFERROR(SUMIFS('الدفعات'!$A$6:$A$3005,'الدفعات'!$B$6:$B$3005,A345&amp;"",'الدفعات'!$H$6:$H$3005,1)/COUNTIFS('الدفعات'!$B$6:$B$3005,A345&amp;"",'الدفعات'!$H$6:$H$3005,1),""))</f>
        <v/>
      </c>
      <c r="Q345" s="6">
        <f>IF(A345&amp;""="","",IF(N345="","بيانات ناقصة",IF(N345&gt;0,"متأخر",IF(N345&lt;0,"دفع مقدمًا","مسدد"))))</f>
        <v/>
      </c>
      <c r="R345" s="22">
        <f>IF(A345&amp;""="","",IF(AND(F345&amp;""&lt;&gt;"",OR(NOT(ISNUMBER(H345)),H345&gt;'الإعدادات'!$B$4)),1,0))</f>
        <v/>
      </c>
      <c r="S345" s="18">
        <f>IF(ISNUMBER(N345),IF(N345&gt;0,COUNTIFS($N$6:$N$505,"&gt;"&amp;N345)+COUNTIFS($N$6:N345,N345),""),"")</f>
        <v/>
      </c>
    </row>
    <row r="346">
      <c r="A346" s="5" t="n"/>
      <c r="B346" s="5" t="n"/>
      <c r="C346" s="5" t="n"/>
      <c r="D346" s="5" t="n"/>
      <c r="E346" s="16" t="n"/>
      <c r="F346" s="5" t="n"/>
      <c r="G346" s="13" t="n"/>
      <c r="H346" s="13" t="n"/>
      <c r="I346" s="17" t="n"/>
      <c r="J346" s="20">
        <f>IF(A346&amp;""="","",IFERROR(INDEX('الخطوط'!$G$6:$G$45,MATCH(F346&amp;"",'الخطوط'!$A$6:$A$45,0))-N(I346),""))</f>
        <v/>
      </c>
      <c r="K346" s="18">
        <f>IF(OR(J346="",NOT(ISNUMBER(G346))),"",IF(IF(ISNUMBER(H346),MIN('الإعدادات'!$B$4,H346),'الإعدادات'!$B$4)&lt;G346,0,(YEAR(IF(ISNUMBER(H346),MIN('الإعدادات'!$B$4,H346),'الإعدادات'!$B$4))-YEAR(G346))*12+MONTH(IF(ISNUMBER(H346),MIN('الإعدادات'!$B$4,H346),'الإعدادات'!$B$4))-MONTH(G346)+1))</f>
        <v/>
      </c>
      <c r="L346" s="20">
        <f>IF(K346="","",ROUND(K346*J346,2))</f>
        <v/>
      </c>
      <c r="M346" s="20">
        <f>IF(A346&amp;""="","",SUMIFS('الدفعات'!$C$6:$C$3005,'الدفعات'!$B$6:$B$3005,A346&amp;""))</f>
        <v/>
      </c>
      <c r="N346" s="20">
        <f>IF(L346="","",ROUND(L346-M346,2))</f>
        <v/>
      </c>
      <c r="O346" s="18">
        <f>IF(N346="","",IF(AND(N346&gt;0,N(J346)&gt;0),ROUNDUP(ROUND(N346/J346,4),0),0))</f>
        <v/>
      </c>
      <c r="P346" s="21">
        <f>IF(A346&amp;""="","",IFERROR(SUMIFS('الدفعات'!$A$6:$A$3005,'الدفعات'!$B$6:$B$3005,A346&amp;"",'الدفعات'!$H$6:$H$3005,1)/COUNTIFS('الدفعات'!$B$6:$B$3005,A346&amp;"",'الدفعات'!$H$6:$H$3005,1),""))</f>
        <v/>
      </c>
      <c r="Q346" s="6">
        <f>IF(A346&amp;""="","",IF(N346="","بيانات ناقصة",IF(N346&gt;0,"متأخر",IF(N346&lt;0,"دفع مقدمًا","مسدد"))))</f>
        <v/>
      </c>
      <c r="R346" s="22">
        <f>IF(A346&amp;""="","",IF(AND(F346&amp;""&lt;&gt;"",OR(NOT(ISNUMBER(H346)),H346&gt;'الإعدادات'!$B$4)),1,0))</f>
        <v/>
      </c>
      <c r="S346" s="18">
        <f>IF(ISNUMBER(N346),IF(N346&gt;0,COUNTIFS($N$6:$N$505,"&gt;"&amp;N346)+COUNTIFS($N$6:N346,N346),""),"")</f>
        <v/>
      </c>
    </row>
    <row r="347">
      <c r="A347" s="5" t="n"/>
      <c r="B347" s="5" t="n"/>
      <c r="C347" s="5" t="n"/>
      <c r="D347" s="5" t="n"/>
      <c r="E347" s="16" t="n"/>
      <c r="F347" s="5" t="n"/>
      <c r="G347" s="13" t="n"/>
      <c r="H347" s="13" t="n"/>
      <c r="I347" s="17" t="n"/>
      <c r="J347" s="20">
        <f>IF(A347&amp;""="","",IFERROR(INDEX('الخطوط'!$G$6:$G$45,MATCH(F347&amp;"",'الخطوط'!$A$6:$A$45,0))-N(I347),""))</f>
        <v/>
      </c>
      <c r="K347" s="18">
        <f>IF(OR(J347="",NOT(ISNUMBER(G347))),"",IF(IF(ISNUMBER(H347),MIN('الإعدادات'!$B$4,H347),'الإعدادات'!$B$4)&lt;G347,0,(YEAR(IF(ISNUMBER(H347),MIN('الإعدادات'!$B$4,H347),'الإعدادات'!$B$4))-YEAR(G347))*12+MONTH(IF(ISNUMBER(H347),MIN('الإعدادات'!$B$4,H347),'الإعدادات'!$B$4))-MONTH(G347)+1))</f>
        <v/>
      </c>
      <c r="L347" s="20">
        <f>IF(K347="","",ROUND(K347*J347,2))</f>
        <v/>
      </c>
      <c r="M347" s="20">
        <f>IF(A347&amp;""="","",SUMIFS('الدفعات'!$C$6:$C$3005,'الدفعات'!$B$6:$B$3005,A347&amp;""))</f>
        <v/>
      </c>
      <c r="N347" s="20">
        <f>IF(L347="","",ROUND(L347-M347,2))</f>
        <v/>
      </c>
      <c r="O347" s="18">
        <f>IF(N347="","",IF(AND(N347&gt;0,N(J347)&gt;0),ROUNDUP(ROUND(N347/J347,4),0),0))</f>
        <v/>
      </c>
      <c r="P347" s="21">
        <f>IF(A347&amp;""="","",IFERROR(SUMIFS('الدفعات'!$A$6:$A$3005,'الدفعات'!$B$6:$B$3005,A347&amp;"",'الدفعات'!$H$6:$H$3005,1)/COUNTIFS('الدفعات'!$B$6:$B$3005,A347&amp;"",'الدفعات'!$H$6:$H$3005,1),""))</f>
        <v/>
      </c>
      <c r="Q347" s="6">
        <f>IF(A347&amp;""="","",IF(N347="","بيانات ناقصة",IF(N347&gt;0,"متأخر",IF(N347&lt;0,"دفع مقدمًا","مسدد"))))</f>
        <v/>
      </c>
      <c r="R347" s="22">
        <f>IF(A347&amp;""="","",IF(AND(F347&amp;""&lt;&gt;"",OR(NOT(ISNUMBER(H347)),H347&gt;'الإعدادات'!$B$4)),1,0))</f>
        <v/>
      </c>
      <c r="S347" s="18">
        <f>IF(ISNUMBER(N347),IF(N347&gt;0,COUNTIFS($N$6:$N$505,"&gt;"&amp;N347)+COUNTIFS($N$6:N347,N347),""),"")</f>
        <v/>
      </c>
    </row>
    <row r="348">
      <c r="A348" s="5" t="n"/>
      <c r="B348" s="5" t="n"/>
      <c r="C348" s="5" t="n"/>
      <c r="D348" s="5" t="n"/>
      <c r="E348" s="16" t="n"/>
      <c r="F348" s="5" t="n"/>
      <c r="G348" s="13" t="n"/>
      <c r="H348" s="13" t="n"/>
      <c r="I348" s="17" t="n"/>
      <c r="J348" s="20">
        <f>IF(A348&amp;""="","",IFERROR(INDEX('الخطوط'!$G$6:$G$45,MATCH(F348&amp;"",'الخطوط'!$A$6:$A$45,0))-N(I348),""))</f>
        <v/>
      </c>
      <c r="K348" s="18">
        <f>IF(OR(J348="",NOT(ISNUMBER(G348))),"",IF(IF(ISNUMBER(H348),MIN('الإعدادات'!$B$4,H348),'الإعدادات'!$B$4)&lt;G348,0,(YEAR(IF(ISNUMBER(H348),MIN('الإعدادات'!$B$4,H348),'الإعدادات'!$B$4))-YEAR(G348))*12+MONTH(IF(ISNUMBER(H348),MIN('الإعدادات'!$B$4,H348),'الإعدادات'!$B$4))-MONTH(G348)+1))</f>
        <v/>
      </c>
      <c r="L348" s="20">
        <f>IF(K348="","",ROUND(K348*J348,2))</f>
        <v/>
      </c>
      <c r="M348" s="20">
        <f>IF(A348&amp;""="","",SUMIFS('الدفعات'!$C$6:$C$3005,'الدفعات'!$B$6:$B$3005,A348&amp;""))</f>
        <v/>
      </c>
      <c r="N348" s="20">
        <f>IF(L348="","",ROUND(L348-M348,2))</f>
        <v/>
      </c>
      <c r="O348" s="18">
        <f>IF(N348="","",IF(AND(N348&gt;0,N(J348)&gt;0),ROUNDUP(ROUND(N348/J348,4),0),0))</f>
        <v/>
      </c>
      <c r="P348" s="21">
        <f>IF(A348&amp;""="","",IFERROR(SUMIFS('الدفعات'!$A$6:$A$3005,'الدفعات'!$B$6:$B$3005,A348&amp;"",'الدفعات'!$H$6:$H$3005,1)/COUNTIFS('الدفعات'!$B$6:$B$3005,A348&amp;"",'الدفعات'!$H$6:$H$3005,1),""))</f>
        <v/>
      </c>
      <c r="Q348" s="6">
        <f>IF(A348&amp;""="","",IF(N348="","بيانات ناقصة",IF(N348&gt;0,"متأخر",IF(N348&lt;0,"دفع مقدمًا","مسدد"))))</f>
        <v/>
      </c>
      <c r="R348" s="22">
        <f>IF(A348&amp;""="","",IF(AND(F348&amp;""&lt;&gt;"",OR(NOT(ISNUMBER(H348)),H348&gt;'الإعدادات'!$B$4)),1,0))</f>
        <v/>
      </c>
      <c r="S348" s="18">
        <f>IF(ISNUMBER(N348),IF(N348&gt;0,COUNTIFS($N$6:$N$505,"&gt;"&amp;N348)+COUNTIFS($N$6:N348,N348),""),"")</f>
        <v/>
      </c>
    </row>
    <row r="349">
      <c r="A349" s="5" t="n"/>
      <c r="B349" s="5" t="n"/>
      <c r="C349" s="5" t="n"/>
      <c r="D349" s="5" t="n"/>
      <c r="E349" s="16" t="n"/>
      <c r="F349" s="5" t="n"/>
      <c r="G349" s="13" t="n"/>
      <c r="H349" s="13" t="n"/>
      <c r="I349" s="17" t="n"/>
      <c r="J349" s="20">
        <f>IF(A349&amp;""="","",IFERROR(INDEX('الخطوط'!$G$6:$G$45,MATCH(F349&amp;"",'الخطوط'!$A$6:$A$45,0))-N(I349),""))</f>
        <v/>
      </c>
      <c r="K349" s="18">
        <f>IF(OR(J349="",NOT(ISNUMBER(G349))),"",IF(IF(ISNUMBER(H349),MIN('الإعدادات'!$B$4,H349),'الإعدادات'!$B$4)&lt;G349,0,(YEAR(IF(ISNUMBER(H349),MIN('الإعدادات'!$B$4,H349),'الإعدادات'!$B$4))-YEAR(G349))*12+MONTH(IF(ISNUMBER(H349),MIN('الإعدادات'!$B$4,H349),'الإعدادات'!$B$4))-MONTH(G349)+1))</f>
        <v/>
      </c>
      <c r="L349" s="20">
        <f>IF(K349="","",ROUND(K349*J349,2))</f>
        <v/>
      </c>
      <c r="M349" s="20">
        <f>IF(A349&amp;""="","",SUMIFS('الدفعات'!$C$6:$C$3005,'الدفعات'!$B$6:$B$3005,A349&amp;""))</f>
        <v/>
      </c>
      <c r="N349" s="20">
        <f>IF(L349="","",ROUND(L349-M349,2))</f>
        <v/>
      </c>
      <c r="O349" s="18">
        <f>IF(N349="","",IF(AND(N349&gt;0,N(J349)&gt;0),ROUNDUP(ROUND(N349/J349,4),0),0))</f>
        <v/>
      </c>
      <c r="P349" s="21">
        <f>IF(A349&amp;""="","",IFERROR(SUMIFS('الدفعات'!$A$6:$A$3005,'الدفعات'!$B$6:$B$3005,A349&amp;"",'الدفعات'!$H$6:$H$3005,1)/COUNTIFS('الدفعات'!$B$6:$B$3005,A349&amp;"",'الدفعات'!$H$6:$H$3005,1),""))</f>
        <v/>
      </c>
      <c r="Q349" s="6">
        <f>IF(A349&amp;""="","",IF(N349="","بيانات ناقصة",IF(N349&gt;0,"متأخر",IF(N349&lt;0,"دفع مقدمًا","مسدد"))))</f>
        <v/>
      </c>
      <c r="R349" s="22">
        <f>IF(A349&amp;""="","",IF(AND(F349&amp;""&lt;&gt;"",OR(NOT(ISNUMBER(H349)),H349&gt;'الإعدادات'!$B$4)),1,0))</f>
        <v/>
      </c>
      <c r="S349" s="18">
        <f>IF(ISNUMBER(N349),IF(N349&gt;0,COUNTIFS($N$6:$N$505,"&gt;"&amp;N349)+COUNTIFS($N$6:N349,N349),""),"")</f>
        <v/>
      </c>
    </row>
    <row r="350">
      <c r="A350" s="5" t="n"/>
      <c r="B350" s="5" t="n"/>
      <c r="C350" s="5" t="n"/>
      <c r="D350" s="5" t="n"/>
      <c r="E350" s="16" t="n"/>
      <c r="F350" s="5" t="n"/>
      <c r="G350" s="13" t="n"/>
      <c r="H350" s="13" t="n"/>
      <c r="I350" s="17" t="n"/>
      <c r="J350" s="20">
        <f>IF(A350&amp;""="","",IFERROR(INDEX('الخطوط'!$G$6:$G$45,MATCH(F350&amp;"",'الخطوط'!$A$6:$A$45,0))-N(I350),""))</f>
        <v/>
      </c>
      <c r="K350" s="18">
        <f>IF(OR(J350="",NOT(ISNUMBER(G350))),"",IF(IF(ISNUMBER(H350),MIN('الإعدادات'!$B$4,H350),'الإعدادات'!$B$4)&lt;G350,0,(YEAR(IF(ISNUMBER(H350),MIN('الإعدادات'!$B$4,H350),'الإعدادات'!$B$4))-YEAR(G350))*12+MONTH(IF(ISNUMBER(H350),MIN('الإعدادات'!$B$4,H350),'الإعدادات'!$B$4))-MONTH(G350)+1))</f>
        <v/>
      </c>
      <c r="L350" s="20">
        <f>IF(K350="","",ROUND(K350*J350,2))</f>
        <v/>
      </c>
      <c r="M350" s="20">
        <f>IF(A350&amp;""="","",SUMIFS('الدفعات'!$C$6:$C$3005,'الدفعات'!$B$6:$B$3005,A350&amp;""))</f>
        <v/>
      </c>
      <c r="N350" s="20">
        <f>IF(L350="","",ROUND(L350-M350,2))</f>
        <v/>
      </c>
      <c r="O350" s="18">
        <f>IF(N350="","",IF(AND(N350&gt;0,N(J350)&gt;0),ROUNDUP(ROUND(N350/J350,4),0),0))</f>
        <v/>
      </c>
      <c r="P350" s="21">
        <f>IF(A350&amp;""="","",IFERROR(SUMIFS('الدفعات'!$A$6:$A$3005,'الدفعات'!$B$6:$B$3005,A350&amp;"",'الدفعات'!$H$6:$H$3005,1)/COUNTIFS('الدفعات'!$B$6:$B$3005,A350&amp;"",'الدفعات'!$H$6:$H$3005,1),""))</f>
        <v/>
      </c>
      <c r="Q350" s="6">
        <f>IF(A350&amp;""="","",IF(N350="","بيانات ناقصة",IF(N350&gt;0,"متأخر",IF(N350&lt;0,"دفع مقدمًا","مسدد"))))</f>
        <v/>
      </c>
      <c r="R350" s="22">
        <f>IF(A350&amp;""="","",IF(AND(F350&amp;""&lt;&gt;"",OR(NOT(ISNUMBER(H350)),H350&gt;'الإعدادات'!$B$4)),1,0))</f>
        <v/>
      </c>
      <c r="S350" s="18">
        <f>IF(ISNUMBER(N350),IF(N350&gt;0,COUNTIFS($N$6:$N$505,"&gt;"&amp;N350)+COUNTIFS($N$6:N350,N350),""),"")</f>
        <v/>
      </c>
    </row>
    <row r="351">
      <c r="A351" s="5" t="n"/>
      <c r="B351" s="5" t="n"/>
      <c r="C351" s="5" t="n"/>
      <c r="D351" s="5" t="n"/>
      <c r="E351" s="16" t="n"/>
      <c r="F351" s="5" t="n"/>
      <c r="G351" s="13" t="n"/>
      <c r="H351" s="13" t="n"/>
      <c r="I351" s="17" t="n"/>
      <c r="J351" s="20">
        <f>IF(A351&amp;""="","",IFERROR(INDEX('الخطوط'!$G$6:$G$45,MATCH(F351&amp;"",'الخطوط'!$A$6:$A$45,0))-N(I351),""))</f>
        <v/>
      </c>
      <c r="K351" s="18">
        <f>IF(OR(J351="",NOT(ISNUMBER(G351))),"",IF(IF(ISNUMBER(H351),MIN('الإعدادات'!$B$4,H351),'الإعدادات'!$B$4)&lt;G351,0,(YEAR(IF(ISNUMBER(H351),MIN('الإعدادات'!$B$4,H351),'الإعدادات'!$B$4))-YEAR(G351))*12+MONTH(IF(ISNUMBER(H351),MIN('الإعدادات'!$B$4,H351),'الإعدادات'!$B$4))-MONTH(G351)+1))</f>
        <v/>
      </c>
      <c r="L351" s="20">
        <f>IF(K351="","",ROUND(K351*J351,2))</f>
        <v/>
      </c>
      <c r="M351" s="20">
        <f>IF(A351&amp;""="","",SUMIFS('الدفعات'!$C$6:$C$3005,'الدفعات'!$B$6:$B$3005,A351&amp;""))</f>
        <v/>
      </c>
      <c r="N351" s="20">
        <f>IF(L351="","",ROUND(L351-M351,2))</f>
        <v/>
      </c>
      <c r="O351" s="18">
        <f>IF(N351="","",IF(AND(N351&gt;0,N(J351)&gt;0),ROUNDUP(ROUND(N351/J351,4),0),0))</f>
        <v/>
      </c>
      <c r="P351" s="21">
        <f>IF(A351&amp;""="","",IFERROR(SUMIFS('الدفعات'!$A$6:$A$3005,'الدفعات'!$B$6:$B$3005,A351&amp;"",'الدفعات'!$H$6:$H$3005,1)/COUNTIFS('الدفعات'!$B$6:$B$3005,A351&amp;"",'الدفعات'!$H$6:$H$3005,1),""))</f>
        <v/>
      </c>
      <c r="Q351" s="6">
        <f>IF(A351&amp;""="","",IF(N351="","بيانات ناقصة",IF(N351&gt;0,"متأخر",IF(N351&lt;0,"دفع مقدمًا","مسدد"))))</f>
        <v/>
      </c>
      <c r="R351" s="22">
        <f>IF(A351&amp;""="","",IF(AND(F351&amp;""&lt;&gt;"",OR(NOT(ISNUMBER(H351)),H351&gt;'الإعدادات'!$B$4)),1,0))</f>
        <v/>
      </c>
      <c r="S351" s="18">
        <f>IF(ISNUMBER(N351),IF(N351&gt;0,COUNTIFS($N$6:$N$505,"&gt;"&amp;N351)+COUNTIFS($N$6:N351,N351),""),"")</f>
        <v/>
      </c>
    </row>
    <row r="352">
      <c r="A352" s="5" t="n"/>
      <c r="B352" s="5" t="n"/>
      <c r="C352" s="5" t="n"/>
      <c r="D352" s="5" t="n"/>
      <c r="E352" s="16" t="n"/>
      <c r="F352" s="5" t="n"/>
      <c r="G352" s="13" t="n"/>
      <c r="H352" s="13" t="n"/>
      <c r="I352" s="17" t="n"/>
      <c r="J352" s="20">
        <f>IF(A352&amp;""="","",IFERROR(INDEX('الخطوط'!$G$6:$G$45,MATCH(F352&amp;"",'الخطوط'!$A$6:$A$45,0))-N(I352),""))</f>
        <v/>
      </c>
      <c r="K352" s="18">
        <f>IF(OR(J352="",NOT(ISNUMBER(G352))),"",IF(IF(ISNUMBER(H352),MIN('الإعدادات'!$B$4,H352),'الإعدادات'!$B$4)&lt;G352,0,(YEAR(IF(ISNUMBER(H352),MIN('الإعدادات'!$B$4,H352),'الإعدادات'!$B$4))-YEAR(G352))*12+MONTH(IF(ISNUMBER(H352),MIN('الإعدادات'!$B$4,H352),'الإعدادات'!$B$4))-MONTH(G352)+1))</f>
        <v/>
      </c>
      <c r="L352" s="20">
        <f>IF(K352="","",ROUND(K352*J352,2))</f>
        <v/>
      </c>
      <c r="M352" s="20">
        <f>IF(A352&amp;""="","",SUMIFS('الدفعات'!$C$6:$C$3005,'الدفعات'!$B$6:$B$3005,A352&amp;""))</f>
        <v/>
      </c>
      <c r="N352" s="20">
        <f>IF(L352="","",ROUND(L352-M352,2))</f>
        <v/>
      </c>
      <c r="O352" s="18">
        <f>IF(N352="","",IF(AND(N352&gt;0,N(J352)&gt;0),ROUNDUP(ROUND(N352/J352,4),0),0))</f>
        <v/>
      </c>
      <c r="P352" s="21">
        <f>IF(A352&amp;""="","",IFERROR(SUMIFS('الدفعات'!$A$6:$A$3005,'الدفعات'!$B$6:$B$3005,A352&amp;"",'الدفعات'!$H$6:$H$3005,1)/COUNTIFS('الدفعات'!$B$6:$B$3005,A352&amp;"",'الدفعات'!$H$6:$H$3005,1),""))</f>
        <v/>
      </c>
      <c r="Q352" s="6">
        <f>IF(A352&amp;""="","",IF(N352="","بيانات ناقصة",IF(N352&gt;0,"متأخر",IF(N352&lt;0,"دفع مقدمًا","مسدد"))))</f>
        <v/>
      </c>
      <c r="R352" s="22">
        <f>IF(A352&amp;""="","",IF(AND(F352&amp;""&lt;&gt;"",OR(NOT(ISNUMBER(H352)),H352&gt;'الإعدادات'!$B$4)),1,0))</f>
        <v/>
      </c>
      <c r="S352" s="18">
        <f>IF(ISNUMBER(N352),IF(N352&gt;0,COUNTIFS($N$6:$N$505,"&gt;"&amp;N352)+COUNTIFS($N$6:N352,N352),""),"")</f>
        <v/>
      </c>
    </row>
    <row r="353">
      <c r="A353" s="5" t="n"/>
      <c r="B353" s="5" t="n"/>
      <c r="C353" s="5" t="n"/>
      <c r="D353" s="5" t="n"/>
      <c r="E353" s="16" t="n"/>
      <c r="F353" s="5" t="n"/>
      <c r="G353" s="13" t="n"/>
      <c r="H353" s="13" t="n"/>
      <c r="I353" s="17" t="n"/>
      <c r="J353" s="20">
        <f>IF(A353&amp;""="","",IFERROR(INDEX('الخطوط'!$G$6:$G$45,MATCH(F353&amp;"",'الخطوط'!$A$6:$A$45,0))-N(I353),""))</f>
        <v/>
      </c>
      <c r="K353" s="18">
        <f>IF(OR(J353="",NOT(ISNUMBER(G353))),"",IF(IF(ISNUMBER(H353),MIN('الإعدادات'!$B$4,H353),'الإعدادات'!$B$4)&lt;G353,0,(YEAR(IF(ISNUMBER(H353),MIN('الإعدادات'!$B$4,H353),'الإعدادات'!$B$4))-YEAR(G353))*12+MONTH(IF(ISNUMBER(H353),MIN('الإعدادات'!$B$4,H353),'الإعدادات'!$B$4))-MONTH(G353)+1))</f>
        <v/>
      </c>
      <c r="L353" s="20">
        <f>IF(K353="","",ROUND(K353*J353,2))</f>
        <v/>
      </c>
      <c r="M353" s="20">
        <f>IF(A353&amp;""="","",SUMIFS('الدفعات'!$C$6:$C$3005,'الدفعات'!$B$6:$B$3005,A353&amp;""))</f>
        <v/>
      </c>
      <c r="N353" s="20">
        <f>IF(L353="","",ROUND(L353-M353,2))</f>
        <v/>
      </c>
      <c r="O353" s="18">
        <f>IF(N353="","",IF(AND(N353&gt;0,N(J353)&gt;0),ROUNDUP(ROUND(N353/J353,4),0),0))</f>
        <v/>
      </c>
      <c r="P353" s="21">
        <f>IF(A353&amp;""="","",IFERROR(SUMIFS('الدفعات'!$A$6:$A$3005,'الدفعات'!$B$6:$B$3005,A353&amp;"",'الدفعات'!$H$6:$H$3005,1)/COUNTIFS('الدفعات'!$B$6:$B$3005,A353&amp;"",'الدفعات'!$H$6:$H$3005,1),""))</f>
        <v/>
      </c>
      <c r="Q353" s="6">
        <f>IF(A353&amp;""="","",IF(N353="","بيانات ناقصة",IF(N353&gt;0,"متأخر",IF(N353&lt;0,"دفع مقدمًا","مسدد"))))</f>
        <v/>
      </c>
      <c r="R353" s="22">
        <f>IF(A353&amp;""="","",IF(AND(F353&amp;""&lt;&gt;"",OR(NOT(ISNUMBER(H353)),H353&gt;'الإعدادات'!$B$4)),1,0))</f>
        <v/>
      </c>
      <c r="S353" s="18">
        <f>IF(ISNUMBER(N353),IF(N353&gt;0,COUNTIFS($N$6:$N$505,"&gt;"&amp;N353)+COUNTIFS($N$6:N353,N353),""),"")</f>
        <v/>
      </c>
    </row>
    <row r="354">
      <c r="A354" s="5" t="n"/>
      <c r="B354" s="5" t="n"/>
      <c r="C354" s="5" t="n"/>
      <c r="D354" s="5" t="n"/>
      <c r="E354" s="16" t="n"/>
      <c r="F354" s="5" t="n"/>
      <c r="G354" s="13" t="n"/>
      <c r="H354" s="13" t="n"/>
      <c r="I354" s="17" t="n"/>
      <c r="J354" s="20">
        <f>IF(A354&amp;""="","",IFERROR(INDEX('الخطوط'!$G$6:$G$45,MATCH(F354&amp;"",'الخطوط'!$A$6:$A$45,0))-N(I354),""))</f>
        <v/>
      </c>
      <c r="K354" s="18">
        <f>IF(OR(J354="",NOT(ISNUMBER(G354))),"",IF(IF(ISNUMBER(H354),MIN('الإعدادات'!$B$4,H354),'الإعدادات'!$B$4)&lt;G354,0,(YEAR(IF(ISNUMBER(H354),MIN('الإعدادات'!$B$4,H354),'الإعدادات'!$B$4))-YEAR(G354))*12+MONTH(IF(ISNUMBER(H354),MIN('الإعدادات'!$B$4,H354),'الإعدادات'!$B$4))-MONTH(G354)+1))</f>
        <v/>
      </c>
      <c r="L354" s="20">
        <f>IF(K354="","",ROUND(K354*J354,2))</f>
        <v/>
      </c>
      <c r="M354" s="20">
        <f>IF(A354&amp;""="","",SUMIFS('الدفعات'!$C$6:$C$3005,'الدفعات'!$B$6:$B$3005,A354&amp;""))</f>
        <v/>
      </c>
      <c r="N354" s="20">
        <f>IF(L354="","",ROUND(L354-M354,2))</f>
        <v/>
      </c>
      <c r="O354" s="18">
        <f>IF(N354="","",IF(AND(N354&gt;0,N(J354)&gt;0),ROUNDUP(ROUND(N354/J354,4),0),0))</f>
        <v/>
      </c>
      <c r="P354" s="21">
        <f>IF(A354&amp;""="","",IFERROR(SUMIFS('الدفعات'!$A$6:$A$3005,'الدفعات'!$B$6:$B$3005,A354&amp;"",'الدفعات'!$H$6:$H$3005,1)/COUNTIFS('الدفعات'!$B$6:$B$3005,A354&amp;"",'الدفعات'!$H$6:$H$3005,1),""))</f>
        <v/>
      </c>
      <c r="Q354" s="6">
        <f>IF(A354&amp;""="","",IF(N354="","بيانات ناقصة",IF(N354&gt;0,"متأخر",IF(N354&lt;0,"دفع مقدمًا","مسدد"))))</f>
        <v/>
      </c>
      <c r="R354" s="22">
        <f>IF(A354&amp;""="","",IF(AND(F354&amp;""&lt;&gt;"",OR(NOT(ISNUMBER(H354)),H354&gt;'الإعدادات'!$B$4)),1,0))</f>
        <v/>
      </c>
      <c r="S354" s="18">
        <f>IF(ISNUMBER(N354),IF(N354&gt;0,COUNTIFS($N$6:$N$505,"&gt;"&amp;N354)+COUNTIFS($N$6:N354,N354),""),"")</f>
        <v/>
      </c>
    </row>
    <row r="355">
      <c r="A355" s="5" t="n"/>
      <c r="B355" s="5" t="n"/>
      <c r="C355" s="5" t="n"/>
      <c r="D355" s="5" t="n"/>
      <c r="E355" s="16" t="n"/>
      <c r="F355" s="5" t="n"/>
      <c r="G355" s="13" t="n"/>
      <c r="H355" s="13" t="n"/>
      <c r="I355" s="17" t="n"/>
      <c r="J355" s="20">
        <f>IF(A355&amp;""="","",IFERROR(INDEX('الخطوط'!$G$6:$G$45,MATCH(F355&amp;"",'الخطوط'!$A$6:$A$45,0))-N(I355),""))</f>
        <v/>
      </c>
      <c r="K355" s="18">
        <f>IF(OR(J355="",NOT(ISNUMBER(G355))),"",IF(IF(ISNUMBER(H355),MIN('الإعدادات'!$B$4,H355),'الإعدادات'!$B$4)&lt;G355,0,(YEAR(IF(ISNUMBER(H355),MIN('الإعدادات'!$B$4,H355),'الإعدادات'!$B$4))-YEAR(G355))*12+MONTH(IF(ISNUMBER(H355),MIN('الإعدادات'!$B$4,H355),'الإعدادات'!$B$4))-MONTH(G355)+1))</f>
        <v/>
      </c>
      <c r="L355" s="20">
        <f>IF(K355="","",ROUND(K355*J355,2))</f>
        <v/>
      </c>
      <c r="M355" s="20">
        <f>IF(A355&amp;""="","",SUMIFS('الدفعات'!$C$6:$C$3005,'الدفعات'!$B$6:$B$3005,A355&amp;""))</f>
        <v/>
      </c>
      <c r="N355" s="20">
        <f>IF(L355="","",ROUND(L355-M355,2))</f>
        <v/>
      </c>
      <c r="O355" s="18">
        <f>IF(N355="","",IF(AND(N355&gt;0,N(J355)&gt;0),ROUNDUP(ROUND(N355/J355,4),0),0))</f>
        <v/>
      </c>
      <c r="P355" s="21">
        <f>IF(A355&amp;""="","",IFERROR(SUMIFS('الدفعات'!$A$6:$A$3005,'الدفعات'!$B$6:$B$3005,A355&amp;"",'الدفعات'!$H$6:$H$3005,1)/COUNTIFS('الدفعات'!$B$6:$B$3005,A355&amp;"",'الدفعات'!$H$6:$H$3005,1),""))</f>
        <v/>
      </c>
      <c r="Q355" s="6">
        <f>IF(A355&amp;""="","",IF(N355="","بيانات ناقصة",IF(N355&gt;0,"متأخر",IF(N355&lt;0,"دفع مقدمًا","مسدد"))))</f>
        <v/>
      </c>
      <c r="R355" s="22">
        <f>IF(A355&amp;""="","",IF(AND(F355&amp;""&lt;&gt;"",OR(NOT(ISNUMBER(H355)),H355&gt;'الإعدادات'!$B$4)),1,0))</f>
        <v/>
      </c>
      <c r="S355" s="18">
        <f>IF(ISNUMBER(N355),IF(N355&gt;0,COUNTIFS($N$6:$N$505,"&gt;"&amp;N355)+COUNTIFS($N$6:N355,N355),""),"")</f>
        <v/>
      </c>
    </row>
    <row r="356">
      <c r="A356" s="5" t="n"/>
      <c r="B356" s="5" t="n"/>
      <c r="C356" s="5" t="n"/>
      <c r="D356" s="5" t="n"/>
      <c r="E356" s="16" t="n"/>
      <c r="F356" s="5" t="n"/>
      <c r="G356" s="13" t="n"/>
      <c r="H356" s="13" t="n"/>
      <c r="I356" s="17" t="n"/>
      <c r="J356" s="20">
        <f>IF(A356&amp;""="","",IFERROR(INDEX('الخطوط'!$G$6:$G$45,MATCH(F356&amp;"",'الخطوط'!$A$6:$A$45,0))-N(I356),""))</f>
        <v/>
      </c>
      <c r="K356" s="18">
        <f>IF(OR(J356="",NOT(ISNUMBER(G356))),"",IF(IF(ISNUMBER(H356),MIN('الإعدادات'!$B$4,H356),'الإعدادات'!$B$4)&lt;G356,0,(YEAR(IF(ISNUMBER(H356),MIN('الإعدادات'!$B$4,H356),'الإعدادات'!$B$4))-YEAR(G356))*12+MONTH(IF(ISNUMBER(H356),MIN('الإعدادات'!$B$4,H356),'الإعدادات'!$B$4))-MONTH(G356)+1))</f>
        <v/>
      </c>
      <c r="L356" s="20">
        <f>IF(K356="","",ROUND(K356*J356,2))</f>
        <v/>
      </c>
      <c r="M356" s="20">
        <f>IF(A356&amp;""="","",SUMIFS('الدفعات'!$C$6:$C$3005,'الدفعات'!$B$6:$B$3005,A356&amp;""))</f>
        <v/>
      </c>
      <c r="N356" s="20">
        <f>IF(L356="","",ROUND(L356-M356,2))</f>
        <v/>
      </c>
      <c r="O356" s="18">
        <f>IF(N356="","",IF(AND(N356&gt;0,N(J356)&gt;0),ROUNDUP(ROUND(N356/J356,4),0),0))</f>
        <v/>
      </c>
      <c r="P356" s="21">
        <f>IF(A356&amp;""="","",IFERROR(SUMIFS('الدفعات'!$A$6:$A$3005,'الدفعات'!$B$6:$B$3005,A356&amp;"",'الدفعات'!$H$6:$H$3005,1)/COUNTIFS('الدفعات'!$B$6:$B$3005,A356&amp;"",'الدفعات'!$H$6:$H$3005,1),""))</f>
        <v/>
      </c>
      <c r="Q356" s="6">
        <f>IF(A356&amp;""="","",IF(N356="","بيانات ناقصة",IF(N356&gt;0,"متأخر",IF(N356&lt;0,"دفع مقدمًا","مسدد"))))</f>
        <v/>
      </c>
      <c r="R356" s="22">
        <f>IF(A356&amp;""="","",IF(AND(F356&amp;""&lt;&gt;"",OR(NOT(ISNUMBER(H356)),H356&gt;'الإعدادات'!$B$4)),1,0))</f>
        <v/>
      </c>
      <c r="S356" s="18">
        <f>IF(ISNUMBER(N356),IF(N356&gt;0,COUNTIFS($N$6:$N$505,"&gt;"&amp;N356)+COUNTIFS($N$6:N356,N356),""),"")</f>
        <v/>
      </c>
    </row>
    <row r="357">
      <c r="A357" s="5" t="n"/>
      <c r="B357" s="5" t="n"/>
      <c r="C357" s="5" t="n"/>
      <c r="D357" s="5" t="n"/>
      <c r="E357" s="16" t="n"/>
      <c r="F357" s="5" t="n"/>
      <c r="G357" s="13" t="n"/>
      <c r="H357" s="13" t="n"/>
      <c r="I357" s="17" t="n"/>
      <c r="J357" s="20">
        <f>IF(A357&amp;""="","",IFERROR(INDEX('الخطوط'!$G$6:$G$45,MATCH(F357&amp;"",'الخطوط'!$A$6:$A$45,0))-N(I357),""))</f>
        <v/>
      </c>
      <c r="K357" s="18">
        <f>IF(OR(J357="",NOT(ISNUMBER(G357))),"",IF(IF(ISNUMBER(H357),MIN('الإعدادات'!$B$4,H357),'الإعدادات'!$B$4)&lt;G357,0,(YEAR(IF(ISNUMBER(H357),MIN('الإعدادات'!$B$4,H357),'الإعدادات'!$B$4))-YEAR(G357))*12+MONTH(IF(ISNUMBER(H357),MIN('الإعدادات'!$B$4,H357),'الإعدادات'!$B$4))-MONTH(G357)+1))</f>
        <v/>
      </c>
      <c r="L357" s="20">
        <f>IF(K357="","",ROUND(K357*J357,2))</f>
        <v/>
      </c>
      <c r="M357" s="20">
        <f>IF(A357&amp;""="","",SUMIFS('الدفعات'!$C$6:$C$3005,'الدفعات'!$B$6:$B$3005,A357&amp;""))</f>
        <v/>
      </c>
      <c r="N357" s="20">
        <f>IF(L357="","",ROUND(L357-M357,2))</f>
        <v/>
      </c>
      <c r="O357" s="18">
        <f>IF(N357="","",IF(AND(N357&gt;0,N(J357)&gt;0),ROUNDUP(ROUND(N357/J357,4),0),0))</f>
        <v/>
      </c>
      <c r="P357" s="21">
        <f>IF(A357&amp;""="","",IFERROR(SUMIFS('الدفعات'!$A$6:$A$3005,'الدفعات'!$B$6:$B$3005,A357&amp;"",'الدفعات'!$H$6:$H$3005,1)/COUNTIFS('الدفعات'!$B$6:$B$3005,A357&amp;"",'الدفعات'!$H$6:$H$3005,1),""))</f>
        <v/>
      </c>
      <c r="Q357" s="6">
        <f>IF(A357&amp;""="","",IF(N357="","بيانات ناقصة",IF(N357&gt;0,"متأخر",IF(N357&lt;0,"دفع مقدمًا","مسدد"))))</f>
        <v/>
      </c>
      <c r="R357" s="22">
        <f>IF(A357&amp;""="","",IF(AND(F357&amp;""&lt;&gt;"",OR(NOT(ISNUMBER(H357)),H357&gt;'الإعدادات'!$B$4)),1,0))</f>
        <v/>
      </c>
      <c r="S357" s="18">
        <f>IF(ISNUMBER(N357),IF(N357&gt;0,COUNTIFS($N$6:$N$505,"&gt;"&amp;N357)+COUNTIFS($N$6:N357,N357),""),"")</f>
        <v/>
      </c>
    </row>
    <row r="358">
      <c r="A358" s="5" t="n"/>
      <c r="B358" s="5" t="n"/>
      <c r="C358" s="5" t="n"/>
      <c r="D358" s="5" t="n"/>
      <c r="E358" s="16" t="n"/>
      <c r="F358" s="5" t="n"/>
      <c r="G358" s="13" t="n"/>
      <c r="H358" s="13" t="n"/>
      <c r="I358" s="17" t="n"/>
      <c r="J358" s="20">
        <f>IF(A358&amp;""="","",IFERROR(INDEX('الخطوط'!$G$6:$G$45,MATCH(F358&amp;"",'الخطوط'!$A$6:$A$45,0))-N(I358),""))</f>
        <v/>
      </c>
      <c r="K358" s="18">
        <f>IF(OR(J358="",NOT(ISNUMBER(G358))),"",IF(IF(ISNUMBER(H358),MIN('الإعدادات'!$B$4,H358),'الإعدادات'!$B$4)&lt;G358,0,(YEAR(IF(ISNUMBER(H358),MIN('الإعدادات'!$B$4,H358),'الإعدادات'!$B$4))-YEAR(G358))*12+MONTH(IF(ISNUMBER(H358),MIN('الإعدادات'!$B$4,H358),'الإعدادات'!$B$4))-MONTH(G358)+1))</f>
        <v/>
      </c>
      <c r="L358" s="20">
        <f>IF(K358="","",ROUND(K358*J358,2))</f>
        <v/>
      </c>
      <c r="M358" s="20">
        <f>IF(A358&amp;""="","",SUMIFS('الدفعات'!$C$6:$C$3005,'الدفعات'!$B$6:$B$3005,A358&amp;""))</f>
        <v/>
      </c>
      <c r="N358" s="20">
        <f>IF(L358="","",ROUND(L358-M358,2))</f>
        <v/>
      </c>
      <c r="O358" s="18">
        <f>IF(N358="","",IF(AND(N358&gt;0,N(J358)&gt;0),ROUNDUP(ROUND(N358/J358,4),0),0))</f>
        <v/>
      </c>
      <c r="P358" s="21">
        <f>IF(A358&amp;""="","",IFERROR(SUMIFS('الدفعات'!$A$6:$A$3005,'الدفعات'!$B$6:$B$3005,A358&amp;"",'الدفعات'!$H$6:$H$3005,1)/COUNTIFS('الدفعات'!$B$6:$B$3005,A358&amp;"",'الدفعات'!$H$6:$H$3005,1),""))</f>
        <v/>
      </c>
      <c r="Q358" s="6">
        <f>IF(A358&amp;""="","",IF(N358="","بيانات ناقصة",IF(N358&gt;0,"متأخر",IF(N358&lt;0,"دفع مقدمًا","مسدد"))))</f>
        <v/>
      </c>
      <c r="R358" s="22">
        <f>IF(A358&amp;""="","",IF(AND(F358&amp;""&lt;&gt;"",OR(NOT(ISNUMBER(H358)),H358&gt;'الإعدادات'!$B$4)),1,0))</f>
        <v/>
      </c>
      <c r="S358" s="18">
        <f>IF(ISNUMBER(N358),IF(N358&gt;0,COUNTIFS($N$6:$N$505,"&gt;"&amp;N358)+COUNTIFS($N$6:N358,N358),""),"")</f>
        <v/>
      </c>
    </row>
    <row r="359">
      <c r="A359" s="5" t="n"/>
      <c r="B359" s="5" t="n"/>
      <c r="C359" s="5" t="n"/>
      <c r="D359" s="5" t="n"/>
      <c r="E359" s="16" t="n"/>
      <c r="F359" s="5" t="n"/>
      <c r="G359" s="13" t="n"/>
      <c r="H359" s="13" t="n"/>
      <c r="I359" s="17" t="n"/>
      <c r="J359" s="20">
        <f>IF(A359&amp;""="","",IFERROR(INDEX('الخطوط'!$G$6:$G$45,MATCH(F359&amp;"",'الخطوط'!$A$6:$A$45,0))-N(I359),""))</f>
        <v/>
      </c>
      <c r="K359" s="18">
        <f>IF(OR(J359="",NOT(ISNUMBER(G359))),"",IF(IF(ISNUMBER(H359),MIN('الإعدادات'!$B$4,H359),'الإعدادات'!$B$4)&lt;G359,0,(YEAR(IF(ISNUMBER(H359),MIN('الإعدادات'!$B$4,H359),'الإعدادات'!$B$4))-YEAR(G359))*12+MONTH(IF(ISNUMBER(H359),MIN('الإعدادات'!$B$4,H359),'الإعدادات'!$B$4))-MONTH(G359)+1))</f>
        <v/>
      </c>
      <c r="L359" s="20">
        <f>IF(K359="","",ROUND(K359*J359,2))</f>
        <v/>
      </c>
      <c r="M359" s="20">
        <f>IF(A359&amp;""="","",SUMIFS('الدفعات'!$C$6:$C$3005,'الدفعات'!$B$6:$B$3005,A359&amp;""))</f>
        <v/>
      </c>
      <c r="N359" s="20">
        <f>IF(L359="","",ROUND(L359-M359,2))</f>
        <v/>
      </c>
      <c r="O359" s="18">
        <f>IF(N359="","",IF(AND(N359&gt;0,N(J359)&gt;0),ROUNDUP(ROUND(N359/J359,4),0),0))</f>
        <v/>
      </c>
      <c r="P359" s="21">
        <f>IF(A359&amp;""="","",IFERROR(SUMIFS('الدفعات'!$A$6:$A$3005,'الدفعات'!$B$6:$B$3005,A359&amp;"",'الدفعات'!$H$6:$H$3005,1)/COUNTIFS('الدفعات'!$B$6:$B$3005,A359&amp;"",'الدفعات'!$H$6:$H$3005,1),""))</f>
        <v/>
      </c>
      <c r="Q359" s="6">
        <f>IF(A359&amp;""="","",IF(N359="","بيانات ناقصة",IF(N359&gt;0,"متأخر",IF(N359&lt;0,"دفع مقدمًا","مسدد"))))</f>
        <v/>
      </c>
      <c r="R359" s="22">
        <f>IF(A359&amp;""="","",IF(AND(F359&amp;""&lt;&gt;"",OR(NOT(ISNUMBER(H359)),H359&gt;'الإعدادات'!$B$4)),1,0))</f>
        <v/>
      </c>
      <c r="S359" s="18">
        <f>IF(ISNUMBER(N359),IF(N359&gt;0,COUNTIFS($N$6:$N$505,"&gt;"&amp;N359)+COUNTIFS($N$6:N359,N359),""),"")</f>
        <v/>
      </c>
    </row>
    <row r="360">
      <c r="A360" s="5" t="n"/>
      <c r="B360" s="5" t="n"/>
      <c r="C360" s="5" t="n"/>
      <c r="D360" s="5" t="n"/>
      <c r="E360" s="16" t="n"/>
      <c r="F360" s="5" t="n"/>
      <c r="G360" s="13" t="n"/>
      <c r="H360" s="13" t="n"/>
      <c r="I360" s="17" t="n"/>
      <c r="J360" s="20">
        <f>IF(A360&amp;""="","",IFERROR(INDEX('الخطوط'!$G$6:$G$45,MATCH(F360&amp;"",'الخطوط'!$A$6:$A$45,0))-N(I360),""))</f>
        <v/>
      </c>
      <c r="K360" s="18">
        <f>IF(OR(J360="",NOT(ISNUMBER(G360))),"",IF(IF(ISNUMBER(H360),MIN('الإعدادات'!$B$4,H360),'الإعدادات'!$B$4)&lt;G360,0,(YEAR(IF(ISNUMBER(H360),MIN('الإعدادات'!$B$4,H360),'الإعدادات'!$B$4))-YEAR(G360))*12+MONTH(IF(ISNUMBER(H360),MIN('الإعدادات'!$B$4,H360),'الإعدادات'!$B$4))-MONTH(G360)+1))</f>
        <v/>
      </c>
      <c r="L360" s="20">
        <f>IF(K360="","",ROUND(K360*J360,2))</f>
        <v/>
      </c>
      <c r="M360" s="20">
        <f>IF(A360&amp;""="","",SUMIFS('الدفعات'!$C$6:$C$3005,'الدفعات'!$B$6:$B$3005,A360&amp;""))</f>
        <v/>
      </c>
      <c r="N360" s="20">
        <f>IF(L360="","",ROUND(L360-M360,2))</f>
        <v/>
      </c>
      <c r="O360" s="18">
        <f>IF(N360="","",IF(AND(N360&gt;0,N(J360)&gt;0),ROUNDUP(ROUND(N360/J360,4),0),0))</f>
        <v/>
      </c>
      <c r="P360" s="21">
        <f>IF(A360&amp;""="","",IFERROR(SUMIFS('الدفعات'!$A$6:$A$3005,'الدفعات'!$B$6:$B$3005,A360&amp;"",'الدفعات'!$H$6:$H$3005,1)/COUNTIFS('الدفعات'!$B$6:$B$3005,A360&amp;"",'الدفعات'!$H$6:$H$3005,1),""))</f>
        <v/>
      </c>
      <c r="Q360" s="6">
        <f>IF(A360&amp;""="","",IF(N360="","بيانات ناقصة",IF(N360&gt;0,"متأخر",IF(N360&lt;0,"دفع مقدمًا","مسدد"))))</f>
        <v/>
      </c>
      <c r="R360" s="22">
        <f>IF(A360&amp;""="","",IF(AND(F360&amp;""&lt;&gt;"",OR(NOT(ISNUMBER(H360)),H360&gt;'الإعدادات'!$B$4)),1,0))</f>
        <v/>
      </c>
      <c r="S360" s="18">
        <f>IF(ISNUMBER(N360),IF(N360&gt;0,COUNTIFS($N$6:$N$505,"&gt;"&amp;N360)+COUNTIFS($N$6:N360,N360),""),"")</f>
        <v/>
      </c>
    </row>
    <row r="361">
      <c r="A361" s="5" t="n"/>
      <c r="B361" s="5" t="n"/>
      <c r="C361" s="5" t="n"/>
      <c r="D361" s="5" t="n"/>
      <c r="E361" s="16" t="n"/>
      <c r="F361" s="5" t="n"/>
      <c r="G361" s="13" t="n"/>
      <c r="H361" s="13" t="n"/>
      <c r="I361" s="17" t="n"/>
      <c r="J361" s="20">
        <f>IF(A361&amp;""="","",IFERROR(INDEX('الخطوط'!$G$6:$G$45,MATCH(F361&amp;"",'الخطوط'!$A$6:$A$45,0))-N(I361),""))</f>
        <v/>
      </c>
      <c r="K361" s="18">
        <f>IF(OR(J361="",NOT(ISNUMBER(G361))),"",IF(IF(ISNUMBER(H361),MIN('الإعدادات'!$B$4,H361),'الإعدادات'!$B$4)&lt;G361,0,(YEAR(IF(ISNUMBER(H361),MIN('الإعدادات'!$B$4,H361),'الإعدادات'!$B$4))-YEAR(G361))*12+MONTH(IF(ISNUMBER(H361),MIN('الإعدادات'!$B$4,H361),'الإعدادات'!$B$4))-MONTH(G361)+1))</f>
        <v/>
      </c>
      <c r="L361" s="20">
        <f>IF(K361="","",ROUND(K361*J361,2))</f>
        <v/>
      </c>
      <c r="M361" s="20">
        <f>IF(A361&amp;""="","",SUMIFS('الدفعات'!$C$6:$C$3005,'الدفعات'!$B$6:$B$3005,A361&amp;""))</f>
        <v/>
      </c>
      <c r="N361" s="20">
        <f>IF(L361="","",ROUND(L361-M361,2))</f>
        <v/>
      </c>
      <c r="O361" s="18">
        <f>IF(N361="","",IF(AND(N361&gt;0,N(J361)&gt;0),ROUNDUP(ROUND(N361/J361,4),0),0))</f>
        <v/>
      </c>
      <c r="P361" s="21">
        <f>IF(A361&amp;""="","",IFERROR(SUMIFS('الدفعات'!$A$6:$A$3005,'الدفعات'!$B$6:$B$3005,A361&amp;"",'الدفعات'!$H$6:$H$3005,1)/COUNTIFS('الدفعات'!$B$6:$B$3005,A361&amp;"",'الدفعات'!$H$6:$H$3005,1),""))</f>
        <v/>
      </c>
      <c r="Q361" s="6">
        <f>IF(A361&amp;""="","",IF(N361="","بيانات ناقصة",IF(N361&gt;0,"متأخر",IF(N361&lt;0,"دفع مقدمًا","مسدد"))))</f>
        <v/>
      </c>
      <c r="R361" s="22">
        <f>IF(A361&amp;""="","",IF(AND(F361&amp;""&lt;&gt;"",OR(NOT(ISNUMBER(H361)),H361&gt;'الإعدادات'!$B$4)),1,0))</f>
        <v/>
      </c>
      <c r="S361" s="18">
        <f>IF(ISNUMBER(N361),IF(N361&gt;0,COUNTIFS($N$6:$N$505,"&gt;"&amp;N361)+COUNTIFS($N$6:N361,N361),""),"")</f>
        <v/>
      </c>
    </row>
    <row r="362">
      <c r="A362" s="5" t="n"/>
      <c r="B362" s="5" t="n"/>
      <c r="C362" s="5" t="n"/>
      <c r="D362" s="5" t="n"/>
      <c r="E362" s="16" t="n"/>
      <c r="F362" s="5" t="n"/>
      <c r="G362" s="13" t="n"/>
      <c r="H362" s="13" t="n"/>
      <c r="I362" s="17" t="n"/>
      <c r="J362" s="20">
        <f>IF(A362&amp;""="","",IFERROR(INDEX('الخطوط'!$G$6:$G$45,MATCH(F362&amp;"",'الخطوط'!$A$6:$A$45,0))-N(I362),""))</f>
        <v/>
      </c>
      <c r="K362" s="18">
        <f>IF(OR(J362="",NOT(ISNUMBER(G362))),"",IF(IF(ISNUMBER(H362),MIN('الإعدادات'!$B$4,H362),'الإعدادات'!$B$4)&lt;G362,0,(YEAR(IF(ISNUMBER(H362),MIN('الإعدادات'!$B$4,H362),'الإعدادات'!$B$4))-YEAR(G362))*12+MONTH(IF(ISNUMBER(H362),MIN('الإعدادات'!$B$4,H362),'الإعدادات'!$B$4))-MONTH(G362)+1))</f>
        <v/>
      </c>
      <c r="L362" s="20">
        <f>IF(K362="","",ROUND(K362*J362,2))</f>
        <v/>
      </c>
      <c r="M362" s="20">
        <f>IF(A362&amp;""="","",SUMIFS('الدفعات'!$C$6:$C$3005,'الدفعات'!$B$6:$B$3005,A362&amp;""))</f>
        <v/>
      </c>
      <c r="N362" s="20">
        <f>IF(L362="","",ROUND(L362-M362,2))</f>
        <v/>
      </c>
      <c r="O362" s="18">
        <f>IF(N362="","",IF(AND(N362&gt;0,N(J362)&gt;0),ROUNDUP(ROUND(N362/J362,4),0),0))</f>
        <v/>
      </c>
      <c r="P362" s="21">
        <f>IF(A362&amp;""="","",IFERROR(SUMIFS('الدفعات'!$A$6:$A$3005,'الدفعات'!$B$6:$B$3005,A362&amp;"",'الدفعات'!$H$6:$H$3005,1)/COUNTIFS('الدفعات'!$B$6:$B$3005,A362&amp;"",'الدفعات'!$H$6:$H$3005,1),""))</f>
        <v/>
      </c>
      <c r="Q362" s="6">
        <f>IF(A362&amp;""="","",IF(N362="","بيانات ناقصة",IF(N362&gt;0,"متأخر",IF(N362&lt;0,"دفع مقدمًا","مسدد"))))</f>
        <v/>
      </c>
      <c r="R362" s="22">
        <f>IF(A362&amp;""="","",IF(AND(F362&amp;""&lt;&gt;"",OR(NOT(ISNUMBER(H362)),H362&gt;'الإعدادات'!$B$4)),1,0))</f>
        <v/>
      </c>
      <c r="S362" s="18">
        <f>IF(ISNUMBER(N362),IF(N362&gt;0,COUNTIFS($N$6:$N$505,"&gt;"&amp;N362)+COUNTIFS($N$6:N362,N362),""),"")</f>
        <v/>
      </c>
    </row>
    <row r="363">
      <c r="A363" s="5" t="n"/>
      <c r="B363" s="5" t="n"/>
      <c r="C363" s="5" t="n"/>
      <c r="D363" s="5" t="n"/>
      <c r="E363" s="16" t="n"/>
      <c r="F363" s="5" t="n"/>
      <c r="G363" s="13" t="n"/>
      <c r="H363" s="13" t="n"/>
      <c r="I363" s="17" t="n"/>
      <c r="J363" s="20">
        <f>IF(A363&amp;""="","",IFERROR(INDEX('الخطوط'!$G$6:$G$45,MATCH(F363&amp;"",'الخطوط'!$A$6:$A$45,0))-N(I363),""))</f>
        <v/>
      </c>
      <c r="K363" s="18">
        <f>IF(OR(J363="",NOT(ISNUMBER(G363))),"",IF(IF(ISNUMBER(H363),MIN('الإعدادات'!$B$4,H363),'الإعدادات'!$B$4)&lt;G363,0,(YEAR(IF(ISNUMBER(H363),MIN('الإعدادات'!$B$4,H363),'الإعدادات'!$B$4))-YEAR(G363))*12+MONTH(IF(ISNUMBER(H363),MIN('الإعدادات'!$B$4,H363),'الإعدادات'!$B$4))-MONTH(G363)+1))</f>
        <v/>
      </c>
      <c r="L363" s="20">
        <f>IF(K363="","",ROUND(K363*J363,2))</f>
        <v/>
      </c>
      <c r="M363" s="20">
        <f>IF(A363&amp;""="","",SUMIFS('الدفعات'!$C$6:$C$3005,'الدفعات'!$B$6:$B$3005,A363&amp;""))</f>
        <v/>
      </c>
      <c r="N363" s="20">
        <f>IF(L363="","",ROUND(L363-M363,2))</f>
        <v/>
      </c>
      <c r="O363" s="18">
        <f>IF(N363="","",IF(AND(N363&gt;0,N(J363)&gt;0),ROUNDUP(ROUND(N363/J363,4),0),0))</f>
        <v/>
      </c>
      <c r="P363" s="21">
        <f>IF(A363&amp;""="","",IFERROR(SUMIFS('الدفعات'!$A$6:$A$3005,'الدفعات'!$B$6:$B$3005,A363&amp;"",'الدفعات'!$H$6:$H$3005,1)/COUNTIFS('الدفعات'!$B$6:$B$3005,A363&amp;"",'الدفعات'!$H$6:$H$3005,1),""))</f>
        <v/>
      </c>
      <c r="Q363" s="6">
        <f>IF(A363&amp;""="","",IF(N363="","بيانات ناقصة",IF(N363&gt;0,"متأخر",IF(N363&lt;0,"دفع مقدمًا","مسدد"))))</f>
        <v/>
      </c>
      <c r="R363" s="22">
        <f>IF(A363&amp;""="","",IF(AND(F363&amp;""&lt;&gt;"",OR(NOT(ISNUMBER(H363)),H363&gt;'الإعدادات'!$B$4)),1,0))</f>
        <v/>
      </c>
      <c r="S363" s="18">
        <f>IF(ISNUMBER(N363),IF(N363&gt;0,COUNTIFS($N$6:$N$505,"&gt;"&amp;N363)+COUNTIFS($N$6:N363,N363),""),"")</f>
        <v/>
      </c>
    </row>
    <row r="364">
      <c r="A364" s="5" t="n"/>
      <c r="B364" s="5" t="n"/>
      <c r="C364" s="5" t="n"/>
      <c r="D364" s="5" t="n"/>
      <c r="E364" s="16" t="n"/>
      <c r="F364" s="5" t="n"/>
      <c r="G364" s="13" t="n"/>
      <c r="H364" s="13" t="n"/>
      <c r="I364" s="17" t="n"/>
      <c r="J364" s="20">
        <f>IF(A364&amp;""="","",IFERROR(INDEX('الخطوط'!$G$6:$G$45,MATCH(F364&amp;"",'الخطوط'!$A$6:$A$45,0))-N(I364),""))</f>
        <v/>
      </c>
      <c r="K364" s="18">
        <f>IF(OR(J364="",NOT(ISNUMBER(G364))),"",IF(IF(ISNUMBER(H364),MIN('الإعدادات'!$B$4,H364),'الإعدادات'!$B$4)&lt;G364,0,(YEAR(IF(ISNUMBER(H364),MIN('الإعدادات'!$B$4,H364),'الإعدادات'!$B$4))-YEAR(G364))*12+MONTH(IF(ISNUMBER(H364),MIN('الإعدادات'!$B$4,H364),'الإعدادات'!$B$4))-MONTH(G364)+1))</f>
        <v/>
      </c>
      <c r="L364" s="20">
        <f>IF(K364="","",ROUND(K364*J364,2))</f>
        <v/>
      </c>
      <c r="M364" s="20">
        <f>IF(A364&amp;""="","",SUMIFS('الدفعات'!$C$6:$C$3005,'الدفعات'!$B$6:$B$3005,A364&amp;""))</f>
        <v/>
      </c>
      <c r="N364" s="20">
        <f>IF(L364="","",ROUND(L364-M364,2))</f>
        <v/>
      </c>
      <c r="O364" s="18">
        <f>IF(N364="","",IF(AND(N364&gt;0,N(J364)&gt;0),ROUNDUP(ROUND(N364/J364,4),0),0))</f>
        <v/>
      </c>
      <c r="P364" s="21">
        <f>IF(A364&amp;""="","",IFERROR(SUMIFS('الدفعات'!$A$6:$A$3005,'الدفعات'!$B$6:$B$3005,A364&amp;"",'الدفعات'!$H$6:$H$3005,1)/COUNTIFS('الدفعات'!$B$6:$B$3005,A364&amp;"",'الدفعات'!$H$6:$H$3005,1),""))</f>
        <v/>
      </c>
      <c r="Q364" s="6">
        <f>IF(A364&amp;""="","",IF(N364="","بيانات ناقصة",IF(N364&gt;0,"متأخر",IF(N364&lt;0,"دفع مقدمًا","مسدد"))))</f>
        <v/>
      </c>
      <c r="R364" s="22">
        <f>IF(A364&amp;""="","",IF(AND(F364&amp;""&lt;&gt;"",OR(NOT(ISNUMBER(H364)),H364&gt;'الإعدادات'!$B$4)),1,0))</f>
        <v/>
      </c>
      <c r="S364" s="18">
        <f>IF(ISNUMBER(N364),IF(N364&gt;0,COUNTIFS($N$6:$N$505,"&gt;"&amp;N364)+COUNTIFS($N$6:N364,N364),""),"")</f>
        <v/>
      </c>
    </row>
    <row r="365">
      <c r="A365" s="5" t="n"/>
      <c r="B365" s="5" t="n"/>
      <c r="C365" s="5" t="n"/>
      <c r="D365" s="5" t="n"/>
      <c r="E365" s="16" t="n"/>
      <c r="F365" s="5" t="n"/>
      <c r="G365" s="13" t="n"/>
      <c r="H365" s="13" t="n"/>
      <c r="I365" s="17" t="n"/>
      <c r="J365" s="20">
        <f>IF(A365&amp;""="","",IFERROR(INDEX('الخطوط'!$G$6:$G$45,MATCH(F365&amp;"",'الخطوط'!$A$6:$A$45,0))-N(I365),""))</f>
        <v/>
      </c>
      <c r="K365" s="18">
        <f>IF(OR(J365="",NOT(ISNUMBER(G365))),"",IF(IF(ISNUMBER(H365),MIN('الإعدادات'!$B$4,H365),'الإعدادات'!$B$4)&lt;G365,0,(YEAR(IF(ISNUMBER(H365),MIN('الإعدادات'!$B$4,H365),'الإعدادات'!$B$4))-YEAR(G365))*12+MONTH(IF(ISNUMBER(H365),MIN('الإعدادات'!$B$4,H365),'الإعدادات'!$B$4))-MONTH(G365)+1))</f>
        <v/>
      </c>
      <c r="L365" s="20">
        <f>IF(K365="","",ROUND(K365*J365,2))</f>
        <v/>
      </c>
      <c r="M365" s="20">
        <f>IF(A365&amp;""="","",SUMIFS('الدفعات'!$C$6:$C$3005,'الدفعات'!$B$6:$B$3005,A365&amp;""))</f>
        <v/>
      </c>
      <c r="N365" s="20">
        <f>IF(L365="","",ROUND(L365-M365,2))</f>
        <v/>
      </c>
      <c r="O365" s="18">
        <f>IF(N365="","",IF(AND(N365&gt;0,N(J365)&gt;0),ROUNDUP(ROUND(N365/J365,4),0),0))</f>
        <v/>
      </c>
      <c r="P365" s="21">
        <f>IF(A365&amp;""="","",IFERROR(SUMIFS('الدفعات'!$A$6:$A$3005,'الدفعات'!$B$6:$B$3005,A365&amp;"",'الدفعات'!$H$6:$H$3005,1)/COUNTIFS('الدفعات'!$B$6:$B$3005,A365&amp;"",'الدفعات'!$H$6:$H$3005,1),""))</f>
        <v/>
      </c>
      <c r="Q365" s="6">
        <f>IF(A365&amp;""="","",IF(N365="","بيانات ناقصة",IF(N365&gt;0,"متأخر",IF(N365&lt;0,"دفع مقدمًا","مسدد"))))</f>
        <v/>
      </c>
      <c r="R365" s="22">
        <f>IF(A365&amp;""="","",IF(AND(F365&amp;""&lt;&gt;"",OR(NOT(ISNUMBER(H365)),H365&gt;'الإعدادات'!$B$4)),1,0))</f>
        <v/>
      </c>
      <c r="S365" s="18">
        <f>IF(ISNUMBER(N365),IF(N365&gt;0,COUNTIFS($N$6:$N$505,"&gt;"&amp;N365)+COUNTIFS($N$6:N365,N365),""),"")</f>
        <v/>
      </c>
    </row>
    <row r="366">
      <c r="A366" s="5" t="n"/>
      <c r="B366" s="5" t="n"/>
      <c r="C366" s="5" t="n"/>
      <c r="D366" s="5" t="n"/>
      <c r="E366" s="16" t="n"/>
      <c r="F366" s="5" t="n"/>
      <c r="G366" s="13" t="n"/>
      <c r="H366" s="13" t="n"/>
      <c r="I366" s="17" t="n"/>
      <c r="J366" s="20">
        <f>IF(A366&amp;""="","",IFERROR(INDEX('الخطوط'!$G$6:$G$45,MATCH(F366&amp;"",'الخطوط'!$A$6:$A$45,0))-N(I366),""))</f>
        <v/>
      </c>
      <c r="K366" s="18">
        <f>IF(OR(J366="",NOT(ISNUMBER(G366))),"",IF(IF(ISNUMBER(H366),MIN('الإعدادات'!$B$4,H366),'الإعدادات'!$B$4)&lt;G366,0,(YEAR(IF(ISNUMBER(H366),MIN('الإعدادات'!$B$4,H366),'الإعدادات'!$B$4))-YEAR(G366))*12+MONTH(IF(ISNUMBER(H366),MIN('الإعدادات'!$B$4,H366),'الإعدادات'!$B$4))-MONTH(G366)+1))</f>
        <v/>
      </c>
      <c r="L366" s="20">
        <f>IF(K366="","",ROUND(K366*J366,2))</f>
        <v/>
      </c>
      <c r="M366" s="20">
        <f>IF(A366&amp;""="","",SUMIFS('الدفعات'!$C$6:$C$3005,'الدفعات'!$B$6:$B$3005,A366&amp;""))</f>
        <v/>
      </c>
      <c r="N366" s="20">
        <f>IF(L366="","",ROUND(L366-M366,2))</f>
        <v/>
      </c>
      <c r="O366" s="18">
        <f>IF(N366="","",IF(AND(N366&gt;0,N(J366)&gt;0),ROUNDUP(ROUND(N366/J366,4),0),0))</f>
        <v/>
      </c>
      <c r="P366" s="21">
        <f>IF(A366&amp;""="","",IFERROR(SUMIFS('الدفعات'!$A$6:$A$3005,'الدفعات'!$B$6:$B$3005,A366&amp;"",'الدفعات'!$H$6:$H$3005,1)/COUNTIFS('الدفعات'!$B$6:$B$3005,A366&amp;"",'الدفعات'!$H$6:$H$3005,1),""))</f>
        <v/>
      </c>
      <c r="Q366" s="6">
        <f>IF(A366&amp;""="","",IF(N366="","بيانات ناقصة",IF(N366&gt;0,"متأخر",IF(N366&lt;0,"دفع مقدمًا","مسدد"))))</f>
        <v/>
      </c>
      <c r="R366" s="22">
        <f>IF(A366&amp;""="","",IF(AND(F366&amp;""&lt;&gt;"",OR(NOT(ISNUMBER(H366)),H366&gt;'الإعدادات'!$B$4)),1,0))</f>
        <v/>
      </c>
      <c r="S366" s="18">
        <f>IF(ISNUMBER(N366),IF(N366&gt;0,COUNTIFS($N$6:$N$505,"&gt;"&amp;N366)+COUNTIFS($N$6:N366,N366),""),"")</f>
        <v/>
      </c>
    </row>
    <row r="367">
      <c r="A367" s="5" t="n"/>
      <c r="B367" s="5" t="n"/>
      <c r="C367" s="5" t="n"/>
      <c r="D367" s="5" t="n"/>
      <c r="E367" s="16" t="n"/>
      <c r="F367" s="5" t="n"/>
      <c r="G367" s="13" t="n"/>
      <c r="H367" s="13" t="n"/>
      <c r="I367" s="17" t="n"/>
      <c r="J367" s="20">
        <f>IF(A367&amp;""="","",IFERROR(INDEX('الخطوط'!$G$6:$G$45,MATCH(F367&amp;"",'الخطوط'!$A$6:$A$45,0))-N(I367),""))</f>
        <v/>
      </c>
      <c r="K367" s="18">
        <f>IF(OR(J367="",NOT(ISNUMBER(G367))),"",IF(IF(ISNUMBER(H367),MIN('الإعدادات'!$B$4,H367),'الإعدادات'!$B$4)&lt;G367,0,(YEAR(IF(ISNUMBER(H367),MIN('الإعدادات'!$B$4,H367),'الإعدادات'!$B$4))-YEAR(G367))*12+MONTH(IF(ISNUMBER(H367),MIN('الإعدادات'!$B$4,H367),'الإعدادات'!$B$4))-MONTH(G367)+1))</f>
        <v/>
      </c>
      <c r="L367" s="20">
        <f>IF(K367="","",ROUND(K367*J367,2))</f>
        <v/>
      </c>
      <c r="M367" s="20">
        <f>IF(A367&amp;""="","",SUMIFS('الدفعات'!$C$6:$C$3005,'الدفعات'!$B$6:$B$3005,A367&amp;""))</f>
        <v/>
      </c>
      <c r="N367" s="20">
        <f>IF(L367="","",ROUND(L367-M367,2))</f>
        <v/>
      </c>
      <c r="O367" s="18">
        <f>IF(N367="","",IF(AND(N367&gt;0,N(J367)&gt;0),ROUNDUP(ROUND(N367/J367,4),0),0))</f>
        <v/>
      </c>
      <c r="P367" s="21">
        <f>IF(A367&amp;""="","",IFERROR(SUMIFS('الدفعات'!$A$6:$A$3005,'الدفعات'!$B$6:$B$3005,A367&amp;"",'الدفعات'!$H$6:$H$3005,1)/COUNTIFS('الدفعات'!$B$6:$B$3005,A367&amp;"",'الدفعات'!$H$6:$H$3005,1),""))</f>
        <v/>
      </c>
      <c r="Q367" s="6">
        <f>IF(A367&amp;""="","",IF(N367="","بيانات ناقصة",IF(N367&gt;0,"متأخر",IF(N367&lt;0,"دفع مقدمًا","مسدد"))))</f>
        <v/>
      </c>
      <c r="R367" s="22">
        <f>IF(A367&amp;""="","",IF(AND(F367&amp;""&lt;&gt;"",OR(NOT(ISNUMBER(H367)),H367&gt;'الإعدادات'!$B$4)),1,0))</f>
        <v/>
      </c>
      <c r="S367" s="18">
        <f>IF(ISNUMBER(N367),IF(N367&gt;0,COUNTIFS($N$6:$N$505,"&gt;"&amp;N367)+COUNTIFS($N$6:N367,N367),""),"")</f>
        <v/>
      </c>
    </row>
    <row r="368">
      <c r="A368" s="5" t="n"/>
      <c r="B368" s="5" t="n"/>
      <c r="C368" s="5" t="n"/>
      <c r="D368" s="5" t="n"/>
      <c r="E368" s="16" t="n"/>
      <c r="F368" s="5" t="n"/>
      <c r="G368" s="13" t="n"/>
      <c r="H368" s="13" t="n"/>
      <c r="I368" s="17" t="n"/>
      <c r="J368" s="20">
        <f>IF(A368&amp;""="","",IFERROR(INDEX('الخطوط'!$G$6:$G$45,MATCH(F368&amp;"",'الخطوط'!$A$6:$A$45,0))-N(I368),""))</f>
        <v/>
      </c>
      <c r="K368" s="18">
        <f>IF(OR(J368="",NOT(ISNUMBER(G368))),"",IF(IF(ISNUMBER(H368),MIN('الإعدادات'!$B$4,H368),'الإعدادات'!$B$4)&lt;G368,0,(YEAR(IF(ISNUMBER(H368),MIN('الإعدادات'!$B$4,H368),'الإعدادات'!$B$4))-YEAR(G368))*12+MONTH(IF(ISNUMBER(H368),MIN('الإعدادات'!$B$4,H368),'الإعدادات'!$B$4))-MONTH(G368)+1))</f>
        <v/>
      </c>
      <c r="L368" s="20">
        <f>IF(K368="","",ROUND(K368*J368,2))</f>
        <v/>
      </c>
      <c r="M368" s="20">
        <f>IF(A368&amp;""="","",SUMIFS('الدفعات'!$C$6:$C$3005,'الدفعات'!$B$6:$B$3005,A368&amp;""))</f>
        <v/>
      </c>
      <c r="N368" s="20">
        <f>IF(L368="","",ROUND(L368-M368,2))</f>
        <v/>
      </c>
      <c r="O368" s="18">
        <f>IF(N368="","",IF(AND(N368&gt;0,N(J368)&gt;0),ROUNDUP(ROUND(N368/J368,4),0),0))</f>
        <v/>
      </c>
      <c r="P368" s="21">
        <f>IF(A368&amp;""="","",IFERROR(SUMIFS('الدفعات'!$A$6:$A$3005,'الدفعات'!$B$6:$B$3005,A368&amp;"",'الدفعات'!$H$6:$H$3005,1)/COUNTIFS('الدفعات'!$B$6:$B$3005,A368&amp;"",'الدفعات'!$H$6:$H$3005,1),""))</f>
        <v/>
      </c>
      <c r="Q368" s="6">
        <f>IF(A368&amp;""="","",IF(N368="","بيانات ناقصة",IF(N368&gt;0,"متأخر",IF(N368&lt;0,"دفع مقدمًا","مسدد"))))</f>
        <v/>
      </c>
      <c r="R368" s="22">
        <f>IF(A368&amp;""="","",IF(AND(F368&amp;""&lt;&gt;"",OR(NOT(ISNUMBER(H368)),H368&gt;'الإعدادات'!$B$4)),1,0))</f>
        <v/>
      </c>
      <c r="S368" s="18">
        <f>IF(ISNUMBER(N368),IF(N368&gt;0,COUNTIFS($N$6:$N$505,"&gt;"&amp;N368)+COUNTIFS($N$6:N368,N368),""),"")</f>
        <v/>
      </c>
    </row>
    <row r="369">
      <c r="A369" s="5" t="n"/>
      <c r="B369" s="5" t="n"/>
      <c r="C369" s="5" t="n"/>
      <c r="D369" s="5" t="n"/>
      <c r="E369" s="16" t="n"/>
      <c r="F369" s="5" t="n"/>
      <c r="G369" s="13" t="n"/>
      <c r="H369" s="13" t="n"/>
      <c r="I369" s="17" t="n"/>
      <c r="J369" s="20">
        <f>IF(A369&amp;""="","",IFERROR(INDEX('الخطوط'!$G$6:$G$45,MATCH(F369&amp;"",'الخطوط'!$A$6:$A$45,0))-N(I369),""))</f>
        <v/>
      </c>
      <c r="K369" s="18">
        <f>IF(OR(J369="",NOT(ISNUMBER(G369))),"",IF(IF(ISNUMBER(H369),MIN('الإعدادات'!$B$4,H369),'الإعدادات'!$B$4)&lt;G369,0,(YEAR(IF(ISNUMBER(H369),MIN('الإعدادات'!$B$4,H369),'الإعدادات'!$B$4))-YEAR(G369))*12+MONTH(IF(ISNUMBER(H369),MIN('الإعدادات'!$B$4,H369),'الإعدادات'!$B$4))-MONTH(G369)+1))</f>
        <v/>
      </c>
      <c r="L369" s="20">
        <f>IF(K369="","",ROUND(K369*J369,2))</f>
        <v/>
      </c>
      <c r="M369" s="20">
        <f>IF(A369&amp;""="","",SUMIFS('الدفعات'!$C$6:$C$3005,'الدفعات'!$B$6:$B$3005,A369&amp;""))</f>
        <v/>
      </c>
      <c r="N369" s="20">
        <f>IF(L369="","",ROUND(L369-M369,2))</f>
        <v/>
      </c>
      <c r="O369" s="18">
        <f>IF(N369="","",IF(AND(N369&gt;0,N(J369)&gt;0),ROUNDUP(ROUND(N369/J369,4),0),0))</f>
        <v/>
      </c>
      <c r="P369" s="21">
        <f>IF(A369&amp;""="","",IFERROR(SUMIFS('الدفعات'!$A$6:$A$3005,'الدفعات'!$B$6:$B$3005,A369&amp;"",'الدفعات'!$H$6:$H$3005,1)/COUNTIFS('الدفعات'!$B$6:$B$3005,A369&amp;"",'الدفعات'!$H$6:$H$3005,1),""))</f>
        <v/>
      </c>
      <c r="Q369" s="6">
        <f>IF(A369&amp;""="","",IF(N369="","بيانات ناقصة",IF(N369&gt;0,"متأخر",IF(N369&lt;0,"دفع مقدمًا","مسدد"))))</f>
        <v/>
      </c>
      <c r="R369" s="22">
        <f>IF(A369&amp;""="","",IF(AND(F369&amp;""&lt;&gt;"",OR(NOT(ISNUMBER(H369)),H369&gt;'الإعدادات'!$B$4)),1,0))</f>
        <v/>
      </c>
      <c r="S369" s="18">
        <f>IF(ISNUMBER(N369),IF(N369&gt;0,COUNTIFS($N$6:$N$505,"&gt;"&amp;N369)+COUNTIFS($N$6:N369,N369),""),"")</f>
        <v/>
      </c>
    </row>
    <row r="370">
      <c r="A370" s="5" t="n"/>
      <c r="B370" s="5" t="n"/>
      <c r="C370" s="5" t="n"/>
      <c r="D370" s="5" t="n"/>
      <c r="E370" s="16" t="n"/>
      <c r="F370" s="5" t="n"/>
      <c r="G370" s="13" t="n"/>
      <c r="H370" s="13" t="n"/>
      <c r="I370" s="17" t="n"/>
      <c r="J370" s="20">
        <f>IF(A370&amp;""="","",IFERROR(INDEX('الخطوط'!$G$6:$G$45,MATCH(F370&amp;"",'الخطوط'!$A$6:$A$45,0))-N(I370),""))</f>
        <v/>
      </c>
      <c r="K370" s="18">
        <f>IF(OR(J370="",NOT(ISNUMBER(G370))),"",IF(IF(ISNUMBER(H370),MIN('الإعدادات'!$B$4,H370),'الإعدادات'!$B$4)&lt;G370,0,(YEAR(IF(ISNUMBER(H370),MIN('الإعدادات'!$B$4,H370),'الإعدادات'!$B$4))-YEAR(G370))*12+MONTH(IF(ISNUMBER(H370),MIN('الإعدادات'!$B$4,H370),'الإعدادات'!$B$4))-MONTH(G370)+1))</f>
        <v/>
      </c>
      <c r="L370" s="20">
        <f>IF(K370="","",ROUND(K370*J370,2))</f>
        <v/>
      </c>
      <c r="M370" s="20">
        <f>IF(A370&amp;""="","",SUMIFS('الدفعات'!$C$6:$C$3005,'الدفعات'!$B$6:$B$3005,A370&amp;""))</f>
        <v/>
      </c>
      <c r="N370" s="20">
        <f>IF(L370="","",ROUND(L370-M370,2))</f>
        <v/>
      </c>
      <c r="O370" s="18">
        <f>IF(N370="","",IF(AND(N370&gt;0,N(J370)&gt;0),ROUNDUP(ROUND(N370/J370,4),0),0))</f>
        <v/>
      </c>
      <c r="P370" s="21">
        <f>IF(A370&amp;""="","",IFERROR(SUMIFS('الدفعات'!$A$6:$A$3005,'الدفعات'!$B$6:$B$3005,A370&amp;"",'الدفعات'!$H$6:$H$3005,1)/COUNTIFS('الدفعات'!$B$6:$B$3005,A370&amp;"",'الدفعات'!$H$6:$H$3005,1),""))</f>
        <v/>
      </c>
      <c r="Q370" s="6">
        <f>IF(A370&amp;""="","",IF(N370="","بيانات ناقصة",IF(N370&gt;0,"متأخر",IF(N370&lt;0,"دفع مقدمًا","مسدد"))))</f>
        <v/>
      </c>
      <c r="R370" s="22">
        <f>IF(A370&amp;""="","",IF(AND(F370&amp;""&lt;&gt;"",OR(NOT(ISNUMBER(H370)),H370&gt;'الإعدادات'!$B$4)),1,0))</f>
        <v/>
      </c>
      <c r="S370" s="18">
        <f>IF(ISNUMBER(N370),IF(N370&gt;0,COUNTIFS($N$6:$N$505,"&gt;"&amp;N370)+COUNTIFS($N$6:N370,N370),""),"")</f>
        <v/>
      </c>
    </row>
    <row r="371">
      <c r="A371" s="5" t="n"/>
      <c r="B371" s="5" t="n"/>
      <c r="C371" s="5" t="n"/>
      <c r="D371" s="5" t="n"/>
      <c r="E371" s="16" t="n"/>
      <c r="F371" s="5" t="n"/>
      <c r="G371" s="13" t="n"/>
      <c r="H371" s="13" t="n"/>
      <c r="I371" s="17" t="n"/>
      <c r="J371" s="20">
        <f>IF(A371&amp;""="","",IFERROR(INDEX('الخطوط'!$G$6:$G$45,MATCH(F371&amp;"",'الخطوط'!$A$6:$A$45,0))-N(I371),""))</f>
        <v/>
      </c>
      <c r="K371" s="18">
        <f>IF(OR(J371="",NOT(ISNUMBER(G371))),"",IF(IF(ISNUMBER(H371),MIN('الإعدادات'!$B$4,H371),'الإعدادات'!$B$4)&lt;G371,0,(YEAR(IF(ISNUMBER(H371),MIN('الإعدادات'!$B$4,H371),'الإعدادات'!$B$4))-YEAR(G371))*12+MONTH(IF(ISNUMBER(H371),MIN('الإعدادات'!$B$4,H371),'الإعدادات'!$B$4))-MONTH(G371)+1))</f>
        <v/>
      </c>
      <c r="L371" s="20">
        <f>IF(K371="","",ROUND(K371*J371,2))</f>
        <v/>
      </c>
      <c r="M371" s="20">
        <f>IF(A371&amp;""="","",SUMIFS('الدفعات'!$C$6:$C$3005,'الدفعات'!$B$6:$B$3005,A371&amp;""))</f>
        <v/>
      </c>
      <c r="N371" s="20">
        <f>IF(L371="","",ROUND(L371-M371,2))</f>
        <v/>
      </c>
      <c r="O371" s="18">
        <f>IF(N371="","",IF(AND(N371&gt;0,N(J371)&gt;0),ROUNDUP(ROUND(N371/J371,4),0),0))</f>
        <v/>
      </c>
      <c r="P371" s="21">
        <f>IF(A371&amp;""="","",IFERROR(SUMIFS('الدفعات'!$A$6:$A$3005,'الدفعات'!$B$6:$B$3005,A371&amp;"",'الدفعات'!$H$6:$H$3005,1)/COUNTIFS('الدفعات'!$B$6:$B$3005,A371&amp;"",'الدفعات'!$H$6:$H$3005,1),""))</f>
        <v/>
      </c>
      <c r="Q371" s="6">
        <f>IF(A371&amp;""="","",IF(N371="","بيانات ناقصة",IF(N371&gt;0,"متأخر",IF(N371&lt;0,"دفع مقدمًا","مسدد"))))</f>
        <v/>
      </c>
      <c r="R371" s="22">
        <f>IF(A371&amp;""="","",IF(AND(F371&amp;""&lt;&gt;"",OR(NOT(ISNUMBER(H371)),H371&gt;'الإعدادات'!$B$4)),1,0))</f>
        <v/>
      </c>
      <c r="S371" s="18">
        <f>IF(ISNUMBER(N371),IF(N371&gt;0,COUNTIFS($N$6:$N$505,"&gt;"&amp;N371)+COUNTIFS($N$6:N371,N371),""),"")</f>
        <v/>
      </c>
    </row>
    <row r="372">
      <c r="A372" s="5" t="n"/>
      <c r="B372" s="5" t="n"/>
      <c r="C372" s="5" t="n"/>
      <c r="D372" s="5" t="n"/>
      <c r="E372" s="16" t="n"/>
      <c r="F372" s="5" t="n"/>
      <c r="G372" s="13" t="n"/>
      <c r="H372" s="13" t="n"/>
      <c r="I372" s="17" t="n"/>
      <c r="J372" s="20">
        <f>IF(A372&amp;""="","",IFERROR(INDEX('الخطوط'!$G$6:$G$45,MATCH(F372&amp;"",'الخطوط'!$A$6:$A$45,0))-N(I372),""))</f>
        <v/>
      </c>
      <c r="K372" s="18">
        <f>IF(OR(J372="",NOT(ISNUMBER(G372))),"",IF(IF(ISNUMBER(H372),MIN('الإعدادات'!$B$4,H372),'الإعدادات'!$B$4)&lt;G372,0,(YEAR(IF(ISNUMBER(H372),MIN('الإعدادات'!$B$4,H372),'الإعدادات'!$B$4))-YEAR(G372))*12+MONTH(IF(ISNUMBER(H372),MIN('الإعدادات'!$B$4,H372),'الإعدادات'!$B$4))-MONTH(G372)+1))</f>
        <v/>
      </c>
      <c r="L372" s="20">
        <f>IF(K372="","",ROUND(K372*J372,2))</f>
        <v/>
      </c>
      <c r="M372" s="20">
        <f>IF(A372&amp;""="","",SUMIFS('الدفعات'!$C$6:$C$3005,'الدفعات'!$B$6:$B$3005,A372&amp;""))</f>
        <v/>
      </c>
      <c r="N372" s="20">
        <f>IF(L372="","",ROUND(L372-M372,2))</f>
        <v/>
      </c>
      <c r="O372" s="18">
        <f>IF(N372="","",IF(AND(N372&gt;0,N(J372)&gt;0),ROUNDUP(ROUND(N372/J372,4),0),0))</f>
        <v/>
      </c>
      <c r="P372" s="21">
        <f>IF(A372&amp;""="","",IFERROR(SUMIFS('الدفعات'!$A$6:$A$3005,'الدفعات'!$B$6:$B$3005,A372&amp;"",'الدفعات'!$H$6:$H$3005,1)/COUNTIFS('الدفعات'!$B$6:$B$3005,A372&amp;"",'الدفعات'!$H$6:$H$3005,1),""))</f>
        <v/>
      </c>
      <c r="Q372" s="6">
        <f>IF(A372&amp;""="","",IF(N372="","بيانات ناقصة",IF(N372&gt;0,"متأخر",IF(N372&lt;0,"دفع مقدمًا","مسدد"))))</f>
        <v/>
      </c>
      <c r="R372" s="22">
        <f>IF(A372&amp;""="","",IF(AND(F372&amp;""&lt;&gt;"",OR(NOT(ISNUMBER(H372)),H372&gt;'الإعدادات'!$B$4)),1,0))</f>
        <v/>
      </c>
      <c r="S372" s="18">
        <f>IF(ISNUMBER(N372),IF(N372&gt;0,COUNTIFS($N$6:$N$505,"&gt;"&amp;N372)+COUNTIFS($N$6:N372,N372),""),"")</f>
        <v/>
      </c>
    </row>
    <row r="373">
      <c r="A373" s="5" t="n"/>
      <c r="B373" s="5" t="n"/>
      <c r="C373" s="5" t="n"/>
      <c r="D373" s="5" t="n"/>
      <c r="E373" s="16" t="n"/>
      <c r="F373" s="5" t="n"/>
      <c r="G373" s="13" t="n"/>
      <c r="H373" s="13" t="n"/>
      <c r="I373" s="17" t="n"/>
      <c r="J373" s="20">
        <f>IF(A373&amp;""="","",IFERROR(INDEX('الخطوط'!$G$6:$G$45,MATCH(F373&amp;"",'الخطوط'!$A$6:$A$45,0))-N(I373),""))</f>
        <v/>
      </c>
      <c r="K373" s="18">
        <f>IF(OR(J373="",NOT(ISNUMBER(G373))),"",IF(IF(ISNUMBER(H373),MIN('الإعدادات'!$B$4,H373),'الإعدادات'!$B$4)&lt;G373,0,(YEAR(IF(ISNUMBER(H373),MIN('الإعدادات'!$B$4,H373),'الإعدادات'!$B$4))-YEAR(G373))*12+MONTH(IF(ISNUMBER(H373),MIN('الإعدادات'!$B$4,H373),'الإعدادات'!$B$4))-MONTH(G373)+1))</f>
        <v/>
      </c>
      <c r="L373" s="20">
        <f>IF(K373="","",ROUND(K373*J373,2))</f>
        <v/>
      </c>
      <c r="M373" s="20">
        <f>IF(A373&amp;""="","",SUMIFS('الدفعات'!$C$6:$C$3005,'الدفعات'!$B$6:$B$3005,A373&amp;""))</f>
        <v/>
      </c>
      <c r="N373" s="20">
        <f>IF(L373="","",ROUND(L373-M373,2))</f>
        <v/>
      </c>
      <c r="O373" s="18">
        <f>IF(N373="","",IF(AND(N373&gt;0,N(J373)&gt;0),ROUNDUP(ROUND(N373/J373,4),0),0))</f>
        <v/>
      </c>
      <c r="P373" s="21">
        <f>IF(A373&amp;""="","",IFERROR(SUMIFS('الدفعات'!$A$6:$A$3005,'الدفعات'!$B$6:$B$3005,A373&amp;"",'الدفعات'!$H$6:$H$3005,1)/COUNTIFS('الدفعات'!$B$6:$B$3005,A373&amp;"",'الدفعات'!$H$6:$H$3005,1),""))</f>
        <v/>
      </c>
      <c r="Q373" s="6">
        <f>IF(A373&amp;""="","",IF(N373="","بيانات ناقصة",IF(N373&gt;0,"متأخر",IF(N373&lt;0,"دفع مقدمًا","مسدد"))))</f>
        <v/>
      </c>
      <c r="R373" s="22">
        <f>IF(A373&amp;""="","",IF(AND(F373&amp;""&lt;&gt;"",OR(NOT(ISNUMBER(H373)),H373&gt;'الإعدادات'!$B$4)),1,0))</f>
        <v/>
      </c>
      <c r="S373" s="18">
        <f>IF(ISNUMBER(N373),IF(N373&gt;0,COUNTIFS($N$6:$N$505,"&gt;"&amp;N373)+COUNTIFS($N$6:N373,N373),""),"")</f>
        <v/>
      </c>
    </row>
    <row r="374">
      <c r="A374" s="5" t="n"/>
      <c r="B374" s="5" t="n"/>
      <c r="C374" s="5" t="n"/>
      <c r="D374" s="5" t="n"/>
      <c r="E374" s="16" t="n"/>
      <c r="F374" s="5" t="n"/>
      <c r="G374" s="13" t="n"/>
      <c r="H374" s="13" t="n"/>
      <c r="I374" s="17" t="n"/>
      <c r="J374" s="20">
        <f>IF(A374&amp;""="","",IFERROR(INDEX('الخطوط'!$G$6:$G$45,MATCH(F374&amp;"",'الخطوط'!$A$6:$A$45,0))-N(I374),""))</f>
        <v/>
      </c>
      <c r="K374" s="18">
        <f>IF(OR(J374="",NOT(ISNUMBER(G374))),"",IF(IF(ISNUMBER(H374),MIN('الإعدادات'!$B$4,H374),'الإعدادات'!$B$4)&lt;G374,0,(YEAR(IF(ISNUMBER(H374),MIN('الإعدادات'!$B$4,H374),'الإعدادات'!$B$4))-YEAR(G374))*12+MONTH(IF(ISNUMBER(H374),MIN('الإعدادات'!$B$4,H374),'الإعدادات'!$B$4))-MONTH(G374)+1))</f>
        <v/>
      </c>
      <c r="L374" s="20">
        <f>IF(K374="","",ROUND(K374*J374,2))</f>
        <v/>
      </c>
      <c r="M374" s="20">
        <f>IF(A374&amp;""="","",SUMIFS('الدفعات'!$C$6:$C$3005,'الدفعات'!$B$6:$B$3005,A374&amp;""))</f>
        <v/>
      </c>
      <c r="N374" s="20">
        <f>IF(L374="","",ROUND(L374-M374,2))</f>
        <v/>
      </c>
      <c r="O374" s="18">
        <f>IF(N374="","",IF(AND(N374&gt;0,N(J374)&gt;0),ROUNDUP(ROUND(N374/J374,4),0),0))</f>
        <v/>
      </c>
      <c r="P374" s="21">
        <f>IF(A374&amp;""="","",IFERROR(SUMIFS('الدفعات'!$A$6:$A$3005,'الدفعات'!$B$6:$B$3005,A374&amp;"",'الدفعات'!$H$6:$H$3005,1)/COUNTIFS('الدفعات'!$B$6:$B$3005,A374&amp;"",'الدفعات'!$H$6:$H$3005,1),""))</f>
        <v/>
      </c>
      <c r="Q374" s="6">
        <f>IF(A374&amp;""="","",IF(N374="","بيانات ناقصة",IF(N374&gt;0,"متأخر",IF(N374&lt;0,"دفع مقدمًا","مسدد"))))</f>
        <v/>
      </c>
      <c r="R374" s="22">
        <f>IF(A374&amp;""="","",IF(AND(F374&amp;""&lt;&gt;"",OR(NOT(ISNUMBER(H374)),H374&gt;'الإعدادات'!$B$4)),1,0))</f>
        <v/>
      </c>
      <c r="S374" s="18">
        <f>IF(ISNUMBER(N374),IF(N374&gt;0,COUNTIFS($N$6:$N$505,"&gt;"&amp;N374)+COUNTIFS($N$6:N374,N374),""),"")</f>
        <v/>
      </c>
    </row>
    <row r="375">
      <c r="A375" s="5" t="n"/>
      <c r="B375" s="5" t="n"/>
      <c r="C375" s="5" t="n"/>
      <c r="D375" s="5" t="n"/>
      <c r="E375" s="16" t="n"/>
      <c r="F375" s="5" t="n"/>
      <c r="G375" s="13" t="n"/>
      <c r="H375" s="13" t="n"/>
      <c r="I375" s="17" t="n"/>
      <c r="J375" s="20">
        <f>IF(A375&amp;""="","",IFERROR(INDEX('الخطوط'!$G$6:$G$45,MATCH(F375&amp;"",'الخطوط'!$A$6:$A$45,0))-N(I375),""))</f>
        <v/>
      </c>
      <c r="K375" s="18">
        <f>IF(OR(J375="",NOT(ISNUMBER(G375))),"",IF(IF(ISNUMBER(H375),MIN('الإعدادات'!$B$4,H375),'الإعدادات'!$B$4)&lt;G375,0,(YEAR(IF(ISNUMBER(H375),MIN('الإعدادات'!$B$4,H375),'الإعدادات'!$B$4))-YEAR(G375))*12+MONTH(IF(ISNUMBER(H375),MIN('الإعدادات'!$B$4,H375),'الإعدادات'!$B$4))-MONTH(G375)+1))</f>
        <v/>
      </c>
      <c r="L375" s="20">
        <f>IF(K375="","",ROUND(K375*J375,2))</f>
        <v/>
      </c>
      <c r="M375" s="20">
        <f>IF(A375&amp;""="","",SUMIFS('الدفعات'!$C$6:$C$3005,'الدفعات'!$B$6:$B$3005,A375&amp;""))</f>
        <v/>
      </c>
      <c r="N375" s="20">
        <f>IF(L375="","",ROUND(L375-M375,2))</f>
        <v/>
      </c>
      <c r="O375" s="18">
        <f>IF(N375="","",IF(AND(N375&gt;0,N(J375)&gt;0),ROUNDUP(ROUND(N375/J375,4),0),0))</f>
        <v/>
      </c>
      <c r="P375" s="21">
        <f>IF(A375&amp;""="","",IFERROR(SUMIFS('الدفعات'!$A$6:$A$3005,'الدفعات'!$B$6:$B$3005,A375&amp;"",'الدفعات'!$H$6:$H$3005,1)/COUNTIFS('الدفعات'!$B$6:$B$3005,A375&amp;"",'الدفعات'!$H$6:$H$3005,1),""))</f>
        <v/>
      </c>
      <c r="Q375" s="6">
        <f>IF(A375&amp;""="","",IF(N375="","بيانات ناقصة",IF(N375&gt;0,"متأخر",IF(N375&lt;0,"دفع مقدمًا","مسدد"))))</f>
        <v/>
      </c>
      <c r="R375" s="22">
        <f>IF(A375&amp;""="","",IF(AND(F375&amp;""&lt;&gt;"",OR(NOT(ISNUMBER(H375)),H375&gt;'الإعدادات'!$B$4)),1,0))</f>
        <v/>
      </c>
      <c r="S375" s="18">
        <f>IF(ISNUMBER(N375),IF(N375&gt;0,COUNTIFS($N$6:$N$505,"&gt;"&amp;N375)+COUNTIFS($N$6:N375,N375),""),"")</f>
        <v/>
      </c>
    </row>
    <row r="376">
      <c r="A376" s="5" t="n"/>
      <c r="B376" s="5" t="n"/>
      <c r="C376" s="5" t="n"/>
      <c r="D376" s="5" t="n"/>
      <c r="E376" s="16" t="n"/>
      <c r="F376" s="5" t="n"/>
      <c r="G376" s="13" t="n"/>
      <c r="H376" s="13" t="n"/>
      <c r="I376" s="17" t="n"/>
      <c r="J376" s="20">
        <f>IF(A376&amp;""="","",IFERROR(INDEX('الخطوط'!$G$6:$G$45,MATCH(F376&amp;"",'الخطوط'!$A$6:$A$45,0))-N(I376),""))</f>
        <v/>
      </c>
      <c r="K376" s="18">
        <f>IF(OR(J376="",NOT(ISNUMBER(G376))),"",IF(IF(ISNUMBER(H376),MIN('الإعدادات'!$B$4,H376),'الإعدادات'!$B$4)&lt;G376,0,(YEAR(IF(ISNUMBER(H376),MIN('الإعدادات'!$B$4,H376),'الإعدادات'!$B$4))-YEAR(G376))*12+MONTH(IF(ISNUMBER(H376),MIN('الإعدادات'!$B$4,H376),'الإعدادات'!$B$4))-MONTH(G376)+1))</f>
        <v/>
      </c>
      <c r="L376" s="20">
        <f>IF(K376="","",ROUND(K376*J376,2))</f>
        <v/>
      </c>
      <c r="M376" s="20">
        <f>IF(A376&amp;""="","",SUMIFS('الدفعات'!$C$6:$C$3005,'الدفعات'!$B$6:$B$3005,A376&amp;""))</f>
        <v/>
      </c>
      <c r="N376" s="20">
        <f>IF(L376="","",ROUND(L376-M376,2))</f>
        <v/>
      </c>
      <c r="O376" s="18">
        <f>IF(N376="","",IF(AND(N376&gt;0,N(J376)&gt;0),ROUNDUP(ROUND(N376/J376,4),0),0))</f>
        <v/>
      </c>
      <c r="P376" s="21">
        <f>IF(A376&amp;""="","",IFERROR(SUMIFS('الدفعات'!$A$6:$A$3005,'الدفعات'!$B$6:$B$3005,A376&amp;"",'الدفعات'!$H$6:$H$3005,1)/COUNTIFS('الدفعات'!$B$6:$B$3005,A376&amp;"",'الدفعات'!$H$6:$H$3005,1),""))</f>
        <v/>
      </c>
      <c r="Q376" s="6">
        <f>IF(A376&amp;""="","",IF(N376="","بيانات ناقصة",IF(N376&gt;0,"متأخر",IF(N376&lt;0,"دفع مقدمًا","مسدد"))))</f>
        <v/>
      </c>
      <c r="R376" s="22">
        <f>IF(A376&amp;""="","",IF(AND(F376&amp;""&lt;&gt;"",OR(NOT(ISNUMBER(H376)),H376&gt;'الإعدادات'!$B$4)),1,0))</f>
        <v/>
      </c>
      <c r="S376" s="18">
        <f>IF(ISNUMBER(N376),IF(N376&gt;0,COUNTIFS($N$6:$N$505,"&gt;"&amp;N376)+COUNTIFS($N$6:N376,N376),""),"")</f>
        <v/>
      </c>
    </row>
    <row r="377">
      <c r="A377" s="5" t="n"/>
      <c r="B377" s="5" t="n"/>
      <c r="C377" s="5" t="n"/>
      <c r="D377" s="5" t="n"/>
      <c r="E377" s="16" t="n"/>
      <c r="F377" s="5" t="n"/>
      <c r="G377" s="13" t="n"/>
      <c r="H377" s="13" t="n"/>
      <c r="I377" s="17" t="n"/>
      <c r="J377" s="20">
        <f>IF(A377&amp;""="","",IFERROR(INDEX('الخطوط'!$G$6:$G$45,MATCH(F377&amp;"",'الخطوط'!$A$6:$A$45,0))-N(I377),""))</f>
        <v/>
      </c>
      <c r="K377" s="18">
        <f>IF(OR(J377="",NOT(ISNUMBER(G377))),"",IF(IF(ISNUMBER(H377),MIN('الإعدادات'!$B$4,H377),'الإعدادات'!$B$4)&lt;G377,0,(YEAR(IF(ISNUMBER(H377),MIN('الإعدادات'!$B$4,H377),'الإعدادات'!$B$4))-YEAR(G377))*12+MONTH(IF(ISNUMBER(H377),MIN('الإعدادات'!$B$4,H377),'الإعدادات'!$B$4))-MONTH(G377)+1))</f>
        <v/>
      </c>
      <c r="L377" s="20">
        <f>IF(K377="","",ROUND(K377*J377,2))</f>
        <v/>
      </c>
      <c r="M377" s="20">
        <f>IF(A377&amp;""="","",SUMIFS('الدفعات'!$C$6:$C$3005,'الدفعات'!$B$6:$B$3005,A377&amp;""))</f>
        <v/>
      </c>
      <c r="N377" s="20">
        <f>IF(L377="","",ROUND(L377-M377,2))</f>
        <v/>
      </c>
      <c r="O377" s="18">
        <f>IF(N377="","",IF(AND(N377&gt;0,N(J377)&gt;0),ROUNDUP(ROUND(N377/J377,4),0),0))</f>
        <v/>
      </c>
      <c r="P377" s="21">
        <f>IF(A377&amp;""="","",IFERROR(SUMIFS('الدفعات'!$A$6:$A$3005,'الدفعات'!$B$6:$B$3005,A377&amp;"",'الدفعات'!$H$6:$H$3005,1)/COUNTIFS('الدفعات'!$B$6:$B$3005,A377&amp;"",'الدفعات'!$H$6:$H$3005,1),""))</f>
        <v/>
      </c>
      <c r="Q377" s="6">
        <f>IF(A377&amp;""="","",IF(N377="","بيانات ناقصة",IF(N377&gt;0,"متأخر",IF(N377&lt;0,"دفع مقدمًا","مسدد"))))</f>
        <v/>
      </c>
      <c r="R377" s="22">
        <f>IF(A377&amp;""="","",IF(AND(F377&amp;""&lt;&gt;"",OR(NOT(ISNUMBER(H377)),H377&gt;'الإعدادات'!$B$4)),1,0))</f>
        <v/>
      </c>
      <c r="S377" s="18">
        <f>IF(ISNUMBER(N377),IF(N377&gt;0,COUNTIFS($N$6:$N$505,"&gt;"&amp;N377)+COUNTIFS($N$6:N377,N377),""),"")</f>
        <v/>
      </c>
    </row>
    <row r="378">
      <c r="A378" s="5" t="n"/>
      <c r="B378" s="5" t="n"/>
      <c r="C378" s="5" t="n"/>
      <c r="D378" s="5" t="n"/>
      <c r="E378" s="16" t="n"/>
      <c r="F378" s="5" t="n"/>
      <c r="G378" s="13" t="n"/>
      <c r="H378" s="13" t="n"/>
      <c r="I378" s="17" t="n"/>
      <c r="J378" s="20">
        <f>IF(A378&amp;""="","",IFERROR(INDEX('الخطوط'!$G$6:$G$45,MATCH(F378&amp;"",'الخطوط'!$A$6:$A$45,0))-N(I378),""))</f>
        <v/>
      </c>
      <c r="K378" s="18">
        <f>IF(OR(J378="",NOT(ISNUMBER(G378))),"",IF(IF(ISNUMBER(H378),MIN('الإعدادات'!$B$4,H378),'الإعدادات'!$B$4)&lt;G378,0,(YEAR(IF(ISNUMBER(H378),MIN('الإعدادات'!$B$4,H378),'الإعدادات'!$B$4))-YEAR(G378))*12+MONTH(IF(ISNUMBER(H378),MIN('الإعدادات'!$B$4,H378),'الإعدادات'!$B$4))-MONTH(G378)+1))</f>
        <v/>
      </c>
      <c r="L378" s="20">
        <f>IF(K378="","",ROUND(K378*J378,2))</f>
        <v/>
      </c>
      <c r="M378" s="20">
        <f>IF(A378&amp;""="","",SUMIFS('الدفعات'!$C$6:$C$3005,'الدفعات'!$B$6:$B$3005,A378&amp;""))</f>
        <v/>
      </c>
      <c r="N378" s="20">
        <f>IF(L378="","",ROUND(L378-M378,2))</f>
        <v/>
      </c>
      <c r="O378" s="18">
        <f>IF(N378="","",IF(AND(N378&gt;0,N(J378)&gt;0),ROUNDUP(ROUND(N378/J378,4),0),0))</f>
        <v/>
      </c>
      <c r="P378" s="21">
        <f>IF(A378&amp;""="","",IFERROR(SUMIFS('الدفعات'!$A$6:$A$3005,'الدفعات'!$B$6:$B$3005,A378&amp;"",'الدفعات'!$H$6:$H$3005,1)/COUNTIFS('الدفعات'!$B$6:$B$3005,A378&amp;"",'الدفعات'!$H$6:$H$3005,1),""))</f>
        <v/>
      </c>
      <c r="Q378" s="6">
        <f>IF(A378&amp;""="","",IF(N378="","بيانات ناقصة",IF(N378&gt;0,"متأخر",IF(N378&lt;0,"دفع مقدمًا","مسدد"))))</f>
        <v/>
      </c>
      <c r="R378" s="22">
        <f>IF(A378&amp;""="","",IF(AND(F378&amp;""&lt;&gt;"",OR(NOT(ISNUMBER(H378)),H378&gt;'الإعدادات'!$B$4)),1,0))</f>
        <v/>
      </c>
      <c r="S378" s="18">
        <f>IF(ISNUMBER(N378),IF(N378&gt;0,COUNTIFS($N$6:$N$505,"&gt;"&amp;N378)+COUNTIFS($N$6:N378,N378),""),"")</f>
        <v/>
      </c>
    </row>
    <row r="379">
      <c r="A379" s="5" t="n"/>
      <c r="B379" s="5" t="n"/>
      <c r="C379" s="5" t="n"/>
      <c r="D379" s="5" t="n"/>
      <c r="E379" s="16" t="n"/>
      <c r="F379" s="5" t="n"/>
      <c r="G379" s="13" t="n"/>
      <c r="H379" s="13" t="n"/>
      <c r="I379" s="17" t="n"/>
      <c r="J379" s="20">
        <f>IF(A379&amp;""="","",IFERROR(INDEX('الخطوط'!$G$6:$G$45,MATCH(F379&amp;"",'الخطوط'!$A$6:$A$45,0))-N(I379),""))</f>
        <v/>
      </c>
      <c r="K379" s="18">
        <f>IF(OR(J379="",NOT(ISNUMBER(G379))),"",IF(IF(ISNUMBER(H379),MIN('الإعدادات'!$B$4,H379),'الإعدادات'!$B$4)&lt;G379,0,(YEAR(IF(ISNUMBER(H379),MIN('الإعدادات'!$B$4,H379),'الإعدادات'!$B$4))-YEAR(G379))*12+MONTH(IF(ISNUMBER(H379),MIN('الإعدادات'!$B$4,H379),'الإعدادات'!$B$4))-MONTH(G379)+1))</f>
        <v/>
      </c>
      <c r="L379" s="20">
        <f>IF(K379="","",ROUND(K379*J379,2))</f>
        <v/>
      </c>
      <c r="M379" s="20">
        <f>IF(A379&amp;""="","",SUMIFS('الدفعات'!$C$6:$C$3005,'الدفعات'!$B$6:$B$3005,A379&amp;""))</f>
        <v/>
      </c>
      <c r="N379" s="20">
        <f>IF(L379="","",ROUND(L379-M379,2))</f>
        <v/>
      </c>
      <c r="O379" s="18">
        <f>IF(N379="","",IF(AND(N379&gt;0,N(J379)&gt;0),ROUNDUP(ROUND(N379/J379,4),0),0))</f>
        <v/>
      </c>
      <c r="P379" s="21">
        <f>IF(A379&amp;""="","",IFERROR(SUMIFS('الدفعات'!$A$6:$A$3005,'الدفعات'!$B$6:$B$3005,A379&amp;"",'الدفعات'!$H$6:$H$3005,1)/COUNTIFS('الدفعات'!$B$6:$B$3005,A379&amp;"",'الدفعات'!$H$6:$H$3005,1),""))</f>
        <v/>
      </c>
      <c r="Q379" s="6">
        <f>IF(A379&amp;""="","",IF(N379="","بيانات ناقصة",IF(N379&gt;0,"متأخر",IF(N379&lt;0,"دفع مقدمًا","مسدد"))))</f>
        <v/>
      </c>
      <c r="R379" s="22">
        <f>IF(A379&amp;""="","",IF(AND(F379&amp;""&lt;&gt;"",OR(NOT(ISNUMBER(H379)),H379&gt;'الإعدادات'!$B$4)),1,0))</f>
        <v/>
      </c>
      <c r="S379" s="18">
        <f>IF(ISNUMBER(N379),IF(N379&gt;0,COUNTIFS($N$6:$N$505,"&gt;"&amp;N379)+COUNTIFS($N$6:N379,N379),""),"")</f>
        <v/>
      </c>
    </row>
    <row r="380">
      <c r="A380" s="5" t="n"/>
      <c r="B380" s="5" t="n"/>
      <c r="C380" s="5" t="n"/>
      <c r="D380" s="5" t="n"/>
      <c r="E380" s="16" t="n"/>
      <c r="F380" s="5" t="n"/>
      <c r="G380" s="13" t="n"/>
      <c r="H380" s="13" t="n"/>
      <c r="I380" s="17" t="n"/>
      <c r="J380" s="20">
        <f>IF(A380&amp;""="","",IFERROR(INDEX('الخطوط'!$G$6:$G$45,MATCH(F380&amp;"",'الخطوط'!$A$6:$A$45,0))-N(I380),""))</f>
        <v/>
      </c>
      <c r="K380" s="18">
        <f>IF(OR(J380="",NOT(ISNUMBER(G380))),"",IF(IF(ISNUMBER(H380),MIN('الإعدادات'!$B$4,H380),'الإعدادات'!$B$4)&lt;G380,0,(YEAR(IF(ISNUMBER(H380),MIN('الإعدادات'!$B$4,H380),'الإعدادات'!$B$4))-YEAR(G380))*12+MONTH(IF(ISNUMBER(H380),MIN('الإعدادات'!$B$4,H380),'الإعدادات'!$B$4))-MONTH(G380)+1))</f>
        <v/>
      </c>
      <c r="L380" s="20">
        <f>IF(K380="","",ROUND(K380*J380,2))</f>
        <v/>
      </c>
      <c r="M380" s="20">
        <f>IF(A380&amp;""="","",SUMIFS('الدفعات'!$C$6:$C$3005,'الدفعات'!$B$6:$B$3005,A380&amp;""))</f>
        <v/>
      </c>
      <c r="N380" s="20">
        <f>IF(L380="","",ROUND(L380-M380,2))</f>
        <v/>
      </c>
      <c r="O380" s="18">
        <f>IF(N380="","",IF(AND(N380&gt;0,N(J380)&gt;0),ROUNDUP(ROUND(N380/J380,4),0),0))</f>
        <v/>
      </c>
      <c r="P380" s="21">
        <f>IF(A380&amp;""="","",IFERROR(SUMIFS('الدفعات'!$A$6:$A$3005,'الدفعات'!$B$6:$B$3005,A380&amp;"",'الدفعات'!$H$6:$H$3005,1)/COUNTIFS('الدفعات'!$B$6:$B$3005,A380&amp;"",'الدفعات'!$H$6:$H$3005,1),""))</f>
        <v/>
      </c>
      <c r="Q380" s="6">
        <f>IF(A380&amp;""="","",IF(N380="","بيانات ناقصة",IF(N380&gt;0,"متأخر",IF(N380&lt;0,"دفع مقدمًا","مسدد"))))</f>
        <v/>
      </c>
      <c r="R380" s="22">
        <f>IF(A380&amp;""="","",IF(AND(F380&amp;""&lt;&gt;"",OR(NOT(ISNUMBER(H380)),H380&gt;'الإعدادات'!$B$4)),1,0))</f>
        <v/>
      </c>
      <c r="S380" s="18">
        <f>IF(ISNUMBER(N380),IF(N380&gt;0,COUNTIFS($N$6:$N$505,"&gt;"&amp;N380)+COUNTIFS($N$6:N380,N380),""),"")</f>
        <v/>
      </c>
    </row>
    <row r="381">
      <c r="A381" s="5" t="n"/>
      <c r="B381" s="5" t="n"/>
      <c r="C381" s="5" t="n"/>
      <c r="D381" s="5" t="n"/>
      <c r="E381" s="16" t="n"/>
      <c r="F381" s="5" t="n"/>
      <c r="G381" s="13" t="n"/>
      <c r="H381" s="13" t="n"/>
      <c r="I381" s="17" t="n"/>
      <c r="J381" s="20">
        <f>IF(A381&amp;""="","",IFERROR(INDEX('الخطوط'!$G$6:$G$45,MATCH(F381&amp;"",'الخطوط'!$A$6:$A$45,0))-N(I381),""))</f>
        <v/>
      </c>
      <c r="K381" s="18">
        <f>IF(OR(J381="",NOT(ISNUMBER(G381))),"",IF(IF(ISNUMBER(H381),MIN('الإعدادات'!$B$4,H381),'الإعدادات'!$B$4)&lt;G381,0,(YEAR(IF(ISNUMBER(H381),MIN('الإعدادات'!$B$4,H381),'الإعدادات'!$B$4))-YEAR(G381))*12+MONTH(IF(ISNUMBER(H381),MIN('الإعدادات'!$B$4,H381),'الإعدادات'!$B$4))-MONTH(G381)+1))</f>
        <v/>
      </c>
      <c r="L381" s="20">
        <f>IF(K381="","",ROUND(K381*J381,2))</f>
        <v/>
      </c>
      <c r="M381" s="20">
        <f>IF(A381&amp;""="","",SUMIFS('الدفعات'!$C$6:$C$3005,'الدفعات'!$B$6:$B$3005,A381&amp;""))</f>
        <v/>
      </c>
      <c r="N381" s="20">
        <f>IF(L381="","",ROUND(L381-M381,2))</f>
        <v/>
      </c>
      <c r="O381" s="18">
        <f>IF(N381="","",IF(AND(N381&gt;0,N(J381)&gt;0),ROUNDUP(ROUND(N381/J381,4),0),0))</f>
        <v/>
      </c>
      <c r="P381" s="21">
        <f>IF(A381&amp;""="","",IFERROR(SUMIFS('الدفعات'!$A$6:$A$3005,'الدفعات'!$B$6:$B$3005,A381&amp;"",'الدفعات'!$H$6:$H$3005,1)/COUNTIFS('الدفعات'!$B$6:$B$3005,A381&amp;"",'الدفعات'!$H$6:$H$3005,1),""))</f>
        <v/>
      </c>
      <c r="Q381" s="6">
        <f>IF(A381&amp;""="","",IF(N381="","بيانات ناقصة",IF(N381&gt;0,"متأخر",IF(N381&lt;0,"دفع مقدمًا","مسدد"))))</f>
        <v/>
      </c>
      <c r="R381" s="22">
        <f>IF(A381&amp;""="","",IF(AND(F381&amp;""&lt;&gt;"",OR(NOT(ISNUMBER(H381)),H381&gt;'الإعدادات'!$B$4)),1,0))</f>
        <v/>
      </c>
      <c r="S381" s="18">
        <f>IF(ISNUMBER(N381),IF(N381&gt;0,COUNTIFS($N$6:$N$505,"&gt;"&amp;N381)+COUNTIFS($N$6:N381,N381),""),"")</f>
        <v/>
      </c>
    </row>
    <row r="382">
      <c r="A382" s="5" t="n"/>
      <c r="B382" s="5" t="n"/>
      <c r="C382" s="5" t="n"/>
      <c r="D382" s="5" t="n"/>
      <c r="E382" s="16" t="n"/>
      <c r="F382" s="5" t="n"/>
      <c r="G382" s="13" t="n"/>
      <c r="H382" s="13" t="n"/>
      <c r="I382" s="17" t="n"/>
      <c r="J382" s="20">
        <f>IF(A382&amp;""="","",IFERROR(INDEX('الخطوط'!$G$6:$G$45,MATCH(F382&amp;"",'الخطوط'!$A$6:$A$45,0))-N(I382),""))</f>
        <v/>
      </c>
      <c r="K382" s="18">
        <f>IF(OR(J382="",NOT(ISNUMBER(G382))),"",IF(IF(ISNUMBER(H382),MIN('الإعدادات'!$B$4,H382),'الإعدادات'!$B$4)&lt;G382,0,(YEAR(IF(ISNUMBER(H382),MIN('الإعدادات'!$B$4,H382),'الإعدادات'!$B$4))-YEAR(G382))*12+MONTH(IF(ISNUMBER(H382),MIN('الإعدادات'!$B$4,H382),'الإعدادات'!$B$4))-MONTH(G382)+1))</f>
        <v/>
      </c>
      <c r="L382" s="20">
        <f>IF(K382="","",ROUND(K382*J382,2))</f>
        <v/>
      </c>
      <c r="M382" s="20">
        <f>IF(A382&amp;""="","",SUMIFS('الدفعات'!$C$6:$C$3005,'الدفعات'!$B$6:$B$3005,A382&amp;""))</f>
        <v/>
      </c>
      <c r="N382" s="20">
        <f>IF(L382="","",ROUND(L382-M382,2))</f>
        <v/>
      </c>
      <c r="O382" s="18">
        <f>IF(N382="","",IF(AND(N382&gt;0,N(J382)&gt;0),ROUNDUP(ROUND(N382/J382,4),0),0))</f>
        <v/>
      </c>
      <c r="P382" s="21">
        <f>IF(A382&amp;""="","",IFERROR(SUMIFS('الدفعات'!$A$6:$A$3005,'الدفعات'!$B$6:$B$3005,A382&amp;"",'الدفعات'!$H$6:$H$3005,1)/COUNTIFS('الدفعات'!$B$6:$B$3005,A382&amp;"",'الدفعات'!$H$6:$H$3005,1),""))</f>
        <v/>
      </c>
      <c r="Q382" s="6">
        <f>IF(A382&amp;""="","",IF(N382="","بيانات ناقصة",IF(N382&gt;0,"متأخر",IF(N382&lt;0,"دفع مقدمًا","مسدد"))))</f>
        <v/>
      </c>
      <c r="R382" s="22">
        <f>IF(A382&amp;""="","",IF(AND(F382&amp;""&lt;&gt;"",OR(NOT(ISNUMBER(H382)),H382&gt;'الإعدادات'!$B$4)),1,0))</f>
        <v/>
      </c>
      <c r="S382" s="18">
        <f>IF(ISNUMBER(N382),IF(N382&gt;0,COUNTIFS($N$6:$N$505,"&gt;"&amp;N382)+COUNTIFS($N$6:N382,N382),""),"")</f>
        <v/>
      </c>
    </row>
    <row r="383">
      <c r="A383" s="5" t="n"/>
      <c r="B383" s="5" t="n"/>
      <c r="C383" s="5" t="n"/>
      <c r="D383" s="5" t="n"/>
      <c r="E383" s="16" t="n"/>
      <c r="F383" s="5" t="n"/>
      <c r="G383" s="13" t="n"/>
      <c r="H383" s="13" t="n"/>
      <c r="I383" s="17" t="n"/>
      <c r="J383" s="20">
        <f>IF(A383&amp;""="","",IFERROR(INDEX('الخطوط'!$G$6:$G$45,MATCH(F383&amp;"",'الخطوط'!$A$6:$A$45,0))-N(I383),""))</f>
        <v/>
      </c>
      <c r="K383" s="18">
        <f>IF(OR(J383="",NOT(ISNUMBER(G383))),"",IF(IF(ISNUMBER(H383),MIN('الإعدادات'!$B$4,H383),'الإعدادات'!$B$4)&lt;G383,0,(YEAR(IF(ISNUMBER(H383),MIN('الإعدادات'!$B$4,H383),'الإعدادات'!$B$4))-YEAR(G383))*12+MONTH(IF(ISNUMBER(H383),MIN('الإعدادات'!$B$4,H383),'الإعدادات'!$B$4))-MONTH(G383)+1))</f>
        <v/>
      </c>
      <c r="L383" s="20">
        <f>IF(K383="","",ROUND(K383*J383,2))</f>
        <v/>
      </c>
      <c r="M383" s="20">
        <f>IF(A383&amp;""="","",SUMIFS('الدفعات'!$C$6:$C$3005,'الدفعات'!$B$6:$B$3005,A383&amp;""))</f>
        <v/>
      </c>
      <c r="N383" s="20">
        <f>IF(L383="","",ROUND(L383-M383,2))</f>
        <v/>
      </c>
      <c r="O383" s="18">
        <f>IF(N383="","",IF(AND(N383&gt;0,N(J383)&gt;0),ROUNDUP(ROUND(N383/J383,4),0),0))</f>
        <v/>
      </c>
      <c r="P383" s="21">
        <f>IF(A383&amp;""="","",IFERROR(SUMIFS('الدفعات'!$A$6:$A$3005,'الدفعات'!$B$6:$B$3005,A383&amp;"",'الدفعات'!$H$6:$H$3005,1)/COUNTIFS('الدفعات'!$B$6:$B$3005,A383&amp;"",'الدفعات'!$H$6:$H$3005,1),""))</f>
        <v/>
      </c>
      <c r="Q383" s="6">
        <f>IF(A383&amp;""="","",IF(N383="","بيانات ناقصة",IF(N383&gt;0,"متأخر",IF(N383&lt;0,"دفع مقدمًا","مسدد"))))</f>
        <v/>
      </c>
      <c r="R383" s="22">
        <f>IF(A383&amp;""="","",IF(AND(F383&amp;""&lt;&gt;"",OR(NOT(ISNUMBER(H383)),H383&gt;'الإعدادات'!$B$4)),1,0))</f>
        <v/>
      </c>
      <c r="S383" s="18">
        <f>IF(ISNUMBER(N383),IF(N383&gt;0,COUNTIFS($N$6:$N$505,"&gt;"&amp;N383)+COUNTIFS($N$6:N383,N383),""),"")</f>
        <v/>
      </c>
    </row>
    <row r="384">
      <c r="A384" s="5" t="n"/>
      <c r="B384" s="5" t="n"/>
      <c r="C384" s="5" t="n"/>
      <c r="D384" s="5" t="n"/>
      <c r="E384" s="16" t="n"/>
      <c r="F384" s="5" t="n"/>
      <c r="G384" s="13" t="n"/>
      <c r="H384" s="13" t="n"/>
      <c r="I384" s="17" t="n"/>
      <c r="J384" s="20">
        <f>IF(A384&amp;""="","",IFERROR(INDEX('الخطوط'!$G$6:$G$45,MATCH(F384&amp;"",'الخطوط'!$A$6:$A$45,0))-N(I384),""))</f>
        <v/>
      </c>
      <c r="K384" s="18">
        <f>IF(OR(J384="",NOT(ISNUMBER(G384))),"",IF(IF(ISNUMBER(H384),MIN('الإعدادات'!$B$4,H384),'الإعدادات'!$B$4)&lt;G384,0,(YEAR(IF(ISNUMBER(H384),MIN('الإعدادات'!$B$4,H384),'الإعدادات'!$B$4))-YEAR(G384))*12+MONTH(IF(ISNUMBER(H384),MIN('الإعدادات'!$B$4,H384),'الإعدادات'!$B$4))-MONTH(G384)+1))</f>
        <v/>
      </c>
      <c r="L384" s="20">
        <f>IF(K384="","",ROUND(K384*J384,2))</f>
        <v/>
      </c>
      <c r="M384" s="20">
        <f>IF(A384&amp;""="","",SUMIFS('الدفعات'!$C$6:$C$3005,'الدفعات'!$B$6:$B$3005,A384&amp;""))</f>
        <v/>
      </c>
      <c r="N384" s="20">
        <f>IF(L384="","",ROUND(L384-M384,2))</f>
        <v/>
      </c>
      <c r="O384" s="18">
        <f>IF(N384="","",IF(AND(N384&gt;0,N(J384)&gt;0),ROUNDUP(ROUND(N384/J384,4),0),0))</f>
        <v/>
      </c>
      <c r="P384" s="21">
        <f>IF(A384&amp;""="","",IFERROR(SUMIFS('الدفعات'!$A$6:$A$3005,'الدفعات'!$B$6:$B$3005,A384&amp;"",'الدفعات'!$H$6:$H$3005,1)/COUNTIFS('الدفعات'!$B$6:$B$3005,A384&amp;"",'الدفعات'!$H$6:$H$3005,1),""))</f>
        <v/>
      </c>
      <c r="Q384" s="6">
        <f>IF(A384&amp;""="","",IF(N384="","بيانات ناقصة",IF(N384&gt;0,"متأخر",IF(N384&lt;0,"دفع مقدمًا","مسدد"))))</f>
        <v/>
      </c>
      <c r="R384" s="22">
        <f>IF(A384&amp;""="","",IF(AND(F384&amp;""&lt;&gt;"",OR(NOT(ISNUMBER(H384)),H384&gt;'الإعدادات'!$B$4)),1,0))</f>
        <v/>
      </c>
      <c r="S384" s="18">
        <f>IF(ISNUMBER(N384),IF(N384&gt;0,COUNTIFS($N$6:$N$505,"&gt;"&amp;N384)+COUNTIFS($N$6:N384,N384),""),"")</f>
        <v/>
      </c>
    </row>
    <row r="385">
      <c r="A385" s="5" t="n"/>
      <c r="B385" s="5" t="n"/>
      <c r="C385" s="5" t="n"/>
      <c r="D385" s="5" t="n"/>
      <c r="E385" s="16" t="n"/>
      <c r="F385" s="5" t="n"/>
      <c r="G385" s="13" t="n"/>
      <c r="H385" s="13" t="n"/>
      <c r="I385" s="17" t="n"/>
      <c r="J385" s="20">
        <f>IF(A385&amp;""="","",IFERROR(INDEX('الخطوط'!$G$6:$G$45,MATCH(F385&amp;"",'الخطوط'!$A$6:$A$45,0))-N(I385),""))</f>
        <v/>
      </c>
      <c r="K385" s="18">
        <f>IF(OR(J385="",NOT(ISNUMBER(G385))),"",IF(IF(ISNUMBER(H385),MIN('الإعدادات'!$B$4,H385),'الإعدادات'!$B$4)&lt;G385,0,(YEAR(IF(ISNUMBER(H385),MIN('الإعدادات'!$B$4,H385),'الإعدادات'!$B$4))-YEAR(G385))*12+MONTH(IF(ISNUMBER(H385),MIN('الإعدادات'!$B$4,H385),'الإعدادات'!$B$4))-MONTH(G385)+1))</f>
        <v/>
      </c>
      <c r="L385" s="20">
        <f>IF(K385="","",ROUND(K385*J385,2))</f>
        <v/>
      </c>
      <c r="M385" s="20">
        <f>IF(A385&amp;""="","",SUMIFS('الدفعات'!$C$6:$C$3005,'الدفعات'!$B$6:$B$3005,A385&amp;""))</f>
        <v/>
      </c>
      <c r="N385" s="20">
        <f>IF(L385="","",ROUND(L385-M385,2))</f>
        <v/>
      </c>
      <c r="O385" s="18">
        <f>IF(N385="","",IF(AND(N385&gt;0,N(J385)&gt;0),ROUNDUP(ROUND(N385/J385,4),0),0))</f>
        <v/>
      </c>
      <c r="P385" s="21">
        <f>IF(A385&amp;""="","",IFERROR(SUMIFS('الدفعات'!$A$6:$A$3005,'الدفعات'!$B$6:$B$3005,A385&amp;"",'الدفعات'!$H$6:$H$3005,1)/COUNTIFS('الدفعات'!$B$6:$B$3005,A385&amp;"",'الدفعات'!$H$6:$H$3005,1),""))</f>
        <v/>
      </c>
      <c r="Q385" s="6">
        <f>IF(A385&amp;""="","",IF(N385="","بيانات ناقصة",IF(N385&gt;0,"متأخر",IF(N385&lt;0,"دفع مقدمًا","مسدد"))))</f>
        <v/>
      </c>
      <c r="R385" s="22">
        <f>IF(A385&amp;""="","",IF(AND(F385&amp;""&lt;&gt;"",OR(NOT(ISNUMBER(H385)),H385&gt;'الإعدادات'!$B$4)),1,0))</f>
        <v/>
      </c>
      <c r="S385" s="18">
        <f>IF(ISNUMBER(N385),IF(N385&gt;0,COUNTIFS($N$6:$N$505,"&gt;"&amp;N385)+COUNTIFS($N$6:N385,N385),""),"")</f>
        <v/>
      </c>
    </row>
    <row r="386">
      <c r="A386" s="5" t="n"/>
      <c r="B386" s="5" t="n"/>
      <c r="C386" s="5" t="n"/>
      <c r="D386" s="5" t="n"/>
      <c r="E386" s="16" t="n"/>
      <c r="F386" s="5" t="n"/>
      <c r="G386" s="13" t="n"/>
      <c r="H386" s="13" t="n"/>
      <c r="I386" s="17" t="n"/>
      <c r="J386" s="20">
        <f>IF(A386&amp;""="","",IFERROR(INDEX('الخطوط'!$G$6:$G$45,MATCH(F386&amp;"",'الخطوط'!$A$6:$A$45,0))-N(I386),""))</f>
        <v/>
      </c>
      <c r="K386" s="18">
        <f>IF(OR(J386="",NOT(ISNUMBER(G386))),"",IF(IF(ISNUMBER(H386),MIN('الإعدادات'!$B$4,H386),'الإعدادات'!$B$4)&lt;G386,0,(YEAR(IF(ISNUMBER(H386),MIN('الإعدادات'!$B$4,H386),'الإعدادات'!$B$4))-YEAR(G386))*12+MONTH(IF(ISNUMBER(H386),MIN('الإعدادات'!$B$4,H386),'الإعدادات'!$B$4))-MONTH(G386)+1))</f>
        <v/>
      </c>
      <c r="L386" s="20">
        <f>IF(K386="","",ROUND(K386*J386,2))</f>
        <v/>
      </c>
      <c r="M386" s="20">
        <f>IF(A386&amp;""="","",SUMIFS('الدفعات'!$C$6:$C$3005,'الدفعات'!$B$6:$B$3005,A386&amp;""))</f>
        <v/>
      </c>
      <c r="N386" s="20">
        <f>IF(L386="","",ROUND(L386-M386,2))</f>
        <v/>
      </c>
      <c r="O386" s="18">
        <f>IF(N386="","",IF(AND(N386&gt;0,N(J386)&gt;0),ROUNDUP(ROUND(N386/J386,4),0),0))</f>
        <v/>
      </c>
      <c r="P386" s="21">
        <f>IF(A386&amp;""="","",IFERROR(SUMIFS('الدفعات'!$A$6:$A$3005,'الدفعات'!$B$6:$B$3005,A386&amp;"",'الدفعات'!$H$6:$H$3005,1)/COUNTIFS('الدفعات'!$B$6:$B$3005,A386&amp;"",'الدفعات'!$H$6:$H$3005,1),""))</f>
        <v/>
      </c>
      <c r="Q386" s="6">
        <f>IF(A386&amp;""="","",IF(N386="","بيانات ناقصة",IF(N386&gt;0,"متأخر",IF(N386&lt;0,"دفع مقدمًا","مسدد"))))</f>
        <v/>
      </c>
      <c r="R386" s="22">
        <f>IF(A386&amp;""="","",IF(AND(F386&amp;""&lt;&gt;"",OR(NOT(ISNUMBER(H386)),H386&gt;'الإعدادات'!$B$4)),1,0))</f>
        <v/>
      </c>
      <c r="S386" s="18">
        <f>IF(ISNUMBER(N386),IF(N386&gt;0,COUNTIFS($N$6:$N$505,"&gt;"&amp;N386)+COUNTIFS($N$6:N386,N386),""),"")</f>
        <v/>
      </c>
    </row>
    <row r="387">
      <c r="A387" s="5" t="n"/>
      <c r="B387" s="5" t="n"/>
      <c r="C387" s="5" t="n"/>
      <c r="D387" s="5" t="n"/>
      <c r="E387" s="16" t="n"/>
      <c r="F387" s="5" t="n"/>
      <c r="G387" s="13" t="n"/>
      <c r="H387" s="13" t="n"/>
      <c r="I387" s="17" t="n"/>
      <c r="J387" s="20">
        <f>IF(A387&amp;""="","",IFERROR(INDEX('الخطوط'!$G$6:$G$45,MATCH(F387&amp;"",'الخطوط'!$A$6:$A$45,0))-N(I387),""))</f>
        <v/>
      </c>
      <c r="K387" s="18">
        <f>IF(OR(J387="",NOT(ISNUMBER(G387))),"",IF(IF(ISNUMBER(H387),MIN('الإعدادات'!$B$4,H387),'الإعدادات'!$B$4)&lt;G387,0,(YEAR(IF(ISNUMBER(H387),MIN('الإعدادات'!$B$4,H387),'الإعدادات'!$B$4))-YEAR(G387))*12+MONTH(IF(ISNUMBER(H387),MIN('الإعدادات'!$B$4,H387),'الإعدادات'!$B$4))-MONTH(G387)+1))</f>
        <v/>
      </c>
      <c r="L387" s="20">
        <f>IF(K387="","",ROUND(K387*J387,2))</f>
        <v/>
      </c>
      <c r="M387" s="20">
        <f>IF(A387&amp;""="","",SUMIFS('الدفعات'!$C$6:$C$3005,'الدفعات'!$B$6:$B$3005,A387&amp;""))</f>
        <v/>
      </c>
      <c r="N387" s="20">
        <f>IF(L387="","",ROUND(L387-M387,2))</f>
        <v/>
      </c>
      <c r="O387" s="18">
        <f>IF(N387="","",IF(AND(N387&gt;0,N(J387)&gt;0),ROUNDUP(ROUND(N387/J387,4),0),0))</f>
        <v/>
      </c>
      <c r="P387" s="21">
        <f>IF(A387&amp;""="","",IFERROR(SUMIFS('الدفعات'!$A$6:$A$3005,'الدفعات'!$B$6:$B$3005,A387&amp;"",'الدفعات'!$H$6:$H$3005,1)/COUNTIFS('الدفعات'!$B$6:$B$3005,A387&amp;"",'الدفعات'!$H$6:$H$3005,1),""))</f>
        <v/>
      </c>
      <c r="Q387" s="6">
        <f>IF(A387&amp;""="","",IF(N387="","بيانات ناقصة",IF(N387&gt;0,"متأخر",IF(N387&lt;0,"دفع مقدمًا","مسدد"))))</f>
        <v/>
      </c>
      <c r="R387" s="22">
        <f>IF(A387&amp;""="","",IF(AND(F387&amp;""&lt;&gt;"",OR(NOT(ISNUMBER(H387)),H387&gt;'الإعدادات'!$B$4)),1,0))</f>
        <v/>
      </c>
      <c r="S387" s="18">
        <f>IF(ISNUMBER(N387),IF(N387&gt;0,COUNTIFS($N$6:$N$505,"&gt;"&amp;N387)+COUNTIFS($N$6:N387,N387),""),"")</f>
        <v/>
      </c>
    </row>
    <row r="388">
      <c r="A388" s="5" t="n"/>
      <c r="B388" s="5" t="n"/>
      <c r="C388" s="5" t="n"/>
      <c r="D388" s="5" t="n"/>
      <c r="E388" s="16" t="n"/>
      <c r="F388" s="5" t="n"/>
      <c r="G388" s="13" t="n"/>
      <c r="H388" s="13" t="n"/>
      <c r="I388" s="17" t="n"/>
      <c r="J388" s="20">
        <f>IF(A388&amp;""="","",IFERROR(INDEX('الخطوط'!$G$6:$G$45,MATCH(F388&amp;"",'الخطوط'!$A$6:$A$45,0))-N(I388),""))</f>
        <v/>
      </c>
      <c r="K388" s="18">
        <f>IF(OR(J388="",NOT(ISNUMBER(G388))),"",IF(IF(ISNUMBER(H388),MIN('الإعدادات'!$B$4,H388),'الإعدادات'!$B$4)&lt;G388,0,(YEAR(IF(ISNUMBER(H388),MIN('الإعدادات'!$B$4,H388),'الإعدادات'!$B$4))-YEAR(G388))*12+MONTH(IF(ISNUMBER(H388),MIN('الإعدادات'!$B$4,H388),'الإعدادات'!$B$4))-MONTH(G388)+1))</f>
        <v/>
      </c>
      <c r="L388" s="20">
        <f>IF(K388="","",ROUND(K388*J388,2))</f>
        <v/>
      </c>
      <c r="M388" s="20">
        <f>IF(A388&amp;""="","",SUMIFS('الدفعات'!$C$6:$C$3005,'الدفعات'!$B$6:$B$3005,A388&amp;""))</f>
        <v/>
      </c>
      <c r="N388" s="20">
        <f>IF(L388="","",ROUND(L388-M388,2))</f>
        <v/>
      </c>
      <c r="O388" s="18">
        <f>IF(N388="","",IF(AND(N388&gt;0,N(J388)&gt;0),ROUNDUP(ROUND(N388/J388,4),0),0))</f>
        <v/>
      </c>
      <c r="P388" s="21">
        <f>IF(A388&amp;""="","",IFERROR(SUMIFS('الدفعات'!$A$6:$A$3005,'الدفعات'!$B$6:$B$3005,A388&amp;"",'الدفعات'!$H$6:$H$3005,1)/COUNTIFS('الدفعات'!$B$6:$B$3005,A388&amp;"",'الدفعات'!$H$6:$H$3005,1),""))</f>
        <v/>
      </c>
      <c r="Q388" s="6">
        <f>IF(A388&amp;""="","",IF(N388="","بيانات ناقصة",IF(N388&gt;0,"متأخر",IF(N388&lt;0,"دفع مقدمًا","مسدد"))))</f>
        <v/>
      </c>
      <c r="R388" s="22">
        <f>IF(A388&amp;""="","",IF(AND(F388&amp;""&lt;&gt;"",OR(NOT(ISNUMBER(H388)),H388&gt;'الإعدادات'!$B$4)),1,0))</f>
        <v/>
      </c>
      <c r="S388" s="18">
        <f>IF(ISNUMBER(N388),IF(N388&gt;0,COUNTIFS($N$6:$N$505,"&gt;"&amp;N388)+COUNTIFS($N$6:N388,N388),""),"")</f>
        <v/>
      </c>
    </row>
    <row r="389">
      <c r="A389" s="5" t="n"/>
      <c r="B389" s="5" t="n"/>
      <c r="C389" s="5" t="n"/>
      <c r="D389" s="5" t="n"/>
      <c r="E389" s="16" t="n"/>
      <c r="F389" s="5" t="n"/>
      <c r="G389" s="13" t="n"/>
      <c r="H389" s="13" t="n"/>
      <c r="I389" s="17" t="n"/>
      <c r="J389" s="20">
        <f>IF(A389&amp;""="","",IFERROR(INDEX('الخطوط'!$G$6:$G$45,MATCH(F389&amp;"",'الخطوط'!$A$6:$A$45,0))-N(I389),""))</f>
        <v/>
      </c>
      <c r="K389" s="18">
        <f>IF(OR(J389="",NOT(ISNUMBER(G389))),"",IF(IF(ISNUMBER(H389),MIN('الإعدادات'!$B$4,H389),'الإعدادات'!$B$4)&lt;G389,0,(YEAR(IF(ISNUMBER(H389),MIN('الإعدادات'!$B$4,H389),'الإعدادات'!$B$4))-YEAR(G389))*12+MONTH(IF(ISNUMBER(H389),MIN('الإعدادات'!$B$4,H389),'الإعدادات'!$B$4))-MONTH(G389)+1))</f>
        <v/>
      </c>
      <c r="L389" s="20">
        <f>IF(K389="","",ROUND(K389*J389,2))</f>
        <v/>
      </c>
      <c r="M389" s="20">
        <f>IF(A389&amp;""="","",SUMIFS('الدفعات'!$C$6:$C$3005,'الدفعات'!$B$6:$B$3005,A389&amp;""))</f>
        <v/>
      </c>
      <c r="N389" s="20">
        <f>IF(L389="","",ROUND(L389-M389,2))</f>
        <v/>
      </c>
      <c r="O389" s="18">
        <f>IF(N389="","",IF(AND(N389&gt;0,N(J389)&gt;0),ROUNDUP(ROUND(N389/J389,4),0),0))</f>
        <v/>
      </c>
      <c r="P389" s="21">
        <f>IF(A389&amp;""="","",IFERROR(SUMIFS('الدفعات'!$A$6:$A$3005,'الدفعات'!$B$6:$B$3005,A389&amp;"",'الدفعات'!$H$6:$H$3005,1)/COUNTIFS('الدفعات'!$B$6:$B$3005,A389&amp;"",'الدفعات'!$H$6:$H$3005,1),""))</f>
        <v/>
      </c>
      <c r="Q389" s="6">
        <f>IF(A389&amp;""="","",IF(N389="","بيانات ناقصة",IF(N389&gt;0,"متأخر",IF(N389&lt;0,"دفع مقدمًا","مسدد"))))</f>
        <v/>
      </c>
      <c r="R389" s="22">
        <f>IF(A389&amp;""="","",IF(AND(F389&amp;""&lt;&gt;"",OR(NOT(ISNUMBER(H389)),H389&gt;'الإعدادات'!$B$4)),1,0))</f>
        <v/>
      </c>
      <c r="S389" s="18">
        <f>IF(ISNUMBER(N389),IF(N389&gt;0,COUNTIFS($N$6:$N$505,"&gt;"&amp;N389)+COUNTIFS($N$6:N389,N389),""),"")</f>
        <v/>
      </c>
    </row>
    <row r="390">
      <c r="A390" s="5" t="n"/>
      <c r="B390" s="5" t="n"/>
      <c r="C390" s="5" t="n"/>
      <c r="D390" s="5" t="n"/>
      <c r="E390" s="16" t="n"/>
      <c r="F390" s="5" t="n"/>
      <c r="G390" s="13" t="n"/>
      <c r="H390" s="13" t="n"/>
      <c r="I390" s="17" t="n"/>
      <c r="J390" s="20">
        <f>IF(A390&amp;""="","",IFERROR(INDEX('الخطوط'!$G$6:$G$45,MATCH(F390&amp;"",'الخطوط'!$A$6:$A$45,0))-N(I390),""))</f>
        <v/>
      </c>
      <c r="K390" s="18">
        <f>IF(OR(J390="",NOT(ISNUMBER(G390))),"",IF(IF(ISNUMBER(H390),MIN('الإعدادات'!$B$4,H390),'الإعدادات'!$B$4)&lt;G390,0,(YEAR(IF(ISNUMBER(H390),MIN('الإعدادات'!$B$4,H390),'الإعدادات'!$B$4))-YEAR(G390))*12+MONTH(IF(ISNUMBER(H390),MIN('الإعدادات'!$B$4,H390),'الإعدادات'!$B$4))-MONTH(G390)+1))</f>
        <v/>
      </c>
      <c r="L390" s="20">
        <f>IF(K390="","",ROUND(K390*J390,2))</f>
        <v/>
      </c>
      <c r="M390" s="20">
        <f>IF(A390&amp;""="","",SUMIFS('الدفعات'!$C$6:$C$3005,'الدفعات'!$B$6:$B$3005,A390&amp;""))</f>
        <v/>
      </c>
      <c r="N390" s="20">
        <f>IF(L390="","",ROUND(L390-M390,2))</f>
        <v/>
      </c>
      <c r="O390" s="18">
        <f>IF(N390="","",IF(AND(N390&gt;0,N(J390)&gt;0),ROUNDUP(ROUND(N390/J390,4),0),0))</f>
        <v/>
      </c>
      <c r="P390" s="21">
        <f>IF(A390&amp;""="","",IFERROR(SUMIFS('الدفعات'!$A$6:$A$3005,'الدفعات'!$B$6:$B$3005,A390&amp;"",'الدفعات'!$H$6:$H$3005,1)/COUNTIFS('الدفعات'!$B$6:$B$3005,A390&amp;"",'الدفعات'!$H$6:$H$3005,1),""))</f>
        <v/>
      </c>
      <c r="Q390" s="6">
        <f>IF(A390&amp;""="","",IF(N390="","بيانات ناقصة",IF(N390&gt;0,"متأخر",IF(N390&lt;0,"دفع مقدمًا","مسدد"))))</f>
        <v/>
      </c>
      <c r="R390" s="22">
        <f>IF(A390&amp;""="","",IF(AND(F390&amp;""&lt;&gt;"",OR(NOT(ISNUMBER(H390)),H390&gt;'الإعدادات'!$B$4)),1,0))</f>
        <v/>
      </c>
      <c r="S390" s="18">
        <f>IF(ISNUMBER(N390),IF(N390&gt;0,COUNTIFS($N$6:$N$505,"&gt;"&amp;N390)+COUNTIFS($N$6:N390,N390),""),"")</f>
        <v/>
      </c>
    </row>
    <row r="391">
      <c r="A391" s="5" t="n"/>
      <c r="B391" s="5" t="n"/>
      <c r="C391" s="5" t="n"/>
      <c r="D391" s="5" t="n"/>
      <c r="E391" s="16" t="n"/>
      <c r="F391" s="5" t="n"/>
      <c r="G391" s="13" t="n"/>
      <c r="H391" s="13" t="n"/>
      <c r="I391" s="17" t="n"/>
      <c r="J391" s="20">
        <f>IF(A391&amp;""="","",IFERROR(INDEX('الخطوط'!$G$6:$G$45,MATCH(F391&amp;"",'الخطوط'!$A$6:$A$45,0))-N(I391),""))</f>
        <v/>
      </c>
      <c r="K391" s="18">
        <f>IF(OR(J391="",NOT(ISNUMBER(G391))),"",IF(IF(ISNUMBER(H391),MIN('الإعدادات'!$B$4,H391),'الإعدادات'!$B$4)&lt;G391,0,(YEAR(IF(ISNUMBER(H391),MIN('الإعدادات'!$B$4,H391),'الإعدادات'!$B$4))-YEAR(G391))*12+MONTH(IF(ISNUMBER(H391),MIN('الإعدادات'!$B$4,H391),'الإعدادات'!$B$4))-MONTH(G391)+1))</f>
        <v/>
      </c>
      <c r="L391" s="20">
        <f>IF(K391="","",ROUND(K391*J391,2))</f>
        <v/>
      </c>
      <c r="M391" s="20">
        <f>IF(A391&amp;""="","",SUMIFS('الدفعات'!$C$6:$C$3005,'الدفعات'!$B$6:$B$3005,A391&amp;""))</f>
        <v/>
      </c>
      <c r="N391" s="20">
        <f>IF(L391="","",ROUND(L391-M391,2))</f>
        <v/>
      </c>
      <c r="O391" s="18">
        <f>IF(N391="","",IF(AND(N391&gt;0,N(J391)&gt;0),ROUNDUP(ROUND(N391/J391,4),0),0))</f>
        <v/>
      </c>
      <c r="P391" s="21">
        <f>IF(A391&amp;""="","",IFERROR(SUMIFS('الدفعات'!$A$6:$A$3005,'الدفعات'!$B$6:$B$3005,A391&amp;"",'الدفعات'!$H$6:$H$3005,1)/COUNTIFS('الدفعات'!$B$6:$B$3005,A391&amp;"",'الدفعات'!$H$6:$H$3005,1),""))</f>
        <v/>
      </c>
      <c r="Q391" s="6">
        <f>IF(A391&amp;""="","",IF(N391="","بيانات ناقصة",IF(N391&gt;0,"متأخر",IF(N391&lt;0,"دفع مقدمًا","مسدد"))))</f>
        <v/>
      </c>
      <c r="R391" s="22">
        <f>IF(A391&amp;""="","",IF(AND(F391&amp;""&lt;&gt;"",OR(NOT(ISNUMBER(H391)),H391&gt;'الإعدادات'!$B$4)),1,0))</f>
        <v/>
      </c>
      <c r="S391" s="18">
        <f>IF(ISNUMBER(N391),IF(N391&gt;0,COUNTIFS($N$6:$N$505,"&gt;"&amp;N391)+COUNTIFS($N$6:N391,N391),""),"")</f>
        <v/>
      </c>
    </row>
    <row r="392">
      <c r="A392" s="5" t="n"/>
      <c r="B392" s="5" t="n"/>
      <c r="C392" s="5" t="n"/>
      <c r="D392" s="5" t="n"/>
      <c r="E392" s="16" t="n"/>
      <c r="F392" s="5" t="n"/>
      <c r="G392" s="13" t="n"/>
      <c r="H392" s="13" t="n"/>
      <c r="I392" s="17" t="n"/>
      <c r="J392" s="20">
        <f>IF(A392&amp;""="","",IFERROR(INDEX('الخطوط'!$G$6:$G$45,MATCH(F392&amp;"",'الخطوط'!$A$6:$A$45,0))-N(I392),""))</f>
        <v/>
      </c>
      <c r="K392" s="18">
        <f>IF(OR(J392="",NOT(ISNUMBER(G392))),"",IF(IF(ISNUMBER(H392),MIN('الإعدادات'!$B$4,H392),'الإعدادات'!$B$4)&lt;G392,0,(YEAR(IF(ISNUMBER(H392),MIN('الإعدادات'!$B$4,H392),'الإعدادات'!$B$4))-YEAR(G392))*12+MONTH(IF(ISNUMBER(H392),MIN('الإعدادات'!$B$4,H392),'الإعدادات'!$B$4))-MONTH(G392)+1))</f>
        <v/>
      </c>
      <c r="L392" s="20">
        <f>IF(K392="","",ROUND(K392*J392,2))</f>
        <v/>
      </c>
      <c r="M392" s="20">
        <f>IF(A392&amp;""="","",SUMIFS('الدفعات'!$C$6:$C$3005,'الدفعات'!$B$6:$B$3005,A392&amp;""))</f>
        <v/>
      </c>
      <c r="N392" s="20">
        <f>IF(L392="","",ROUND(L392-M392,2))</f>
        <v/>
      </c>
      <c r="O392" s="18">
        <f>IF(N392="","",IF(AND(N392&gt;0,N(J392)&gt;0),ROUNDUP(ROUND(N392/J392,4),0),0))</f>
        <v/>
      </c>
      <c r="P392" s="21">
        <f>IF(A392&amp;""="","",IFERROR(SUMIFS('الدفعات'!$A$6:$A$3005,'الدفعات'!$B$6:$B$3005,A392&amp;"",'الدفعات'!$H$6:$H$3005,1)/COUNTIFS('الدفعات'!$B$6:$B$3005,A392&amp;"",'الدفعات'!$H$6:$H$3005,1),""))</f>
        <v/>
      </c>
      <c r="Q392" s="6">
        <f>IF(A392&amp;""="","",IF(N392="","بيانات ناقصة",IF(N392&gt;0,"متأخر",IF(N392&lt;0,"دفع مقدمًا","مسدد"))))</f>
        <v/>
      </c>
      <c r="R392" s="22">
        <f>IF(A392&amp;""="","",IF(AND(F392&amp;""&lt;&gt;"",OR(NOT(ISNUMBER(H392)),H392&gt;'الإعدادات'!$B$4)),1,0))</f>
        <v/>
      </c>
      <c r="S392" s="18">
        <f>IF(ISNUMBER(N392),IF(N392&gt;0,COUNTIFS($N$6:$N$505,"&gt;"&amp;N392)+COUNTIFS($N$6:N392,N392),""),"")</f>
        <v/>
      </c>
    </row>
    <row r="393">
      <c r="A393" s="5" t="n"/>
      <c r="B393" s="5" t="n"/>
      <c r="C393" s="5" t="n"/>
      <c r="D393" s="5" t="n"/>
      <c r="E393" s="16" t="n"/>
      <c r="F393" s="5" t="n"/>
      <c r="G393" s="13" t="n"/>
      <c r="H393" s="13" t="n"/>
      <c r="I393" s="17" t="n"/>
      <c r="J393" s="20">
        <f>IF(A393&amp;""="","",IFERROR(INDEX('الخطوط'!$G$6:$G$45,MATCH(F393&amp;"",'الخطوط'!$A$6:$A$45,0))-N(I393),""))</f>
        <v/>
      </c>
      <c r="K393" s="18">
        <f>IF(OR(J393="",NOT(ISNUMBER(G393))),"",IF(IF(ISNUMBER(H393),MIN('الإعدادات'!$B$4,H393),'الإعدادات'!$B$4)&lt;G393,0,(YEAR(IF(ISNUMBER(H393),MIN('الإعدادات'!$B$4,H393),'الإعدادات'!$B$4))-YEAR(G393))*12+MONTH(IF(ISNUMBER(H393),MIN('الإعدادات'!$B$4,H393),'الإعدادات'!$B$4))-MONTH(G393)+1))</f>
        <v/>
      </c>
      <c r="L393" s="20">
        <f>IF(K393="","",ROUND(K393*J393,2))</f>
        <v/>
      </c>
      <c r="M393" s="20">
        <f>IF(A393&amp;""="","",SUMIFS('الدفعات'!$C$6:$C$3005,'الدفعات'!$B$6:$B$3005,A393&amp;""))</f>
        <v/>
      </c>
      <c r="N393" s="20">
        <f>IF(L393="","",ROUND(L393-M393,2))</f>
        <v/>
      </c>
      <c r="O393" s="18">
        <f>IF(N393="","",IF(AND(N393&gt;0,N(J393)&gt;0),ROUNDUP(ROUND(N393/J393,4),0),0))</f>
        <v/>
      </c>
      <c r="P393" s="21">
        <f>IF(A393&amp;""="","",IFERROR(SUMIFS('الدفعات'!$A$6:$A$3005,'الدفعات'!$B$6:$B$3005,A393&amp;"",'الدفعات'!$H$6:$H$3005,1)/COUNTIFS('الدفعات'!$B$6:$B$3005,A393&amp;"",'الدفعات'!$H$6:$H$3005,1),""))</f>
        <v/>
      </c>
      <c r="Q393" s="6">
        <f>IF(A393&amp;""="","",IF(N393="","بيانات ناقصة",IF(N393&gt;0,"متأخر",IF(N393&lt;0,"دفع مقدمًا","مسدد"))))</f>
        <v/>
      </c>
      <c r="R393" s="22">
        <f>IF(A393&amp;""="","",IF(AND(F393&amp;""&lt;&gt;"",OR(NOT(ISNUMBER(H393)),H393&gt;'الإعدادات'!$B$4)),1,0))</f>
        <v/>
      </c>
      <c r="S393" s="18">
        <f>IF(ISNUMBER(N393),IF(N393&gt;0,COUNTIFS($N$6:$N$505,"&gt;"&amp;N393)+COUNTIFS($N$6:N393,N393),""),"")</f>
        <v/>
      </c>
    </row>
    <row r="394">
      <c r="A394" s="5" t="n"/>
      <c r="B394" s="5" t="n"/>
      <c r="C394" s="5" t="n"/>
      <c r="D394" s="5" t="n"/>
      <c r="E394" s="16" t="n"/>
      <c r="F394" s="5" t="n"/>
      <c r="G394" s="13" t="n"/>
      <c r="H394" s="13" t="n"/>
      <c r="I394" s="17" t="n"/>
      <c r="J394" s="20">
        <f>IF(A394&amp;""="","",IFERROR(INDEX('الخطوط'!$G$6:$G$45,MATCH(F394&amp;"",'الخطوط'!$A$6:$A$45,0))-N(I394),""))</f>
        <v/>
      </c>
      <c r="K394" s="18">
        <f>IF(OR(J394="",NOT(ISNUMBER(G394))),"",IF(IF(ISNUMBER(H394),MIN('الإعدادات'!$B$4,H394),'الإعدادات'!$B$4)&lt;G394,0,(YEAR(IF(ISNUMBER(H394),MIN('الإعدادات'!$B$4,H394),'الإعدادات'!$B$4))-YEAR(G394))*12+MONTH(IF(ISNUMBER(H394),MIN('الإعدادات'!$B$4,H394),'الإعدادات'!$B$4))-MONTH(G394)+1))</f>
        <v/>
      </c>
      <c r="L394" s="20">
        <f>IF(K394="","",ROUND(K394*J394,2))</f>
        <v/>
      </c>
      <c r="M394" s="20">
        <f>IF(A394&amp;""="","",SUMIFS('الدفعات'!$C$6:$C$3005,'الدفعات'!$B$6:$B$3005,A394&amp;""))</f>
        <v/>
      </c>
      <c r="N394" s="20">
        <f>IF(L394="","",ROUND(L394-M394,2))</f>
        <v/>
      </c>
      <c r="O394" s="18">
        <f>IF(N394="","",IF(AND(N394&gt;0,N(J394)&gt;0),ROUNDUP(ROUND(N394/J394,4),0),0))</f>
        <v/>
      </c>
      <c r="P394" s="21">
        <f>IF(A394&amp;""="","",IFERROR(SUMIFS('الدفعات'!$A$6:$A$3005,'الدفعات'!$B$6:$B$3005,A394&amp;"",'الدفعات'!$H$6:$H$3005,1)/COUNTIFS('الدفعات'!$B$6:$B$3005,A394&amp;"",'الدفعات'!$H$6:$H$3005,1),""))</f>
        <v/>
      </c>
      <c r="Q394" s="6">
        <f>IF(A394&amp;""="","",IF(N394="","بيانات ناقصة",IF(N394&gt;0,"متأخر",IF(N394&lt;0,"دفع مقدمًا","مسدد"))))</f>
        <v/>
      </c>
      <c r="R394" s="22">
        <f>IF(A394&amp;""="","",IF(AND(F394&amp;""&lt;&gt;"",OR(NOT(ISNUMBER(H394)),H394&gt;'الإعدادات'!$B$4)),1,0))</f>
        <v/>
      </c>
      <c r="S394" s="18">
        <f>IF(ISNUMBER(N394),IF(N394&gt;0,COUNTIFS($N$6:$N$505,"&gt;"&amp;N394)+COUNTIFS($N$6:N394,N394),""),"")</f>
        <v/>
      </c>
    </row>
    <row r="395">
      <c r="A395" s="5" t="n"/>
      <c r="B395" s="5" t="n"/>
      <c r="C395" s="5" t="n"/>
      <c r="D395" s="5" t="n"/>
      <c r="E395" s="16" t="n"/>
      <c r="F395" s="5" t="n"/>
      <c r="G395" s="13" t="n"/>
      <c r="H395" s="13" t="n"/>
      <c r="I395" s="17" t="n"/>
      <c r="J395" s="20">
        <f>IF(A395&amp;""="","",IFERROR(INDEX('الخطوط'!$G$6:$G$45,MATCH(F395&amp;"",'الخطوط'!$A$6:$A$45,0))-N(I395),""))</f>
        <v/>
      </c>
      <c r="K395" s="18">
        <f>IF(OR(J395="",NOT(ISNUMBER(G395))),"",IF(IF(ISNUMBER(H395),MIN('الإعدادات'!$B$4,H395),'الإعدادات'!$B$4)&lt;G395,0,(YEAR(IF(ISNUMBER(H395),MIN('الإعدادات'!$B$4,H395),'الإعدادات'!$B$4))-YEAR(G395))*12+MONTH(IF(ISNUMBER(H395),MIN('الإعدادات'!$B$4,H395),'الإعدادات'!$B$4))-MONTH(G395)+1))</f>
        <v/>
      </c>
      <c r="L395" s="20">
        <f>IF(K395="","",ROUND(K395*J395,2))</f>
        <v/>
      </c>
      <c r="M395" s="20">
        <f>IF(A395&amp;""="","",SUMIFS('الدفعات'!$C$6:$C$3005,'الدفعات'!$B$6:$B$3005,A395&amp;""))</f>
        <v/>
      </c>
      <c r="N395" s="20">
        <f>IF(L395="","",ROUND(L395-M395,2))</f>
        <v/>
      </c>
      <c r="O395" s="18">
        <f>IF(N395="","",IF(AND(N395&gt;0,N(J395)&gt;0),ROUNDUP(ROUND(N395/J395,4),0),0))</f>
        <v/>
      </c>
      <c r="P395" s="21">
        <f>IF(A395&amp;""="","",IFERROR(SUMIFS('الدفعات'!$A$6:$A$3005,'الدفعات'!$B$6:$B$3005,A395&amp;"",'الدفعات'!$H$6:$H$3005,1)/COUNTIFS('الدفعات'!$B$6:$B$3005,A395&amp;"",'الدفعات'!$H$6:$H$3005,1),""))</f>
        <v/>
      </c>
      <c r="Q395" s="6">
        <f>IF(A395&amp;""="","",IF(N395="","بيانات ناقصة",IF(N395&gt;0,"متأخر",IF(N395&lt;0,"دفع مقدمًا","مسدد"))))</f>
        <v/>
      </c>
      <c r="R395" s="22">
        <f>IF(A395&amp;""="","",IF(AND(F395&amp;""&lt;&gt;"",OR(NOT(ISNUMBER(H395)),H395&gt;'الإعدادات'!$B$4)),1,0))</f>
        <v/>
      </c>
      <c r="S395" s="18">
        <f>IF(ISNUMBER(N395),IF(N395&gt;0,COUNTIFS($N$6:$N$505,"&gt;"&amp;N395)+COUNTIFS($N$6:N395,N395),""),"")</f>
        <v/>
      </c>
    </row>
    <row r="396">
      <c r="A396" s="5" t="n"/>
      <c r="B396" s="5" t="n"/>
      <c r="C396" s="5" t="n"/>
      <c r="D396" s="5" t="n"/>
      <c r="E396" s="16" t="n"/>
      <c r="F396" s="5" t="n"/>
      <c r="G396" s="13" t="n"/>
      <c r="H396" s="13" t="n"/>
      <c r="I396" s="17" t="n"/>
      <c r="J396" s="20">
        <f>IF(A396&amp;""="","",IFERROR(INDEX('الخطوط'!$G$6:$G$45,MATCH(F396&amp;"",'الخطوط'!$A$6:$A$45,0))-N(I396),""))</f>
        <v/>
      </c>
      <c r="K396" s="18">
        <f>IF(OR(J396="",NOT(ISNUMBER(G396))),"",IF(IF(ISNUMBER(H396),MIN('الإعدادات'!$B$4,H396),'الإعدادات'!$B$4)&lt;G396,0,(YEAR(IF(ISNUMBER(H396),MIN('الإعدادات'!$B$4,H396),'الإعدادات'!$B$4))-YEAR(G396))*12+MONTH(IF(ISNUMBER(H396),MIN('الإعدادات'!$B$4,H396),'الإعدادات'!$B$4))-MONTH(G396)+1))</f>
        <v/>
      </c>
      <c r="L396" s="20">
        <f>IF(K396="","",ROUND(K396*J396,2))</f>
        <v/>
      </c>
      <c r="M396" s="20">
        <f>IF(A396&amp;""="","",SUMIFS('الدفعات'!$C$6:$C$3005,'الدفعات'!$B$6:$B$3005,A396&amp;""))</f>
        <v/>
      </c>
      <c r="N396" s="20">
        <f>IF(L396="","",ROUND(L396-M396,2))</f>
        <v/>
      </c>
      <c r="O396" s="18">
        <f>IF(N396="","",IF(AND(N396&gt;0,N(J396)&gt;0),ROUNDUP(ROUND(N396/J396,4),0),0))</f>
        <v/>
      </c>
      <c r="P396" s="21">
        <f>IF(A396&amp;""="","",IFERROR(SUMIFS('الدفعات'!$A$6:$A$3005,'الدفعات'!$B$6:$B$3005,A396&amp;"",'الدفعات'!$H$6:$H$3005,1)/COUNTIFS('الدفعات'!$B$6:$B$3005,A396&amp;"",'الدفعات'!$H$6:$H$3005,1),""))</f>
        <v/>
      </c>
      <c r="Q396" s="6">
        <f>IF(A396&amp;""="","",IF(N396="","بيانات ناقصة",IF(N396&gt;0,"متأخر",IF(N396&lt;0,"دفع مقدمًا","مسدد"))))</f>
        <v/>
      </c>
      <c r="R396" s="22">
        <f>IF(A396&amp;""="","",IF(AND(F396&amp;""&lt;&gt;"",OR(NOT(ISNUMBER(H396)),H396&gt;'الإعدادات'!$B$4)),1,0))</f>
        <v/>
      </c>
      <c r="S396" s="18">
        <f>IF(ISNUMBER(N396),IF(N396&gt;0,COUNTIFS($N$6:$N$505,"&gt;"&amp;N396)+COUNTIFS($N$6:N396,N396),""),"")</f>
        <v/>
      </c>
    </row>
    <row r="397">
      <c r="A397" s="5" t="n"/>
      <c r="B397" s="5" t="n"/>
      <c r="C397" s="5" t="n"/>
      <c r="D397" s="5" t="n"/>
      <c r="E397" s="16" t="n"/>
      <c r="F397" s="5" t="n"/>
      <c r="G397" s="13" t="n"/>
      <c r="H397" s="13" t="n"/>
      <c r="I397" s="17" t="n"/>
      <c r="J397" s="20">
        <f>IF(A397&amp;""="","",IFERROR(INDEX('الخطوط'!$G$6:$G$45,MATCH(F397&amp;"",'الخطوط'!$A$6:$A$45,0))-N(I397),""))</f>
        <v/>
      </c>
      <c r="K397" s="18">
        <f>IF(OR(J397="",NOT(ISNUMBER(G397))),"",IF(IF(ISNUMBER(H397),MIN('الإعدادات'!$B$4,H397),'الإعدادات'!$B$4)&lt;G397,0,(YEAR(IF(ISNUMBER(H397),MIN('الإعدادات'!$B$4,H397),'الإعدادات'!$B$4))-YEAR(G397))*12+MONTH(IF(ISNUMBER(H397),MIN('الإعدادات'!$B$4,H397),'الإعدادات'!$B$4))-MONTH(G397)+1))</f>
        <v/>
      </c>
      <c r="L397" s="20">
        <f>IF(K397="","",ROUND(K397*J397,2))</f>
        <v/>
      </c>
      <c r="M397" s="20">
        <f>IF(A397&amp;""="","",SUMIFS('الدفعات'!$C$6:$C$3005,'الدفعات'!$B$6:$B$3005,A397&amp;""))</f>
        <v/>
      </c>
      <c r="N397" s="20">
        <f>IF(L397="","",ROUND(L397-M397,2))</f>
        <v/>
      </c>
      <c r="O397" s="18">
        <f>IF(N397="","",IF(AND(N397&gt;0,N(J397)&gt;0),ROUNDUP(ROUND(N397/J397,4),0),0))</f>
        <v/>
      </c>
      <c r="P397" s="21">
        <f>IF(A397&amp;""="","",IFERROR(SUMIFS('الدفعات'!$A$6:$A$3005,'الدفعات'!$B$6:$B$3005,A397&amp;"",'الدفعات'!$H$6:$H$3005,1)/COUNTIFS('الدفعات'!$B$6:$B$3005,A397&amp;"",'الدفعات'!$H$6:$H$3005,1),""))</f>
        <v/>
      </c>
      <c r="Q397" s="6">
        <f>IF(A397&amp;""="","",IF(N397="","بيانات ناقصة",IF(N397&gt;0,"متأخر",IF(N397&lt;0,"دفع مقدمًا","مسدد"))))</f>
        <v/>
      </c>
      <c r="R397" s="22">
        <f>IF(A397&amp;""="","",IF(AND(F397&amp;""&lt;&gt;"",OR(NOT(ISNUMBER(H397)),H397&gt;'الإعدادات'!$B$4)),1,0))</f>
        <v/>
      </c>
      <c r="S397" s="18">
        <f>IF(ISNUMBER(N397),IF(N397&gt;0,COUNTIFS($N$6:$N$505,"&gt;"&amp;N397)+COUNTIFS($N$6:N397,N397),""),"")</f>
        <v/>
      </c>
    </row>
    <row r="398">
      <c r="A398" s="5" t="n"/>
      <c r="B398" s="5" t="n"/>
      <c r="C398" s="5" t="n"/>
      <c r="D398" s="5" t="n"/>
      <c r="E398" s="16" t="n"/>
      <c r="F398" s="5" t="n"/>
      <c r="G398" s="13" t="n"/>
      <c r="H398" s="13" t="n"/>
      <c r="I398" s="17" t="n"/>
      <c r="J398" s="20">
        <f>IF(A398&amp;""="","",IFERROR(INDEX('الخطوط'!$G$6:$G$45,MATCH(F398&amp;"",'الخطوط'!$A$6:$A$45,0))-N(I398),""))</f>
        <v/>
      </c>
      <c r="K398" s="18">
        <f>IF(OR(J398="",NOT(ISNUMBER(G398))),"",IF(IF(ISNUMBER(H398),MIN('الإعدادات'!$B$4,H398),'الإعدادات'!$B$4)&lt;G398,0,(YEAR(IF(ISNUMBER(H398),MIN('الإعدادات'!$B$4,H398),'الإعدادات'!$B$4))-YEAR(G398))*12+MONTH(IF(ISNUMBER(H398),MIN('الإعدادات'!$B$4,H398),'الإعدادات'!$B$4))-MONTH(G398)+1))</f>
        <v/>
      </c>
      <c r="L398" s="20">
        <f>IF(K398="","",ROUND(K398*J398,2))</f>
        <v/>
      </c>
      <c r="M398" s="20">
        <f>IF(A398&amp;""="","",SUMIFS('الدفعات'!$C$6:$C$3005,'الدفعات'!$B$6:$B$3005,A398&amp;""))</f>
        <v/>
      </c>
      <c r="N398" s="20">
        <f>IF(L398="","",ROUND(L398-M398,2))</f>
        <v/>
      </c>
      <c r="O398" s="18">
        <f>IF(N398="","",IF(AND(N398&gt;0,N(J398)&gt;0),ROUNDUP(ROUND(N398/J398,4),0),0))</f>
        <v/>
      </c>
      <c r="P398" s="21">
        <f>IF(A398&amp;""="","",IFERROR(SUMIFS('الدفعات'!$A$6:$A$3005,'الدفعات'!$B$6:$B$3005,A398&amp;"",'الدفعات'!$H$6:$H$3005,1)/COUNTIFS('الدفعات'!$B$6:$B$3005,A398&amp;"",'الدفعات'!$H$6:$H$3005,1),""))</f>
        <v/>
      </c>
      <c r="Q398" s="6">
        <f>IF(A398&amp;""="","",IF(N398="","بيانات ناقصة",IF(N398&gt;0,"متأخر",IF(N398&lt;0,"دفع مقدمًا","مسدد"))))</f>
        <v/>
      </c>
      <c r="R398" s="22">
        <f>IF(A398&amp;""="","",IF(AND(F398&amp;""&lt;&gt;"",OR(NOT(ISNUMBER(H398)),H398&gt;'الإعدادات'!$B$4)),1,0))</f>
        <v/>
      </c>
      <c r="S398" s="18">
        <f>IF(ISNUMBER(N398),IF(N398&gt;0,COUNTIFS($N$6:$N$505,"&gt;"&amp;N398)+COUNTIFS($N$6:N398,N398),""),"")</f>
        <v/>
      </c>
    </row>
    <row r="399">
      <c r="A399" s="5" t="n"/>
      <c r="B399" s="5" t="n"/>
      <c r="C399" s="5" t="n"/>
      <c r="D399" s="5" t="n"/>
      <c r="E399" s="16" t="n"/>
      <c r="F399" s="5" t="n"/>
      <c r="G399" s="13" t="n"/>
      <c r="H399" s="13" t="n"/>
      <c r="I399" s="17" t="n"/>
      <c r="J399" s="20">
        <f>IF(A399&amp;""="","",IFERROR(INDEX('الخطوط'!$G$6:$G$45,MATCH(F399&amp;"",'الخطوط'!$A$6:$A$45,0))-N(I399),""))</f>
        <v/>
      </c>
      <c r="K399" s="18">
        <f>IF(OR(J399="",NOT(ISNUMBER(G399))),"",IF(IF(ISNUMBER(H399),MIN('الإعدادات'!$B$4,H399),'الإعدادات'!$B$4)&lt;G399,0,(YEAR(IF(ISNUMBER(H399),MIN('الإعدادات'!$B$4,H399),'الإعدادات'!$B$4))-YEAR(G399))*12+MONTH(IF(ISNUMBER(H399),MIN('الإعدادات'!$B$4,H399),'الإعدادات'!$B$4))-MONTH(G399)+1))</f>
        <v/>
      </c>
      <c r="L399" s="20">
        <f>IF(K399="","",ROUND(K399*J399,2))</f>
        <v/>
      </c>
      <c r="M399" s="20">
        <f>IF(A399&amp;""="","",SUMIFS('الدفعات'!$C$6:$C$3005,'الدفعات'!$B$6:$B$3005,A399&amp;""))</f>
        <v/>
      </c>
      <c r="N399" s="20">
        <f>IF(L399="","",ROUND(L399-M399,2))</f>
        <v/>
      </c>
      <c r="O399" s="18">
        <f>IF(N399="","",IF(AND(N399&gt;0,N(J399)&gt;0),ROUNDUP(ROUND(N399/J399,4),0),0))</f>
        <v/>
      </c>
      <c r="P399" s="21">
        <f>IF(A399&amp;""="","",IFERROR(SUMIFS('الدفعات'!$A$6:$A$3005,'الدفعات'!$B$6:$B$3005,A399&amp;"",'الدفعات'!$H$6:$H$3005,1)/COUNTIFS('الدفعات'!$B$6:$B$3005,A399&amp;"",'الدفعات'!$H$6:$H$3005,1),""))</f>
        <v/>
      </c>
      <c r="Q399" s="6">
        <f>IF(A399&amp;""="","",IF(N399="","بيانات ناقصة",IF(N399&gt;0,"متأخر",IF(N399&lt;0,"دفع مقدمًا","مسدد"))))</f>
        <v/>
      </c>
      <c r="R399" s="22">
        <f>IF(A399&amp;""="","",IF(AND(F399&amp;""&lt;&gt;"",OR(NOT(ISNUMBER(H399)),H399&gt;'الإعدادات'!$B$4)),1,0))</f>
        <v/>
      </c>
      <c r="S399" s="18">
        <f>IF(ISNUMBER(N399),IF(N399&gt;0,COUNTIFS($N$6:$N$505,"&gt;"&amp;N399)+COUNTIFS($N$6:N399,N399),""),"")</f>
        <v/>
      </c>
    </row>
    <row r="400">
      <c r="A400" s="5" t="n"/>
      <c r="B400" s="5" t="n"/>
      <c r="C400" s="5" t="n"/>
      <c r="D400" s="5" t="n"/>
      <c r="E400" s="16" t="n"/>
      <c r="F400" s="5" t="n"/>
      <c r="G400" s="13" t="n"/>
      <c r="H400" s="13" t="n"/>
      <c r="I400" s="17" t="n"/>
      <c r="J400" s="20">
        <f>IF(A400&amp;""="","",IFERROR(INDEX('الخطوط'!$G$6:$G$45,MATCH(F400&amp;"",'الخطوط'!$A$6:$A$45,0))-N(I400),""))</f>
        <v/>
      </c>
      <c r="K400" s="18">
        <f>IF(OR(J400="",NOT(ISNUMBER(G400))),"",IF(IF(ISNUMBER(H400),MIN('الإعدادات'!$B$4,H400),'الإعدادات'!$B$4)&lt;G400,0,(YEAR(IF(ISNUMBER(H400),MIN('الإعدادات'!$B$4,H400),'الإعدادات'!$B$4))-YEAR(G400))*12+MONTH(IF(ISNUMBER(H400),MIN('الإعدادات'!$B$4,H400),'الإعدادات'!$B$4))-MONTH(G400)+1))</f>
        <v/>
      </c>
      <c r="L400" s="20">
        <f>IF(K400="","",ROUND(K400*J400,2))</f>
        <v/>
      </c>
      <c r="M400" s="20">
        <f>IF(A400&amp;""="","",SUMIFS('الدفعات'!$C$6:$C$3005,'الدفعات'!$B$6:$B$3005,A400&amp;""))</f>
        <v/>
      </c>
      <c r="N400" s="20">
        <f>IF(L400="","",ROUND(L400-M400,2))</f>
        <v/>
      </c>
      <c r="O400" s="18">
        <f>IF(N400="","",IF(AND(N400&gt;0,N(J400)&gt;0),ROUNDUP(ROUND(N400/J400,4),0),0))</f>
        <v/>
      </c>
      <c r="P400" s="21">
        <f>IF(A400&amp;""="","",IFERROR(SUMIFS('الدفعات'!$A$6:$A$3005,'الدفعات'!$B$6:$B$3005,A400&amp;"",'الدفعات'!$H$6:$H$3005,1)/COUNTIFS('الدفعات'!$B$6:$B$3005,A400&amp;"",'الدفعات'!$H$6:$H$3005,1),""))</f>
        <v/>
      </c>
      <c r="Q400" s="6">
        <f>IF(A400&amp;""="","",IF(N400="","بيانات ناقصة",IF(N400&gt;0,"متأخر",IF(N400&lt;0,"دفع مقدمًا","مسدد"))))</f>
        <v/>
      </c>
      <c r="R400" s="22">
        <f>IF(A400&amp;""="","",IF(AND(F400&amp;""&lt;&gt;"",OR(NOT(ISNUMBER(H400)),H400&gt;'الإعدادات'!$B$4)),1,0))</f>
        <v/>
      </c>
      <c r="S400" s="18">
        <f>IF(ISNUMBER(N400),IF(N400&gt;0,COUNTIFS($N$6:$N$505,"&gt;"&amp;N400)+COUNTIFS($N$6:N400,N400),""),"")</f>
        <v/>
      </c>
    </row>
    <row r="401">
      <c r="A401" s="5" t="n"/>
      <c r="B401" s="5" t="n"/>
      <c r="C401" s="5" t="n"/>
      <c r="D401" s="5" t="n"/>
      <c r="E401" s="16" t="n"/>
      <c r="F401" s="5" t="n"/>
      <c r="G401" s="13" t="n"/>
      <c r="H401" s="13" t="n"/>
      <c r="I401" s="17" t="n"/>
      <c r="J401" s="20">
        <f>IF(A401&amp;""="","",IFERROR(INDEX('الخطوط'!$G$6:$G$45,MATCH(F401&amp;"",'الخطوط'!$A$6:$A$45,0))-N(I401),""))</f>
        <v/>
      </c>
      <c r="K401" s="18">
        <f>IF(OR(J401="",NOT(ISNUMBER(G401))),"",IF(IF(ISNUMBER(H401),MIN('الإعدادات'!$B$4,H401),'الإعدادات'!$B$4)&lt;G401,0,(YEAR(IF(ISNUMBER(H401),MIN('الإعدادات'!$B$4,H401),'الإعدادات'!$B$4))-YEAR(G401))*12+MONTH(IF(ISNUMBER(H401),MIN('الإعدادات'!$B$4,H401),'الإعدادات'!$B$4))-MONTH(G401)+1))</f>
        <v/>
      </c>
      <c r="L401" s="20">
        <f>IF(K401="","",ROUND(K401*J401,2))</f>
        <v/>
      </c>
      <c r="M401" s="20">
        <f>IF(A401&amp;""="","",SUMIFS('الدفعات'!$C$6:$C$3005,'الدفعات'!$B$6:$B$3005,A401&amp;""))</f>
        <v/>
      </c>
      <c r="N401" s="20">
        <f>IF(L401="","",ROUND(L401-M401,2))</f>
        <v/>
      </c>
      <c r="O401" s="18">
        <f>IF(N401="","",IF(AND(N401&gt;0,N(J401)&gt;0),ROUNDUP(ROUND(N401/J401,4),0),0))</f>
        <v/>
      </c>
      <c r="P401" s="21">
        <f>IF(A401&amp;""="","",IFERROR(SUMIFS('الدفعات'!$A$6:$A$3005,'الدفعات'!$B$6:$B$3005,A401&amp;"",'الدفعات'!$H$6:$H$3005,1)/COUNTIFS('الدفعات'!$B$6:$B$3005,A401&amp;"",'الدفعات'!$H$6:$H$3005,1),""))</f>
        <v/>
      </c>
      <c r="Q401" s="6">
        <f>IF(A401&amp;""="","",IF(N401="","بيانات ناقصة",IF(N401&gt;0,"متأخر",IF(N401&lt;0,"دفع مقدمًا","مسدد"))))</f>
        <v/>
      </c>
      <c r="R401" s="22">
        <f>IF(A401&amp;""="","",IF(AND(F401&amp;""&lt;&gt;"",OR(NOT(ISNUMBER(H401)),H401&gt;'الإعدادات'!$B$4)),1,0))</f>
        <v/>
      </c>
      <c r="S401" s="18">
        <f>IF(ISNUMBER(N401),IF(N401&gt;0,COUNTIFS($N$6:$N$505,"&gt;"&amp;N401)+COUNTIFS($N$6:N401,N401),""),"")</f>
        <v/>
      </c>
    </row>
    <row r="402">
      <c r="A402" s="5" t="n"/>
      <c r="B402" s="5" t="n"/>
      <c r="C402" s="5" t="n"/>
      <c r="D402" s="5" t="n"/>
      <c r="E402" s="16" t="n"/>
      <c r="F402" s="5" t="n"/>
      <c r="G402" s="13" t="n"/>
      <c r="H402" s="13" t="n"/>
      <c r="I402" s="17" t="n"/>
      <c r="J402" s="20">
        <f>IF(A402&amp;""="","",IFERROR(INDEX('الخطوط'!$G$6:$G$45,MATCH(F402&amp;"",'الخطوط'!$A$6:$A$45,0))-N(I402),""))</f>
        <v/>
      </c>
      <c r="K402" s="18">
        <f>IF(OR(J402="",NOT(ISNUMBER(G402))),"",IF(IF(ISNUMBER(H402),MIN('الإعدادات'!$B$4,H402),'الإعدادات'!$B$4)&lt;G402,0,(YEAR(IF(ISNUMBER(H402),MIN('الإعدادات'!$B$4,H402),'الإعدادات'!$B$4))-YEAR(G402))*12+MONTH(IF(ISNUMBER(H402),MIN('الإعدادات'!$B$4,H402),'الإعدادات'!$B$4))-MONTH(G402)+1))</f>
        <v/>
      </c>
      <c r="L402" s="20">
        <f>IF(K402="","",ROUND(K402*J402,2))</f>
        <v/>
      </c>
      <c r="M402" s="20">
        <f>IF(A402&amp;""="","",SUMIFS('الدفعات'!$C$6:$C$3005,'الدفعات'!$B$6:$B$3005,A402&amp;""))</f>
        <v/>
      </c>
      <c r="N402" s="20">
        <f>IF(L402="","",ROUND(L402-M402,2))</f>
        <v/>
      </c>
      <c r="O402" s="18">
        <f>IF(N402="","",IF(AND(N402&gt;0,N(J402)&gt;0),ROUNDUP(ROUND(N402/J402,4),0),0))</f>
        <v/>
      </c>
      <c r="P402" s="21">
        <f>IF(A402&amp;""="","",IFERROR(SUMIFS('الدفعات'!$A$6:$A$3005,'الدفعات'!$B$6:$B$3005,A402&amp;"",'الدفعات'!$H$6:$H$3005,1)/COUNTIFS('الدفعات'!$B$6:$B$3005,A402&amp;"",'الدفعات'!$H$6:$H$3005,1),""))</f>
        <v/>
      </c>
      <c r="Q402" s="6">
        <f>IF(A402&amp;""="","",IF(N402="","بيانات ناقصة",IF(N402&gt;0,"متأخر",IF(N402&lt;0,"دفع مقدمًا","مسدد"))))</f>
        <v/>
      </c>
      <c r="R402" s="22">
        <f>IF(A402&amp;""="","",IF(AND(F402&amp;""&lt;&gt;"",OR(NOT(ISNUMBER(H402)),H402&gt;'الإعدادات'!$B$4)),1,0))</f>
        <v/>
      </c>
      <c r="S402" s="18">
        <f>IF(ISNUMBER(N402),IF(N402&gt;0,COUNTIFS($N$6:$N$505,"&gt;"&amp;N402)+COUNTIFS($N$6:N402,N402),""),"")</f>
        <v/>
      </c>
    </row>
    <row r="403">
      <c r="A403" s="5" t="n"/>
      <c r="B403" s="5" t="n"/>
      <c r="C403" s="5" t="n"/>
      <c r="D403" s="5" t="n"/>
      <c r="E403" s="16" t="n"/>
      <c r="F403" s="5" t="n"/>
      <c r="G403" s="13" t="n"/>
      <c r="H403" s="13" t="n"/>
      <c r="I403" s="17" t="n"/>
      <c r="J403" s="20">
        <f>IF(A403&amp;""="","",IFERROR(INDEX('الخطوط'!$G$6:$G$45,MATCH(F403&amp;"",'الخطوط'!$A$6:$A$45,0))-N(I403),""))</f>
        <v/>
      </c>
      <c r="K403" s="18">
        <f>IF(OR(J403="",NOT(ISNUMBER(G403))),"",IF(IF(ISNUMBER(H403),MIN('الإعدادات'!$B$4,H403),'الإعدادات'!$B$4)&lt;G403,0,(YEAR(IF(ISNUMBER(H403),MIN('الإعدادات'!$B$4,H403),'الإعدادات'!$B$4))-YEAR(G403))*12+MONTH(IF(ISNUMBER(H403),MIN('الإعدادات'!$B$4,H403),'الإعدادات'!$B$4))-MONTH(G403)+1))</f>
        <v/>
      </c>
      <c r="L403" s="20">
        <f>IF(K403="","",ROUND(K403*J403,2))</f>
        <v/>
      </c>
      <c r="M403" s="20">
        <f>IF(A403&amp;""="","",SUMIFS('الدفعات'!$C$6:$C$3005,'الدفعات'!$B$6:$B$3005,A403&amp;""))</f>
        <v/>
      </c>
      <c r="N403" s="20">
        <f>IF(L403="","",ROUND(L403-M403,2))</f>
        <v/>
      </c>
      <c r="O403" s="18">
        <f>IF(N403="","",IF(AND(N403&gt;0,N(J403)&gt;0),ROUNDUP(ROUND(N403/J403,4),0),0))</f>
        <v/>
      </c>
      <c r="P403" s="21">
        <f>IF(A403&amp;""="","",IFERROR(SUMIFS('الدفعات'!$A$6:$A$3005,'الدفعات'!$B$6:$B$3005,A403&amp;"",'الدفعات'!$H$6:$H$3005,1)/COUNTIFS('الدفعات'!$B$6:$B$3005,A403&amp;"",'الدفعات'!$H$6:$H$3005,1),""))</f>
        <v/>
      </c>
      <c r="Q403" s="6">
        <f>IF(A403&amp;""="","",IF(N403="","بيانات ناقصة",IF(N403&gt;0,"متأخر",IF(N403&lt;0,"دفع مقدمًا","مسدد"))))</f>
        <v/>
      </c>
      <c r="R403" s="22">
        <f>IF(A403&amp;""="","",IF(AND(F403&amp;""&lt;&gt;"",OR(NOT(ISNUMBER(H403)),H403&gt;'الإعدادات'!$B$4)),1,0))</f>
        <v/>
      </c>
      <c r="S403" s="18">
        <f>IF(ISNUMBER(N403),IF(N403&gt;0,COUNTIFS($N$6:$N$505,"&gt;"&amp;N403)+COUNTIFS($N$6:N403,N403),""),"")</f>
        <v/>
      </c>
    </row>
    <row r="404">
      <c r="A404" s="5" t="n"/>
      <c r="B404" s="5" t="n"/>
      <c r="C404" s="5" t="n"/>
      <c r="D404" s="5" t="n"/>
      <c r="E404" s="16" t="n"/>
      <c r="F404" s="5" t="n"/>
      <c r="G404" s="13" t="n"/>
      <c r="H404" s="13" t="n"/>
      <c r="I404" s="17" t="n"/>
      <c r="J404" s="20">
        <f>IF(A404&amp;""="","",IFERROR(INDEX('الخطوط'!$G$6:$G$45,MATCH(F404&amp;"",'الخطوط'!$A$6:$A$45,0))-N(I404),""))</f>
        <v/>
      </c>
      <c r="K404" s="18">
        <f>IF(OR(J404="",NOT(ISNUMBER(G404))),"",IF(IF(ISNUMBER(H404),MIN('الإعدادات'!$B$4,H404),'الإعدادات'!$B$4)&lt;G404,0,(YEAR(IF(ISNUMBER(H404),MIN('الإعدادات'!$B$4,H404),'الإعدادات'!$B$4))-YEAR(G404))*12+MONTH(IF(ISNUMBER(H404),MIN('الإعدادات'!$B$4,H404),'الإعدادات'!$B$4))-MONTH(G404)+1))</f>
        <v/>
      </c>
      <c r="L404" s="20">
        <f>IF(K404="","",ROUND(K404*J404,2))</f>
        <v/>
      </c>
      <c r="M404" s="20">
        <f>IF(A404&amp;""="","",SUMIFS('الدفعات'!$C$6:$C$3005,'الدفعات'!$B$6:$B$3005,A404&amp;""))</f>
        <v/>
      </c>
      <c r="N404" s="20">
        <f>IF(L404="","",ROUND(L404-M404,2))</f>
        <v/>
      </c>
      <c r="O404" s="18">
        <f>IF(N404="","",IF(AND(N404&gt;0,N(J404)&gt;0),ROUNDUP(ROUND(N404/J404,4),0),0))</f>
        <v/>
      </c>
      <c r="P404" s="21">
        <f>IF(A404&amp;""="","",IFERROR(SUMIFS('الدفعات'!$A$6:$A$3005,'الدفعات'!$B$6:$B$3005,A404&amp;"",'الدفعات'!$H$6:$H$3005,1)/COUNTIFS('الدفعات'!$B$6:$B$3005,A404&amp;"",'الدفعات'!$H$6:$H$3005,1),""))</f>
        <v/>
      </c>
      <c r="Q404" s="6">
        <f>IF(A404&amp;""="","",IF(N404="","بيانات ناقصة",IF(N404&gt;0,"متأخر",IF(N404&lt;0,"دفع مقدمًا","مسدد"))))</f>
        <v/>
      </c>
      <c r="R404" s="22">
        <f>IF(A404&amp;""="","",IF(AND(F404&amp;""&lt;&gt;"",OR(NOT(ISNUMBER(H404)),H404&gt;'الإعدادات'!$B$4)),1,0))</f>
        <v/>
      </c>
      <c r="S404" s="18">
        <f>IF(ISNUMBER(N404),IF(N404&gt;0,COUNTIFS($N$6:$N$505,"&gt;"&amp;N404)+COUNTIFS($N$6:N404,N404),""),"")</f>
        <v/>
      </c>
    </row>
    <row r="405">
      <c r="A405" s="5" t="n"/>
      <c r="B405" s="5" t="n"/>
      <c r="C405" s="5" t="n"/>
      <c r="D405" s="5" t="n"/>
      <c r="E405" s="16" t="n"/>
      <c r="F405" s="5" t="n"/>
      <c r="G405" s="13" t="n"/>
      <c r="H405" s="13" t="n"/>
      <c r="I405" s="17" t="n"/>
      <c r="J405" s="20">
        <f>IF(A405&amp;""="","",IFERROR(INDEX('الخطوط'!$G$6:$G$45,MATCH(F405&amp;"",'الخطوط'!$A$6:$A$45,0))-N(I405),""))</f>
        <v/>
      </c>
      <c r="K405" s="18">
        <f>IF(OR(J405="",NOT(ISNUMBER(G405))),"",IF(IF(ISNUMBER(H405),MIN('الإعدادات'!$B$4,H405),'الإعدادات'!$B$4)&lt;G405,0,(YEAR(IF(ISNUMBER(H405),MIN('الإعدادات'!$B$4,H405),'الإعدادات'!$B$4))-YEAR(G405))*12+MONTH(IF(ISNUMBER(H405),MIN('الإعدادات'!$B$4,H405),'الإعدادات'!$B$4))-MONTH(G405)+1))</f>
        <v/>
      </c>
      <c r="L405" s="20">
        <f>IF(K405="","",ROUND(K405*J405,2))</f>
        <v/>
      </c>
      <c r="M405" s="20">
        <f>IF(A405&amp;""="","",SUMIFS('الدفعات'!$C$6:$C$3005,'الدفعات'!$B$6:$B$3005,A405&amp;""))</f>
        <v/>
      </c>
      <c r="N405" s="20">
        <f>IF(L405="","",ROUND(L405-M405,2))</f>
        <v/>
      </c>
      <c r="O405" s="18">
        <f>IF(N405="","",IF(AND(N405&gt;0,N(J405)&gt;0),ROUNDUP(ROUND(N405/J405,4),0),0))</f>
        <v/>
      </c>
      <c r="P405" s="21">
        <f>IF(A405&amp;""="","",IFERROR(SUMIFS('الدفعات'!$A$6:$A$3005,'الدفعات'!$B$6:$B$3005,A405&amp;"",'الدفعات'!$H$6:$H$3005,1)/COUNTIFS('الدفعات'!$B$6:$B$3005,A405&amp;"",'الدفعات'!$H$6:$H$3005,1),""))</f>
        <v/>
      </c>
      <c r="Q405" s="6">
        <f>IF(A405&amp;""="","",IF(N405="","بيانات ناقصة",IF(N405&gt;0,"متأخر",IF(N405&lt;0,"دفع مقدمًا","مسدد"))))</f>
        <v/>
      </c>
      <c r="R405" s="22">
        <f>IF(A405&amp;""="","",IF(AND(F405&amp;""&lt;&gt;"",OR(NOT(ISNUMBER(H405)),H405&gt;'الإعدادات'!$B$4)),1,0))</f>
        <v/>
      </c>
      <c r="S405" s="18">
        <f>IF(ISNUMBER(N405),IF(N405&gt;0,COUNTIFS($N$6:$N$505,"&gt;"&amp;N405)+COUNTIFS($N$6:N405,N405),""),"")</f>
        <v/>
      </c>
    </row>
    <row r="406">
      <c r="A406" s="5" t="n"/>
      <c r="B406" s="5" t="n"/>
      <c r="C406" s="5" t="n"/>
      <c r="D406" s="5" t="n"/>
      <c r="E406" s="16" t="n"/>
      <c r="F406" s="5" t="n"/>
      <c r="G406" s="13" t="n"/>
      <c r="H406" s="13" t="n"/>
      <c r="I406" s="17" t="n"/>
      <c r="J406" s="20">
        <f>IF(A406&amp;""="","",IFERROR(INDEX('الخطوط'!$G$6:$G$45,MATCH(F406&amp;"",'الخطوط'!$A$6:$A$45,0))-N(I406),""))</f>
        <v/>
      </c>
      <c r="K406" s="18">
        <f>IF(OR(J406="",NOT(ISNUMBER(G406))),"",IF(IF(ISNUMBER(H406),MIN('الإعدادات'!$B$4,H406),'الإعدادات'!$B$4)&lt;G406,0,(YEAR(IF(ISNUMBER(H406),MIN('الإعدادات'!$B$4,H406),'الإعدادات'!$B$4))-YEAR(G406))*12+MONTH(IF(ISNUMBER(H406),MIN('الإعدادات'!$B$4,H406),'الإعدادات'!$B$4))-MONTH(G406)+1))</f>
        <v/>
      </c>
      <c r="L406" s="20">
        <f>IF(K406="","",ROUND(K406*J406,2))</f>
        <v/>
      </c>
      <c r="M406" s="20">
        <f>IF(A406&amp;""="","",SUMIFS('الدفعات'!$C$6:$C$3005,'الدفعات'!$B$6:$B$3005,A406&amp;""))</f>
        <v/>
      </c>
      <c r="N406" s="20">
        <f>IF(L406="","",ROUND(L406-M406,2))</f>
        <v/>
      </c>
      <c r="O406" s="18">
        <f>IF(N406="","",IF(AND(N406&gt;0,N(J406)&gt;0),ROUNDUP(ROUND(N406/J406,4),0),0))</f>
        <v/>
      </c>
      <c r="P406" s="21">
        <f>IF(A406&amp;""="","",IFERROR(SUMIFS('الدفعات'!$A$6:$A$3005,'الدفعات'!$B$6:$B$3005,A406&amp;"",'الدفعات'!$H$6:$H$3005,1)/COUNTIFS('الدفعات'!$B$6:$B$3005,A406&amp;"",'الدفعات'!$H$6:$H$3005,1),""))</f>
        <v/>
      </c>
      <c r="Q406" s="6">
        <f>IF(A406&amp;""="","",IF(N406="","بيانات ناقصة",IF(N406&gt;0,"متأخر",IF(N406&lt;0,"دفع مقدمًا","مسدد"))))</f>
        <v/>
      </c>
      <c r="R406" s="22">
        <f>IF(A406&amp;""="","",IF(AND(F406&amp;""&lt;&gt;"",OR(NOT(ISNUMBER(H406)),H406&gt;'الإعدادات'!$B$4)),1,0))</f>
        <v/>
      </c>
      <c r="S406" s="18">
        <f>IF(ISNUMBER(N406),IF(N406&gt;0,COUNTIFS($N$6:$N$505,"&gt;"&amp;N406)+COUNTIFS($N$6:N406,N406),""),"")</f>
        <v/>
      </c>
    </row>
    <row r="407">
      <c r="A407" s="5" t="n"/>
      <c r="B407" s="5" t="n"/>
      <c r="C407" s="5" t="n"/>
      <c r="D407" s="5" t="n"/>
      <c r="E407" s="16" t="n"/>
      <c r="F407" s="5" t="n"/>
      <c r="G407" s="13" t="n"/>
      <c r="H407" s="13" t="n"/>
      <c r="I407" s="17" t="n"/>
      <c r="J407" s="20">
        <f>IF(A407&amp;""="","",IFERROR(INDEX('الخطوط'!$G$6:$G$45,MATCH(F407&amp;"",'الخطوط'!$A$6:$A$45,0))-N(I407),""))</f>
        <v/>
      </c>
      <c r="K407" s="18">
        <f>IF(OR(J407="",NOT(ISNUMBER(G407))),"",IF(IF(ISNUMBER(H407),MIN('الإعدادات'!$B$4,H407),'الإعدادات'!$B$4)&lt;G407,0,(YEAR(IF(ISNUMBER(H407),MIN('الإعدادات'!$B$4,H407),'الإعدادات'!$B$4))-YEAR(G407))*12+MONTH(IF(ISNUMBER(H407),MIN('الإعدادات'!$B$4,H407),'الإعدادات'!$B$4))-MONTH(G407)+1))</f>
        <v/>
      </c>
      <c r="L407" s="20">
        <f>IF(K407="","",ROUND(K407*J407,2))</f>
        <v/>
      </c>
      <c r="M407" s="20">
        <f>IF(A407&amp;""="","",SUMIFS('الدفعات'!$C$6:$C$3005,'الدفعات'!$B$6:$B$3005,A407&amp;""))</f>
        <v/>
      </c>
      <c r="N407" s="20">
        <f>IF(L407="","",ROUND(L407-M407,2))</f>
        <v/>
      </c>
      <c r="O407" s="18">
        <f>IF(N407="","",IF(AND(N407&gt;0,N(J407)&gt;0),ROUNDUP(ROUND(N407/J407,4),0),0))</f>
        <v/>
      </c>
      <c r="P407" s="21">
        <f>IF(A407&amp;""="","",IFERROR(SUMIFS('الدفعات'!$A$6:$A$3005,'الدفعات'!$B$6:$B$3005,A407&amp;"",'الدفعات'!$H$6:$H$3005,1)/COUNTIFS('الدفعات'!$B$6:$B$3005,A407&amp;"",'الدفعات'!$H$6:$H$3005,1),""))</f>
        <v/>
      </c>
      <c r="Q407" s="6">
        <f>IF(A407&amp;""="","",IF(N407="","بيانات ناقصة",IF(N407&gt;0,"متأخر",IF(N407&lt;0,"دفع مقدمًا","مسدد"))))</f>
        <v/>
      </c>
      <c r="R407" s="22">
        <f>IF(A407&amp;""="","",IF(AND(F407&amp;""&lt;&gt;"",OR(NOT(ISNUMBER(H407)),H407&gt;'الإعدادات'!$B$4)),1,0))</f>
        <v/>
      </c>
      <c r="S407" s="18">
        <f>IF(ISNUMBER(N407),IF(N407&gt;0,COUNTIFS($N$6:$N$505,"&gt;"&amp;N407)+COUNTIFS($N$6:N407,N407),""),"")</f>
        <v/>
      </c>
    </row>
    <row r="408">
      <c r="A408" s="5" t="n"/>
      <c r="B408" s="5" t="n"/>
      <c r="C408" s="5" t="n"/>
      <c r="D408" s="5" t="n"/>
      <c r="E408" s="16" t="n"/>
      <c r="F408" s="5" t="n"/>
      <c r="G408" s="13" t="n"/>
      <c r="H408" s="13" t="n"/>
      <c r="I408" s="17" t="n"/>
      <c r="J408" s="20">
        <f>IF(A408&amp;""="","",IFERROR(INDEX('الخطوط'!$G$6:$G$45,MATCH(F408&amp;"",'الخطوط'!$A$6:$A$45,0))-N(I408),""))</f>
        <v/>
      </c>
      <c r="K408" s="18">
        <f>IF(OR(J408="",NOT(ISNUMBER(G408))),"",IF(IF(ISNUMBER(H408),MIN('الإعدادات'!$B$4,H408),'الإعدادات'!$B$4)&lt;G408,0,(YEAR(IF(ISNUMBER(H408),MIN('الإعدادات'!$B$4,H408),'الإعدادات'!$B$4))-YEAR(G408))*12+MONTH(IF(ISNUMBER(H408),MIN('الإعدادات'!$B$4,H408),'الإعدادات'!$B$4))-MONTH(G408)+1))</f>
        <v/>
      </c>
      <c r="L408" s="20">
        <f>IF(K408="","",ROUND(K408*J408,2))</f>
        <v/>
      </c>
      <c r="M408" s="20">
        <f>IF(A408&amp;""="","",SUMIFS('الدفعات'!$C$6:$C$3005,'الدفعات'!$B$6:$B$3005,A408&amp;""))</f>
        <v/>
      </c>
      <c r="N408" s="20">
        <f>IF(L408="","",ROUND(L408-M408,2))</f>
        <v/>
      </c>
      <c r="O408" s="18">
        <f>IF(N408="","",IF(AND(N408&gt;0,N(J408)&gt;0),ROUNDUP(ROUND(N408/J408,4),0),0))</f>
        <v/>
      </c>
      <c r="P408" s="21">
        <f>IF(A408&amp;""="","",IFERROR(SUMIFS('الدفعات'!$A$6:$A$3005,'الدفعات'!$B$6:$B$3005,A408&amp;"",'الدفعات'!$H$6:$H$3005,1)/COUNTIFS('الدفعات'!$B$6:$B$3005,A408&amp;"",'الدفعات'!$H$6:$H$3005,1),""))</f>
        <v/>
      </c>
      <c r="Q408" s="6">
        <f>IF(A408&amp;""="","",IF(N408="","بيانات ناقصة",IF(N408&gt;0,"متأخر",IF(N408&lt;0,"دفع مقدمًا","مسدد"))))</f>
        <v/>
      </c>
      <c r="R408" s="22">
        <f>IF(A408&amp;""="","",IF(AND(F408&amp;""&lt;&gt;"",OR(NOT(ISNUMBER(H408)),H408&gt;'الإعدادات'!$B$4)),1,0))</f>
        <v/>
      </c>
      <c r="S408" s="18">
        <f>IF(ISNUMBER(N408),IF(N408&gt;0,COUNTIFS($N$6:$N$505,"&gt;"&amp;N408)+COUNTIFS($N$6:N408,N408),""),"")</f>
        <v/>
      </c>
    </row>
    <row r="409">
      <c r="A409" s="5" t="n"/>
      <c r="B409" s="5" t="n"/>
      <c r="C409" s="5" t="n"/>
      <c r="D409" s="5" t="n"/>
      <c r="E409" s="16" t="n"/>
      <c r="F409" s="5" t="n"/>
      <c r="G409" s="13" t="n"/>
      <c r="H409" s="13" t="n"/>
      <c r="I409" s="17" t="n"/>
      <c r="J409" s="20">
        <f>IF(A409&amp;""="","",IFERROR(INDEX('الخطوط'!$G$6:$G$45,MATCH(F409&amp;"",'الخطوط'!$A$6:$A$45,0))-N(I409),""))</f>
        <v/>
      </c>
      <c r="K409" s="18">
        <f>IF(OR(J409="",NOT(ISNUMBER(G409))),"",IF(IF(ISNUMBER(H409),MIN('الإعدادات'!$B$4,H409),'الإعدادات'!$B$4)&lt;G409,0,(YEAR(IF(ISNUMBER(H409),MIN('الإعدادات'!$B$4,H409),'الإعدادات'!$B$4))-YEAR(G409))*12+MONTH(IF(ISNUMBER(H409),MIN('الإعدادات'!$B$4,H409),'الإعدادات'!$B$4))-MONTH(G409)+1))</f>
        <v/>
      </c>
      <c r="L409" s="20">
        <f>IF(K409="","",ROUND(K409*J409,2))</f>
        <v/>
      </c>
      <c r="M409" s="20">
        <f>IF(A409&amp;""="","",SUMIFS('الدفعات'!$C$6:$C$3005,'الدفعات'!$B$6:$B$3005,A409&amp;""))</f>
        <v/>
      </c>
      <c r="N409" s="20">
        <f>IF(L409="","",ROUND(L409-M409,2))</f>
        <v/>
      </c>
      <c r="O409" s="18">
        <f>IF(N409="","",IF(AND(N409&gt;0,N(J409)&gt;0),ROUNDUP(ROUND(N409/J409,4),0),0))</f>
        <v/>
      </c>
      <c r="P409" s="21">
        <f>IF(A409&amp;""="","",IFERROR(SUMIFS('الدفعات'!$A$6:$A$3005,'الدفعات'!$B$6:$B$3005,A409&amp;"",'الدفعات'!$H$6:$H$3005,1)/COUNTIFS('الدفعات'!$B$6:$B$3005,A409&amp;"",'الدفعات'!$H$6:$H$3005,1),""))</f>
        <v/>
      </c>
      <c r="Q409" s="6">
        <f>IF(A409&amp;""="","",IF(N409="","بيانات ناقصة",IF(N409&gt;0,"متأخر",IF(N409&lt;0,"دفع مقدمًا","مسدد"))))</f>
        <v/>
      </c>
      <c r="R409" s="22">
        <f>IF(A409&amp;""="","",IF(AND(F409&amp;""&lt;&gt;"",OR(NOT(ISNUMBER(H409)),H409&gt;'الإعدادات'!$B$4)),1,0))</f>
        <v/>
      </c>
      <c r="S409" s="18">
        <f>IF(ISNUMBER(N409),IF(N409&gt;0,COUNTIFS($N$6:$N$505,"&gt;"&amp;N409)+COUNTIFS($N$6:N409,N409),""),"")</f>
        <v/>
      </c>
    </row>
    <row r="410">
      <c r="A410" s="5" t="n"/>
      <c r="B410" s="5" t="n"/>
      <c r="C410" s="5" t="n"/>
      <c r="D410" s="5" t="n"/>
      <c r="E410" s="16" t="n"/>
      <c r="F410" s="5" t="n"/>
      <c r="G410" s="13" t="n"/>
      <c r="H410" s="13" t="n"/>
      <c r="I410" s="17" t="n"/>
      <c r="J410" s="20">
        <f>IF(A410&amp;""="","",IFERROR(INDEX('الخطوط'!$G$6:$G$45,MATCH(F410&amp;"",'الخطوط'!$A$6:$A$45,0))-N(I410),""))</f>
        <v/>
      </c>
      <c r="K410" s="18">
        <f>IF(OR(J410="",NOT(ISNUMBER(G410))),"",IF(IF(ISNUMBER(H410),MIN('الإعدادات'!$B$4,H410),'الإعدادات'!$B$4)&lt;G410,0,(YEAR(IF(ISNUMBER(H410),MIN('الإعدادات'!$B$4,H410),'الإعدادات'!$B$4))-YEAR(G410))*12+MONTH(IF(ISNUMBER(H410),MIN('الإعدادات'!$B$4,H410),'الإعدادات'!$B$4))-MONTH(G410)+1))</f>
        <v/>
      </c>
      <c r="L410" s="20">
        <f>IF(K410="","",ROUND(K410*J410,2))</f>
        <v/>
      </c>
      <c r="M410" s="20">
        <f>IF(A410&amp;""="","",SUMIFS('الدفعات'!$C$6:$C$3005,'الدفعات'!$B$6:$B$3005,A410&amp;""))</f>
        <v/>
      </c>
      <c r="N410" s="20">
        <f>IF(L410="","",ROUND(L410-M410,2))</f>
        <v/>
      </c>
      <c r="O410" s="18">
        <f>IF(N410="","",IF(AND(N410&gt;0,N(J410)&gt;0),ROUNDUP(ROUND(N410/J410,4),0),0))</f>
        <v/>
      </c>
      <c r="P410" s="21">
        <f>IF(A410&amp;""="","",IFERROR(SUMIFS('الدفعات'!$A$6:$A$3005,'الدفعات'!$B$6:$B$3005,A410&amp;"",'الدفعات'!$H$6:$H$3005,1)/COUNTIFS('الدفعات'!$B$6:$B$3005,A410&amp;"",'الدفعات'!$H$6:$H$3005,1),""))</f>
        <v/>
      </c>
      <c r="Q410" s="6">
        <f>IF(A410&amp;""="","",IF(N410="","بيانات ناقصة",IF(N410&gt;0,"متأخر",IF(N410&lt;0,"دفع مقدمًا","مسدد"))))</f>
        <v/>
      </c>
      <c r="R410" s="22">
        <f>IF(A410&amp;""="","",IF(AND(F410&amp;""&lt;&gt;"",OR(NOT(ISNUMBER(H410)),H410&gt;'الإعدادات'!$B$4)),1,0))</f>
        <v/>
      </c>
      <c r="S410" s="18">
        <f>IF(ISNUMBER(N410),IF(N410&gt;0,COUNTIFS($N$6:$N$505,"&gt;"&amp;N410)+COUNTIFS($N$6:N410,N410),""),"")</f>
        <v/>
      </c>
    </row>
    <row r="411">
      <c r="A411" s="5" t="n"/>
      <c r="B411" s="5" t="n"/>
      <c r="C411" s="5" t="n"/>
      <c r="D411" s="5" t="n"/>
      <c r="E411" s="16" t="n"/>
      <c r="F411" s="5" t="n"/>
      <c r="G411" s="13" t="n"/>
      <c r="H411" s="13" t="n"/>
      <c r="I411" s="17" t="n"/>
      <c r="J411" s="20">
        <f>IF(A411&amp;""="","",IFERROR(INDEX('الخطوط'!$G$6:$G$45,MATCH(F411&amp;"",'الخطوط'!$A$6:$A$45,0))-N(I411),""))</f>
        <v/>
      </c>
      <c r="K411" s="18">
        <f>IF(OR(J411="",NOT(ISNUMBER(G411))),"",IF(IF(ISNUMBER(H411),MIN('الإعدادات'!$B$4,H411),'الإعدادات'!$B$4)&lt;G411,0,(YEAR(IF(ISNUMBER(H411),MIN('الإعدادات'!$B$4,H411),'الإعدادات'!$B$4))-YEAR(G411))*12+MONTH(IF(ISNUMBER(H411),MIN('الإعدادات'!$B$4,H411),'الإعدادات'!$B$4))-MONTH(G411)+1))</f>
        <v/>
      </c>
      <c r="L411" s="20">
        <f>IF(K411="","",ROUND(K411*J411,2))</f>
        <v/>
      </c>
      <c r="M411" s="20">
        <f>IF(A411&amp;""="","",SUMIFS('الدفعات'!$C$6:$C$3005,'الدفعات'!$B$6:$B$3005,A411&amp;""))</f>
        <v/>
      </c>
      <c r="N411" s="20">
        <f>IF(L411="","",ROUND(L411-M411,2))</f>
        <v/>
      </c>
      <c r="O411" s="18">
        <f>IF(N411="","",IF(AND(N411&gt;0,N(J411)&gt;0),ROUNDUP(ROUND(N411/J411,4),0),0))</f>
        <v/>
      </c>
      <c r="P411" s="21">
        <f>IF(A411&amp;""="","",IFERROR(SUMIFS('الدفعات'!$A$6:$A$3005,'الدفعات'!$B$6:$B$3005,A411&amp;"",'الدفعات'!$H$6:$H$3005,1)/COUNTIFS('الدفعات'!$B$6:$B$3005,A411&amp;"",'الدفعات'!$H$6:$H$3005,1),""))</f>
        <v/>
      </c>
      <c r="Q411" s="6">
        <f>IF(A411&amp;""="","",IF(N411="","بيانات ناقصة",IF(N411&gt;0,"متأخر",IF(N411&lt;0,"دفع مقدمًا","مسدد"))))</f>
        <v/>
      </c>
      <c r="R411" s="22">
        <f>IF(A411&amp;""="","",IF(AND(F411&amp;""&lt;&gt;"",OR(NOT(ISNUMBER(H411)),H411&gt;'الإعدادات'!$B$4)),1,0))</f>
        <v/>
      </c>
      <c r="S411" s="18">
        <f>IF(ISNUMBER(N411),IF(N411&gt;0,COUNTIFS($N$6:$N$505,"&gt;"&amp;N411)+COUNTIFS($N$6:N411,N411),""),"")</f>
        <v/>
      </c>
    </row>
    <row r="412">
      <c r="A412" s="5" t="n"/>
      <c r="B412" s="5" t="n"/>
      <c r="C412" s="5" t="n"/>
      <c r="D412" s="5" t="n"/>
      <c r="E412" s="16" t="n"/>
      <c r="F412" s="5" t="n"/>
      <c r="G412" s="13" t="n"/>
      <c r="H412" s="13" t="n"/>
      <c r="I412" s="17" t="n"/>
      <c r="J412" s="20">
        <f>IF(A412&amp;""="","",IFERROR(INDEX('الخطوط'!$G$6:$G$45,MATCH(F412&amp;"",'الخطوط'!$A$6:$A$45,0))-N(I412),""))</f>
        <v/>
      </c>
      <c r="K412" s="18">
        <f>IF(OR(J412="",NOT(ISNUMBER(G412))),"",IF(IF(ISNUMBER(H412),MIN('الإعدادات'!$B$4,H412),'الإعدادات'!$B$4)&lt;G412,0,(YEAR(IF(ISNUMBER(H412),MIN('الإعدادات'!$B$4,H412),'الإعدادات'!$B$4))-YEAR(G412))*12+MONTH(IF(ISNUMBER(H412),MIN('الإعدادات'!$B$4,H412),'الإعدادات'!$B$4))-MONTH(G412)+1))</f>
        <v/>
      </c>
      <c r="L412" s="20">
        <f>IF(K412="","",ROUND(K412*J412,2))</f>
        <v/>
      </c>
      <c r="M412" s="20">
        <f>IF(A412&amp;""="","",SUMIFS('الدفعات'!$C$6:$C$3005,'الدفعات'!$B$6:$B$3005,A412&amp;""))</f>
        <v/>
      </c>
      <c r="N412" s="20">
        <f>IF(L412="","",ROUND(L412-M412,2))</f>
        <v/>
      </c>
      <c r="O412" s="18">
        <f>IF(N412="","",IF(AND(N412&gt;0,N(J412)&gt;0),ROUNDUP(ROUND(N412/J412,4),0),0))</f>
        <v/>
      </c>
      <c r="P412" s="21">
        <f>IF(A412&amp;""="","",IFERROR(SUMIFS('الدفعات'!$A$6:$A$3005,'الدفعات'!$B$6:$B$3005,A412&amp;"",'الدفعات'!$H$6:$H$3005,1)/COUNTIFS('الدفعات'!$B$6:$B$3005,A412&amp;"",'الدفعات'!$H$6:$H$3005,1),""))</f>
        <v/>
      </c>
      <c r="Q412" s="6">
        <f>IF(A412&amp;""="","",IF(N412="","بيانات ناقصة",IF(N412&gt;0,"متأخر",IF(N412&lt;0,"دفع مقدمًا","مسدد"))))</f>
        <v/>
      </c>
      <c r="R412" s="22">
        <f>IF(A412&amp;""="","",IF(AND(F412&amp;""&lt;&gt;"",OR(NOT(ISNUMBER(H412)),H412&gt;'الإعدادات'!$B$4)),1,0))</f>
        <v/>
      </c>
      <c r="S412" s="18">
        <f>IF(ISNUMBER(N412),IF(N412&gt;0,COUNTIFS($N$6:$N$505,"&gt;"&amp;N412)+COUNTIFS($N$6:N412,N412),""),"")</f>
        <v/>
      </c>
    </row>
    <row r="413">
      <c r="A413" s="5" t="n"/>
      <c r="B413" s="5" t="n"/>
      <c r="C413" s="5" t="n"/>
      <c r="D413" s="5" t="n"/>
      <c r="E413" s="16" t="n"/>
      <c r="F413" s="5" t="n"/>
      <c r="G413" s="13" t="n"/>
      <c r="H413" s="13" t="n"/>
      <c r="I413" s="17" t="n"/>
      <c r="J413" s="20">
        <f>IF(A413&amp;""="","",IFERROR(INDEX('الخطوط'!$G$6:$G$45,MATCH(F413&amp;"",'الخطوط'!$A$6:$A$45,0))-N(I413),""))</f>
        <v/>
      </c>
      <c r="K413" s="18">
        <f>IF(OR(J413="",NOT(ISNUMBER(G413))),"",IF(IF(ISNUMBER(H413),MIN('الإعدادات'!$B$4,H413),'الإعدادات'!$B$4)&lt;G413,0,(YEAR(IF(ISNUMBER(H413),MIN('الإعدادات'!$B$4,H413),'الإعدادات'!$B$4))-YEAR(G413))*12+MONTH(IF(ISNUMBER(H413),MIN('الإعدادات'!$B$4,H413),'الإعدادات'!$B$4))-MONTH(G413)+1))</f>
        <v/>
      </c>
      <c r="L413" s="20">
        <f>IF(K413="","",ROUND(K413*J413,2))</f>
        <v/>
      </c>
      <c r="M413" s="20">
        <f>IF(A413&amp;""="","",SUMIFS('الدفعات'!$C$6:$C$3005,'الدفعات'!$B$6:$B$3005,A413&amp;""))</f>
        <v/>
      </c>
      <c r="N413" s="20">
        <f>IF(L413="","",ROUND(L413-M413,2))</f>
        <v/>
      </c>
      <c r="O413" s="18">
        <f>IF(N413="","",IF(AND(N413&gt;0,N(J413)&gt;0),ROUNDUP(ROUND(N413/J413,4),0),0))</f>
        <v/>
      </c>
      <c r="P413" s="21">
        <f>IF(A413&amp;""="","",IFERROR(SUMIFS('الدفعات'!$A$6:$A$3005,'الدفعات'!$B$6:$B$3005,A413&amp;"",'الدفعات'!$H$6:$H$3005,1)/COUNTIFS('الدفعات'!$B$6:$B$3005,A413&amp;"",'الدفعات'!$H$6:$H$3005,1),""))</f>
        <v/>
      </c>
      <c r="Q413" s="6">
        <f>IF(A413&amp;""="","",IF(N413="","بيانات ناقصة",IF(N413&gt;0,"متأخر",IF(N413&lt;0,"دفع مقدمًا","مسدد"))))</f>
        <v/>
      </c>
      <c r="R413" s="22">
        <f>IF(A413&amp;""="","",IF(AND(F413&amp;""&lt;&gt;"",OR(NOT(ISNUMBER(H413)),H413&gt;'الإعدادات'!$B$4)),1,0))</f>
        <v/>
      </c>
      <c r="S413" s="18">
        <f>IF(ISNUMBER(N413),IF(N413&gt;0,COUNTIFS($N$6:$N$505,"&gt;"&amp;N413)+COUNTIFS($N$6:N413,N413),""),"")</f>
        <v/>
      </c>
    </row>
    <row r="414">
      <c r="A414" s="5" t="n"/>
      <c r="B414" s="5" t="n"/>
      <c r="C414" s="5" t="n"/>
      <c r="D414" s="5" t="n"/>
      <c r="E414" s="16" t="n"/>
      <c r="F414" s="5" t="n"/>
      <c r="G414" s="13" t="n"/>
      <c r="H414" s="13" t="n"/>
      <c r="I414" s="17" t="n"/>
      <c r="J414" s="20">
        <f>IF(A414&amp;""="","",IFERROR(INDEX('الخطوط'!$G$6:$G$45,MATCH(F414&amp;"",'الخطوط'!$A$6:$A$45,0))-N(I414),""))</f>
        <v/>
      </c>
      <c r="K414" s="18">
        <f>IF(OR(J414="",NOT(ISNUMBER(G414))),"",IF(IF(ISNUMBER(H414),MIN('الإعدادات'!$B$4,H414),'الإعدادات'!$B$4)&lt;G414,0,(YEAR(IF(ISNUMBER(H414),MIN('الإعدادات'!$B$4,H414),'الإعدادات'!$B$4))-YEAR(G414))*12+MONTH(IF(ISNUMBER(H414),MIN('الإعدادات'!$B$4,H414),'الإعدادات'!$B$4))-MONTH(G414)+1))</f>
        <v/>
      </c>
      <c r="L414" s="20">
        <f>IF(K414="","",ROUND(K414*J414,2))</f>
        <v/>
      </c>
      <c r="M414" s="20">
        <f>IF(A414&amp;""="","",SUMIFS('الدفعات'!$C$6:$C$3005,'الدفعات'!$B$6:$B$3005,A414&amp;""))</f>
        <v/>
      </c>
      <c r="N414" s="20">
        <f>IF(L414="","",ROUND(L414-M414,2))</f>
        <v/>
      </c>
      <c r="O414" s="18">
        <f>IF(N414="","",IF(AND(N414&gt;0,N(J414)&gt;0),ROUNDUP(ROUND(N414/J414,4),0),0))</f>
        <v/>
      </c>
      <c r="P414" s="21">
        <f>IF(A414&amp;""="","",IFERROR(SUMIFS('الدفعات'!$A$6:$A$3005,'الدفعات'!$B$6:$B$3005,A414&amp;"",'الدفعات'!$H$6:$H$3005,1)/COUNTIFS('الدفعات'!$B$6:$B$3005,A414&amp;"",'الدفعات'!$H$6:$H$3005,1),""))</f>
        <v/>
      </c>
      <c r="Q414" s="6">
        <f>IF(A414&amp;""="","",IF(N414="","بيانات ناقصة",IF(N414&gt;0,"متأخر",IF(N414&lt;0,"دفع مقدمًا","مسدد"))))</f>
        <v/>
      </c>
      <c r="R414" s="22">
        <f>IF(A414&amp;""="","",IF(AND(F414&amp;""&lt;&gt;"",OR(NOT(ISNUMBER(H414)),H414&gt;'الإعدادات'!$B$4)),1,0))</f>
        <v/>
      </c>
      <c r="S414" s="18">
        <f>IF(ISNUMBER(N414),IF(N414&gt;0,COUNTIFS($N$6:$N$505,"&gt;"&amp;N414)+COUNTIFS($N$6:N414,N414),""),"")</f>
        <v/>
      </c>
    </row>
    <row r="415">
      <c r="A415" s="5" t="n"/>
      <c r="B415" s="5" t="n"/>
      <c r="C415" s="5" t="n"/>
      <c r="D415" s="5" t="n"/>
      <c r="E415" s="16" t="n"/>
      <c r="F415" s="5" t="n"/>
      <c r="G415" s="13" t="n"/>
      <c r="H415" s="13" t="n"/>
      <c r="I415" s="17" t="n"/>
      <c r="J415" s="20">
        <f>IF(A415&amp;""="","",IFERROR(INDEX('الخطوط'!$G$6:$G$45,MATCH(F415&amp;"",'الخطوط'!$A$6:$A$45,0))-N(I415),""))</f>
        <v/>
      </c>
      <c r="K415" s="18">
        <f>IF(OR(J415="",NOT(ISNUMBER(G415))),"",IF(IF(ISNUMBER(H415),MIN('الإعدادات'!$B$4,H415),'الإعدادات'!$B$4)&lt;G415,0,(YEAR(IF(ISNUMBER(H415),MIN('الإعدادات'!$B$4,H415),'الإعدادات'!$B$4))-YEAR(G415))*12+MONTH(IF(ISNUMBER(H415),MIN('الإعدادات'!$B$4,H415),'الإعدادات'!$B$4))-MONTH(G415)+1))</f>
        <v/>
      </c>
      <c r="L415" s="20">
        <f>IF(K415="","",ROUND(K415*J415,2))</f>
        <v/>
      </c>
      <c r="M415" s="20">
        <f>IF(A415&amp;""="","",SUMIFS('الدفعات'!$C$6:$C$3005,'الدفعات'!$B$6:$B$3005,A415&amp;""))</f>
        <v/>
      </c>
      <c r="N415" s="20">
        <f>IF(L415="","",ROUND(L415-M415,2))</f>
        <v/>
      </c>
      <c r="O415" s="18">
        <f>IF(N415="","",IF(AND(N415&gt;0,N(J415)&gt;0),ROUNDUP(ROUND(N415/J415,4),0),0))</f>
        <v/>
      </c>
      <c r="P415" s="21">
        <f>IF(A415&amp;""="","",IFERROR(SUMIFS('الدفعات'!$A$6:$A$3005,'الدفعات'!$B$6:$B$3005,A415&amp;"",'الدفعات'!$H$6:$H$3005,1)/COUNTIFS('الدفعات'!$B$6:$B$3005,A415&amp;"",'الدفعات'!$H$6:$H$3005,1),""))</f>
        <v/>
      </c>
      <c r="Q415" s="6">
        <f>IF(A415&amp;""="","",IF(N415="","بيانات ناقصة",IF(N415&gt;0,"متأخر",IF(N415&lt;0,"دفع مقدمًا","مسدد"))))</f>
        <v/>
      </c>
      <c r="R415" s="22">
        <f>IF(A415&amp;""="","",IF(AND(F415&amp;""&lt;&gt;"",OR(NOT(ISNUMBER(H415)),H415&gt;'الإعدادات'!$B$4)),1,0))</f>
        <v/>
      </c>
      <c r="S415" s="18">
        <f>IF(ISNUMBER(N415),IF(N415&gt;0,COUNTIFS($N$6:$N$505,"&gt;"&amp;N415)+COUNTIFS($N$6:N415,N415),""),"")</f>
        <v/>
      </c>
    </row>
    <row r="416">
      <c r="A416" s="5" t="n"/>
      <c r="B416" s="5" t="n"/>
      <c r="C416" s="5" t="n"/>
      <c r="D416" s="5" t="n"/>
      <c r="E416" s="16" t="n"/>
      <c r="F416" s="5" t="n"/>
      <c r="G416" s="13" t="n"/>
      <c r="H416" s="13" t="n"/>
      <c r="I416" s="17" t="n"/>
      <c r="J416" s="20">
        <f>IF(A416&amp;""="","",IFERROR(INDEX('الخطوط'!$G$6:$G$45,MATCH(F416&amp;"",'الخطوط'!$A$6:$A$45,0))-N(I416),""))</f>
        <v/>
      </c>
      <c r="K416" s="18">
        <f>IF(OR(J416="",NOT(ISNUMBER(G416))),"",IF(IF(ISNUMBER(H416),MIN('الإعدادات'!$B$4,H416),'الإعدادات'!$B$4)&lt;G416,0,(YEAR(IF(ISNUMBER(H416),MIN('الإعدادات'!$B$4,H416),'الإعدادات'!$B$4))-YEAR(G416))*12+MONTH(IF(ISNUMBER(H416),MIN('الإعدادات'!$B$4,H416),'الإعدادات'!$B$4))-MONTH(G416)+1))</f>
        <v/>
      </c>
      <c r="L416" s="20">
        <f>IF(K416="","",ROUND(K416*J416,2))</f>
        <v/>
      </c>
      <c r="M416" s="20">
        <f>IF(A416&amp;""="","",SUMIFS('الدفعات'!$C$6:$C$3005,'الدفعات'!$B$6:$B$3005,A416&amp;""))</f>
        <v/>
      </c>
      <c r="N416" s="20">
        <f>IF(L416="","",ROUND(L416-M416,2))</f>
        <v/>
      </c>
      <c r="O416" s="18">
        <f>IF(N416="","",IF(AND(N416&gt;0,N(J416)&gt;0),ROUNDUP(ROUND(N416/J416,4),0),0))</f>
        <v/>
      </c>
      <c r="P416" s="21">
        <f>IF(A416&amp;""="","",IFERROR(SUMIFS('الدفعات'!$A$6:$A$3005,'الدفعات'!$B$6:$B$3005,A416&amp;"",'الدفعات'!$H$6:$H$3005,1)/COUNTIFS('الدفعات'!$B$6:$B$3005,A416&amp;"",'الدفعات'!$H$6:$H$3005,1),""))</f>
        <v/>
      </c>
      <c r="Q416" s="6">
        <f>IF(A416&amp;""="","",IF(N416="","بيانات ناقصة",IF(N416&gt;0,"متأخر",IF(N416&lt;0,"دفع مقدمًا","مسدد"))))</f>
        <v/>
      </c>
      <c r="R416" s="22">
        <f>IF(A416&amp;""="","",IF(AND(F416&amp;""&lt;&gt;"",OR(NOT(ISNUMBER(H416)),H416&gt;'الإعدادات'!$B$4)),1,0))</f>
        <v/>
      </c>
      <c r="S416" s="18">
        <f>IF(ISNUMBER(N416),IF(N416&gt;0,COUNTIFS($N$6:$N$505,"&gt;"&amp;N416)+COUNTIFS($N$6:N416,N416),""),"")</f>
        <v/>
      </c>
    </row>
    <row r="417">
      <c r="A417" s="5" t="n"/>
      <c r="B417" s="5" t="n"/>
      <c r="C417" s="5" t="n"/>
      <c r="D417" s="5" t="n"/>
      <c r="E417" s="16" t="n"/>
      <c r="F417" s="5" t="n"/>
      <c r="G417" s="13" t="n"/>
      <c r="H417" s="13" t="n"/>
      <c r="I417" s="17" t="n"/>
      <c r="J417" s="20">
        <f>IF(A417&amp;""="","",IFERROR(INDEX('الخطوط'!$G$6:$G$45,MATCH(F417&amp;"",'الخطوط'!$A$6:$A$45,0))-N(I417),""))</f>
        <v/>
      </c>
      <c r="K417" s="18">
        <f>IF(OR(J417="",NOT(ISNUMBER(G417))),"",IF(IF(ISNUMBER(H417),MIN('الإعدادات'!$B$4,H417),'الإعدادات'!$B$4)&lt;G417,0,(YEAR(IF(ISNUMBER(H417),MIN('الإعدادات'!$B$4,H417),'الإعدادات'!$B$4))-YEAR(G417))*12+MONTH(IF(ISNUMBER(H417),MIN('الإعدادات'!$B$4,H417),'الإعدادات'!$B$4))-MONTH(G417)+1))</f>
        <v/>
      </c>
      <c r="L417" s="20">
        <f>IF(K417="","",ROUND(K417*J417,2))</f>
        <v/>
      </c>
      <c r="M417" s="20">
        <f>IF(A417&amp;""="","",SUMIFS('الدفعات'!$C$6:$C$3005,'الدفعات'!$B$6:$B$3005,A417&amp;""))</f>
        <v/>
      </c>
      <c r="N417" s="20">
        <f>IF(L417="","",ROUND(L417-M417,2))</f>
        <v/>
      </c>
      <c r="O417" s="18">
        <f>IF(N417="","",IF(AND(N417&gt;0,N(J417)&gt;0),ROUNDUP(ROUND(N417/J417,4),0),0))</f>
        <v/>
      </c>
      <c r="P417" s="21">
        <f>IF(A417&amp;""="","",IFERROR(SUMIFS('الدفعات'!$A$6:$A$3005,'الدفعات'!$B$6:$B$3005,A417&amp;"",'الدفعات'!$H$6:$H$3005,1)/COUNTIFS('الدفعات'!$B$6:$B$3005,A417&amp;"",'الدفعات'!$H$6:$H$3005,1),""))</f>
        <v/>
      </c>
      <c r="Q417" s="6">
        <f>IF(A417&amp;""="","",IF(N417="","بيانات ناقصة",IF(N417&gt;0,"متأخر",IF(N417&lt;0,"دفع مقدمًا","مسدد"))))</f>
        <v/>
      </c>
      <c r="R417" s="22">
        <f>IF(A417&amp;""="","",IF(AND(F417&amp;""&lt;&gt;"",OR(NOT(ISNUMBER(H417)),H417&gt;'الإعدادات'!$B$4)),1,0))</f>
        <v/>
      </c>
      <c r="S417" s="18">
        <f>IF(ISNUMBER(N417),IF(N417&gt;0,COUNTIFS($N$6:$N$505,"&gt;"&amp;N417)+COUNTIFS($N$6:N417,N417),""),"")</f>
        <v/>
      </c>
    </row>
    <row r="418">
      <c r="A418" s="5" t="n"/>
      <c r="B418" s="5" t="n"/>
      <c r="C418" s="5" t="n"/>
      <c r="D418" s="5" t="n"/>
      <c r="E418" s="16" t="n"/>
      <c r="F418" s="5" t="n"/>
      <c r="G418" s="13" t="n"/>
      <c r="H418" s="13" t="n"/>
      <c r="I418" s="17" t="n"/>
      <c r="J418" s="20">
        <f>IF(A418&amp;""="","",IFERROR(INDEX('الخطوط'!$G$6:$G$45,MATCH(F418&amp;"",'الخطوط'!$A$6:$A$45,0))-N(I418),""))</f>
        <v/>
      </c>
      <c r="K418" s="18">
        <f>IF(OR(J418="",NOT(ISNUMBER(G418))),"",IF(IF(ISNUMBER(H418),MIN('الإعدادات'!$B$4,H418),'الإعدادات'!$B$4)&lt;G418,0,(YEAR(IF(ISNUMBER(H418),MIN('الإعدادات'!$B$4,H418),'الإعدادات'!$B$4))-YEAR(G418))*12+MONTH(IF(ISNUMBER(H418),MIN('الإعدادات'!$B$4,H418),'الإعدادات'!$B$4))-MONTH(G418)+1))</f>
        <v/>
      </c>
      <c r="L418" s="20">
        <f>IF(K418="","",ROUND(K418*J418,2))</f>
        <v/>
      </c>
      <c r="M418" s="20">
        <f>IF(A418&amp;""="","",SUMIFS('الدفعات'!$C$6:$C$3005,'الدفعات'!$B$6:$B$3005,A418&amp;""))</f>
        <v/>
      </c>
      <c r="N418" s="20">
        <f>IF(L418="","",ROUND(L418-M418,2))</f>
        <v/>
      </c>
      <c r="O418" s="18">
        <f>IF(N418="","",IF(AND(N418&gt;0,N(J418)&gt;0),ROUNDUP(ROUND(N418/J418,4),0),0))</f>
        <v/>
      </c>
      <c r="P418" s="21">
        <f>IF(A418&amp;""="","",IFERROR(SUMIFS('الدفعات'!$A$6:$A$3005,'الدفعات'!$B$6:$B$3005,A418&amp;"",'الدفعات'!$H$6:$H$3005,1)/COUNTIFS('الدفعات'!$B$6:$B$3005,A418&amp;"",'الدفعات'!$H$6:$H$3005,1),""))</f>
        <v/>
      </c>
      <c r="Q418" s="6">
        <f>IF(A418&amp;""="","",IF(N418="","بيانات ناقصة",IF(N418&gt;0,"متأخر",IF(N418&lt;0,"دفع مقدمًا","مسدد"))))</f>
        <v/>
      </c>
      <c r="R418" s="22">
        <f>IF(A418&amp;""="","",IF(AND(F418&amp;""&lt;&gt;"",OR(NOT(ISNUMBER(H418)),H418&gt;'الإعدادات'!$B$4)),1,0))</f>
        <v/>
      </c>
      <c r="S418" s="18">
        <f>IF(ISNUMBER(N418),IF(N418&gt;0,COUNTIFS($N$6:$N$505,"&gt;"&amp;N418)+COUNTIFS($N$6:N418,N418),""),"")</f>
        <v/>
      </c>
    </row>
    <row r="419">
      <c r="A419" s="5" t="n"/>
      <c r="B419" s="5" t="n"/>
      <c r="C419" s="5" t="n"/>
      <c r="D419" s="5" t="n"/>
      <c r="E419" s="16" t="n"/>
      <c r="F419" s="5" t="n"/>
      <c r="G419" s="13" t="n"/>
      <c r="H419" s="13" t="n"/>
      <c r="I419" s="17" t="n"/>
      <c r="J419" s="20">
        <f>IF(A419&amp;""="","",IFERROR(INDEX('الخطوط'!$G$6:$G$45,MATCH(F419&amp;"",'الخطوط'!$A$6:$A$45,0))-N(I419),""))</f>
        <v/>
      </c>
      <c r="K419" s="18">
        <f>IF(OR(J419="",NOT(ISNUMBER(G419))),"",IF(IF(ISNUMBER(H419),MIN('الإعدادات'!$B$4,H419),'الإعدادات'!$B$4)&lt;G419,0,(YEAR(IF(ISNUMBER(H419),MIN('الإعدادات'!$B$4,H419),'الإعدادات'!$B$4))-YEAR(G419))*12+MONTH(IF(ISNUMBER(H419),MIN('الإعدادات'!$B$4,H419),'الإعدادات'!$B$4))-MONTH(G419)+1))</f>
        <v/>
      </c>
      <c r="L419" s="20">
        <f>IF(K419="","",ROUND(K419*J419,2))</f>
        <v/>
      </c>
      <c r="M419" s="20">
        <f>IF(A419&amp;""="","",SUMIFS('الدفعات'!$C$6:$C$3005,'الدفعات'!$B$6:$B$3005,A419&amp;""))</f>
        <v/>
      </c>
      <c r="N419" s="20">
        <f>IF(L419="","",ROUND(L419-M419,2))</f>
        <v/>
      </c>
      <c r="O419" s="18">
        <f>IF(N419="","",IF(AND(N419&gt;0,N(J419)&gt;0),ROUNDUP(ROUND(N419/J419,4),0),0))</f>
        <v/>
      </c>
      <c r="P419" s="21">
        <f>IF(A419&amp;""="","",IFERROR(SUMIFS('الدفعات'!$A$6:$A$3005,'الدفعات'!$B$6:$B$3005,A419&amp;"",'الدفعات'!$H$6:$H$3005,1)/COUNTIFS('الدفعات'!$B$6:$B$3005,A419&amp;"",'الدفعات'!$H$6:$H$3005,1),""))</f>
        <v/>
      </c>
      <c r="Q419" s="6">
        <f>IF(A419&amp;""="","",IF(N419="","بيانات ناقصة",IF(N419&gt;0,"متأخر",IF(N419&lt;0,"دفع مقدمًا","مسدد"))))</f>
        <v/>
      </c>
      <c r="R419" s="22">
        <f>IF(A419&amp;""="","",IF(AND(F419&amp;""&lt;&gt;"",OR(NOT(ISNUMBER(H419)),H419&gt;'الإعدادات'!$B$4)),1,0))</f>
        <v/>
      </c>
      <c r="S419" s="18">
        <f>IF(ISNUMBER(N419),IF(N419&gt;0,COUNTIFS($N$6:$N$505,"&gt;"&amp;N419)+COUNTIFS($N$6:N419,N419),""),"")</f>
        <v/>
      </c>
    </row>
    <row r="420">
      <c r="A420" s="5" t="n"/>
      <c r="B420" s="5" t="n"/>
      <c r="C420" s="5" t="n"/>
      <c r="D420" s="5" t="n"/>
      <c r="E420" s="16" t="n"/>
      <c r="F420" s="5" t="n"/>
      <c r="G420" s="13" t="n"/>
      <c r="H420" s="13" t="n"/>
      <c r="I420" s="17" t="n"/>
      <c r="J420" s="20">
        <f>IF(A420&amp;""="","",IFERROR(INDEX('الخطوط'!$G$6:$G$45,MATCH(F420&amp;"",'الخطوط'!$A$6:$A$45,0))-N(I420),""))</f>
        <v/>
      </c>
      <c r="K420" s="18">
        <f>IF(OR(J420="",NOT(ISNUMBER(G420))),"",IF(IF(ISNUMBER(H420),MIN('الإعدادات'!$B$4,H420),'الإعدادات'!$B$4)&lt;G420,0,(YEAR(IF(ISNUMBER(H420),MIN('الإعدادات'!$B$4,H420),'الإعدادات'!$B$4))-YEAR(G420))*12+MONTH(IF(ISNUMBER(H420),MIN('الإعدادات'!$B$4,H420),'الإعدادات'!$B$4))-MONTH(G420)+1))</f>
        <v/>
      </c>
      <c r="L420" s="20">
        <f>IF(K420="","",ROUND(K420*J420,2))</f>
        <v/>
      </c>
      <c r="M420" s="20">
        <f>IF(A420&amp;""="","",SUMIFS('الدفعات'!$C$6:$C$3005,'الدفعات'!$B$6:$B$3005,A420&amp;""))</f>
        <v/>
      </c>
      <c r="N420" s="20">
        <f>IF(L420="","",ROUND(L420-M420,2))</f>
        <v/>
      </c>
      <c r="O420" s="18">
        <f>IF(N420="","",IF(AND(N420&gt;0,N(J420)&gt;0),ROUNDUP(ROUND(N420/J420,4),0),0))</f>
        <v/>
      </c>
      <c r="P420" s="21">
        <f>IF(A420&amp;""="","",IFERROR(SUMIFS('الدفعات'!$A$6:$A$3005,'الدفعات'!$B$6:$B$3005,A420&amp;"",'الدفعات'!$H$6:$H$3005,1)/COUNTIFS('الدفعات'!$B$6:$B$3005,A420&amp;"",'الدفعات'!$H$6:$H$3005,1),""))</f>
        <v/>
      </c>
      <c r="Q420" s="6">
        <f>IF(A420&amp;""="","",IF(N420="","بيانات ناقصة",IF(N420&gt;0,"متأخر",IF(N420&lt;0,"دفع مقدمًا","مسدد"))))</f>
        <v/>
      </c>
      <c r="R420" s="22">
        <f>IF(A420&amp;""="","",IF(AND(F420&amp;""&lt;&gt;"",OR(NOT(ISNUMBER(H420)),H420&gt;'الإعدادات'!$B$4)),1,0))</f>
        <v/>
      </c>
      <c r="S420" s="18">
        <f>IF(ISNUMBER(N420),IF(N420&gt;0,COUNTIFS($N$6:$N$505,"&gt;"&amp;N420)+COUNTIFS($N$6:N420,N420),""),"")</f>
        <v/>
      </c>
    </row>
    <row r="421">
      <c r="A421" s="5" t="n"/>
      <c r="B421" s="5" t="n"/>
      <c r="C421" s="5" t="n"/>
      <c r="D421" s="5" t="n"/>
      <c r="E421" s="16" t="n"/>
      <c r="F421" s="5" t="n"/>
      <c r="G421" s="13" t="n"/>
      <c r="H421" s="13" t="n"/>
      <c r="I421" s="17" t="n"/>
      <c r="J421" s="20">
        <f>IF(A421&amp;""="","",IFERROR(INDEX('الخطوط'!$G$6:$G$45,MATCH(F421&amp;"",'الخطوط'!$A$6:$A$45,0))-N(I421),""))</f>
        <v/>
      </c>
      <c r="K421" s="18">
        <f>IF(OR(J421="",NOT(ISNUMBER(G421))),"",IF(IF(ISNUMBER(H421),MIN('الإعدادات'!$B$4,H421),'الإعدادات'!$B$4)&lt;G421,0,(YEAR(IF(ISNUMBER(H421),MIN('الإعدادات'!$B$4,H421),'الإعدادات'!$B$4))-YEAR(G421))*12+MONTH(IF(ISNUMBER(H421),MIN('الإعدادات'!$B$4,H421),'الإعدادات'!$B$4))-MONTH(G421)+1))</f>
        <v/>
      </c>
      <c r="L421" s="20">
        <f>IF(K421="","",ROUND(K421*J421,2))</f>
        <v/>
      </c>
      <c r="M421" s="20">
        <f>IF(A421&amp;""="","",SUMIFS('الدفعات'!$C$6:$C$3005,'الدفعات'!$B$6:$B$3005,A421&amp;""))</f>
        <v/>
      </c>
      <c r="N421" s="20">
        <f>IF(L421="","",ROUND(L421-M421,2))</f>
        <v/>
      </c>
      <c r="O421" s="18">
        <f>IF(N421="","",IF(AND(N421&gt;0,N(J421)&gt;0),ROUNDUP(ROUND(N421/J421,4),0),0))</f>
        <v/>
      </c>
      <c r="P421" s="21">
        <f>IF(A421&amp;""="","",IFERROR(SUMIFS('الدفعات'!$A$6:$A$3005,'الدفعات'!$B$6:$B$3005,A421&amp;"",'الدفعات'!$H$6:$H$3005,1)/COUNTIFS('الدفعات'!$B$6:$B$3005,A421&amp;"",'الدفعات'!$H$6:$H$3005,1),""))</f>
        <v/>
      </c>
      <c r="Q421" s="6">
        <f>IF(A421&amp;""="","",IF(N421="","بيانات ناقصة",IF(N421&gt;0,"متأخر",IF(N421&lt;0,"دفع مقدمًا","مسدد"))))</f>
        <v/>
      </c>
      <c r="R421" s="22">
        <f>IF(A421&amp;""="","",IF(AND(F421&amp;""&lt;&gt;"",OR(NOT(ISNUMBER(H421)),H421&gt;'الإعدادات'!$B$4)),1,0))</f>
        <v/>
      </c>
      <c r="S421" s="18">
        <f>IF(ISNUMBER(N421),IF(N421&gt;0,COUNTIFS($N$6:$N$505,"&gt;"&amp;N421)+COUNTIFS($N$6:N421,N421),""),"")</f>
        <v/>
      </c>
    </row>
    <row r="422">
      <c r="A422" s="5" t="n"/>
      <c r="B422" s="5" t="n"/>
      <c r="C422" s="5" t="n"/>
      <c r="D422" s="5" t="n"/>
      <c r="E422" s="16" t="n"/>
      <c r="F422" s="5" t="n"/>
      <c r="G422" s="13" t="n"/>
      <c r="H422" s="13" t="n"/>
      <c r="I422" s="17" t="n"/>
      <c r="J422" s="20">
        <f>IF(A422&amp;""="","",IFERROR(INDEX('الخطوط'!$G$6:$G$45,MATCH(F422&amp;"",'الخطوط'!$A$6:$A$45,0))-N(I422),""))</f>
        <v/>
      </c>
      <c r="K422" s="18">
        <f>IF(OR(J422="",NOT(ISNUMBER(G422))),"",IF(IF(ISNUMBER(H422),MIN('الإعدادات'!$B$4,H422),'الإعدادات'!$B$4)&lt;G422,0,(YEAR(IF(ISNUMBER(H422),MIN('الإعدادات'!$B$4,H422),'الإعدادات'!$B$4))-YEAR(G422))*12+MONTH(IF(ISNUMBER(H422),MIN('الإعدادات'!$B$4,H422),'الإعدادات'!$B$4))-MONTH(G422)+1))</f>
        <v/>
      </c>
      <c r="L422" s="20">
        <f>IF(K422="","",ROUND(K422*J422,2))</f>
        <v/>
      </c>
      <c r="M422" s="20">
        <f>IF(A422&amp;""="","",SUMIFS('الدفعات'!$C$6:$C$3005,'الدفعات'!$B$6:$B$3005,A422&amp;""))</f>
        <v/>
      </c>
      <c r="N422" s="20">
        <f>IF(L422="","",ROUND(L422-M422,2))</f>
        <v/>
      </c>
      <c r="O422" s="18">
        <f>IF(N422="","",IF(AND(N422&gt;0,N(J422)&gt;0),ROUNDUP(ROUND(N422/J422,4),0),0))</f>
        <v/>
      </c>
      <c r="P422" s="21">
        <f>IF(A422&amp;""="","",IFERROR(SUMIFS('الدفعات'!$A$6:$A$3005,'الدفعات'!$B$6:$B$3005,A422&amp;"",'الدفعات'!$H$6:$H$3005,1)/COUNTIFS('الدفعات'!$B$6:$B$3005,A422&amp;"",'الدفعات'!$H$6:$H$3005,1),""))</f>
        <v/>
      </c>
      <c r="Q422" s="6">
        <f>IF(A422&amp;""="","",IF(N422="","بيانات ناقصة",IF(N422&gt;0,"متأخر",IF(N422&lt;0,"دفع مقدمًا","مسدد"))))</f>
        <v/>
      </c>
      <c r="R422" s="22">
        <f>IF(A422&amp;""="","",IF(AND(F422&amp;""&lt;&gt;"",OR(NOT(ISNUMBER(H422)),H422&gt;'الإعدادات'!$B$4)),1,0))</f>
        <v/>
      </c>
      <c r="S422" s="18">
        <f>IF(ISNUMBER(N422),IF(N422&gt;0,COUNTIFS($N$6:$N$505,"&gt;"&amp;N422)+COUNTIFS($N$6:N422,N422),""),"")</f>
        <v/>
      </c>
    </row>
    <row r="423">
      <c r="A423" s="5" t="n"/>
      <c r="B423" s="5" t="n"/>
      <c r="C423" s="5" t="n"/>
      <c r="D423" s="5" t="n"/>
      <c r="E423" s="16" t="n"/>
      <c r="F423" s="5" t="n"/>
      <c r="G423" s="13" t="n"/>
      <c r="H423" s="13" t="n"/>
      <c r="I423" s="17" t="n"/>
      <c r="J423" s="20">
        <f>IF(A423&amp;""="","",IFERROR(INDEX('الخطوط'!$G$6:$G$45,MATCH(F423&amp;"",'الخطوط'!$A$6:$A$45,0))-N(I423),""))</f>
        <v/>
      </c>
      <c r="K423" s="18">
        <f>IF(OR(J423="",NOT(ISNUMBER(G423))),"",IF(IF(ISNUMBER(H423),MIN('الإعدادات'!$B$4,H423),'الإعدادات'!$B$4)&lt;G423,0,(YEAR(IF(ISNUMBER(H423),MIN('الإعدادات'!$B$4,H423),'الإعدادات'!$B$4))-YEAR(G423))*12+MONTH(IF(ISNUMBER(H423),MIN('الإعدادات'!$B$4,H423),'الإعدادات'!$B$4))-MONTH(G423)+1))</f>
        <v/>
      </c>
      <c r="L423" s="20">
        <f>IF(K423="","",ROUND(K423*J423,2))</f>
        <v/>
      </c>
      <c r="M423" s="20">
        <f>IF(A423&amp;""="","",SUMIFS('الدفعات'!$C$6:$C$3005,'الدفعات'!$B$6:$B$3005,A423&amp;""))</f>
        <v/>
      </c>
      <c r="N423" s="20">
        <f>IF(L423="","",ROUND(L423-M423,2))</f>
        <v/>
      </c>
      <c r="O423" s="18">
        <f>IF(N423="","",IF(AND(N423&gt;0,N(J423)&gt;0),ROUNDUP(ROUND(N423/J423,4),0),0))</f>
        <v/>
      </c>
      <c r="P423" s="21">
        <f>IF(A423&amp;""="","",IFERROR(SUMIFS('الدفعات'!$A$6:$A$3005,'الدفعات'!$B$6:$B$3005,A423&amp;"",'الدفعات'!$H$6:$H$3005,1)/COUNTIFS('الدفعات'!$B$6:$B$3005,A423&amp;"",'الدفعات'!$H$6:$H$3005,1),""))</f>
        <v/>
      </c>
      <c r="Q423" s="6">
        <f>IF(A423&amp;""="","",IF(N423="","بيانات ناقصة",IF(N423&gt;0,"متأخر",IF(N423&lt;0,"دفع مقدمًا","مسدد"))))</f>
        <v/>
      </c>
      <c r="R423" s="22">
        <f>IF(A423&amp;""="","",IF(AND(F423&amp;""&lt;&gt;"",OR(NOT(ISNUMBER(H423)),H423&gt;'الإعدادات'!$B$4)),1,0))</f>
        <v/>
      </c>
      <c r="S423" s="18">
        <f>IF(ISNUMBER(N423),IF(N423&gt;0,COUNTIFS($N$6:$N$505,"&gt;"&amp;N423)+COUNTIFS($N$6:N423,N423),""),"")</f>
        <v/>
      </c>
    </row>
    <row r="424">
      <c r="A424" s="5" t="n"/>
      <c r="B424" s="5" t="n"/>
      <c r="C424" s="5" t="n"/>
      <c r="D424" s="5" t="n"/>
      <c r="E424" s="16" t="n"/>
      <c r="F424" s="5" t="n"/>
      <c r="G424" s="13" t="n"/>
      <c r="H424" s="13" t="n"/>
      <c r="I424" s="17" t="n"/>
      <c r="J424" s="20">
        <f>IF(A424&amp;""="","",IFERROR(INDEX('الخطوط'!$G$6:$G$45,MATCH(F424&amp;"",'الخطوط'!$A$6:$A$45,0))-N(I424),""))</f>
        <v/>
      </c>
      <c r="K424" s="18">
        <f>IF(OR(J424="",NOT(ISNUMBER(G424))),"",IF(IF(ISNUMBER(H424),MIN('الإعدادات'!$B$4,H424),'الإعدادات'!$B$4)&lt;G424,0,(YEAR(IF(ISNUMBER(H424),MIN('الإعدادات'!$B$4,H424),'الإعدادات'!$B$4))-YEAR(G424))*12+MONTH(IF(ISNUMBER(H424),MIN('الإعدادات'!$B$4,H424),'الإعدادات'!$B$4))-MONTH(G424)+1))</f>
        <v/>
      </c>
      <c r="L424" s="20">
        <f>IF(K424="","",ROUND(K424*J424,2))</f>
        <v/>
      </c>
      <c r="M424" s="20">
        <f>IF(A424&amp;""="","",SUMIFS('الدفعات'!$C$6:$C$3005,'الدفعات'!$B$6:$B$3005,A424&amp;""))</f>
        <v/>
      </c>
      <c r="N424" s="20">
        <f>IF(L424="","",ROUND(L424-M424,2))</f>
        <v/>
      </c>
      <c r="O424" s="18">
        <f>IF(N424="","",IF(AND(N424&gt;0,N(J424)&gt;0),ROUNDUP(ROUND(N424/J424,4),0),0))</f>
        <v/>
      </c>
      <c r="P424" s="21">
        <f>IF(A424&amp;""="","",IFERROR(SUMIFS('الدفعات'!$A$6:$A$3005,'الدفعات'!$B$6:$B$3005,A424&amp;"",'الدفعات'!$H$6:$H$3005,1)/COUNTIFS('الدفعات'!$B$6:$B$3005,A424&amp;"",'الدفعات'!$H$6:$H$3005,1),""))</f>
        <v/>
      </c>
      <c r="Q424" s="6">
        <f>IF(A424&amp;""="","",IF(N424="","بيانات ناقصة",IF(N424&gt;0,"متأخر",IF(N424&lt;0,"دفع مقدمًا","مسدد"))))</f>
        <v/>
      </c>
      <c r="R424" s="22">
        <f>IF(A424&amp;""="","",IF(AND(F424&amp;""&lt;&gt;"",OR(NOT(ISNUMBER(H424)),H424&gt;'الإعدادات'!$B$4)),1,0))</f>
        <v/>
      </c>
      <c r="S424" s="18">
        <f>IF(ISNUMBER(N424),IF(N424&gt;0,COUNTIFS($N$6:$N$505,"&gt;"&amp;N424)+COUNTIFS($N$6:N424,N424),""),"")</f>
        <v/>
      </c>
    </row>
    <row r="425">
      <c r="A425" s="5" t="n"/>
      <c r="B425" s="5" t="n"/>
      <c r="C425" s="5" t="n"/>
      <c r="D425" s="5" t="n"/>
      <c r="E425" s="16" t="n"/>
      <c r="F425" s="5" t="n"/>
      <c r="G425" s="13" t="n"/>
      <c r="H425" s="13" t="n"/>
      <c r="I425" s="17" t="n"/>
      <c r="J425" s="20">
        <f>IF(A425&amp;""="","",IFERROR(INDEX('الخطوط'!$G$6:$G$45,MATCH(F425&amp;"",'الخطوط'!$A$6:$A$45,0))-N(I425),""))</f>
        <v/>
      </c>
      <c r="K425" s="18">
        <f>IF(OR(J425="",NOT(ISNUMBER(G425))),"",IF(IF(ISNUMBER(H425),MIN('الإعدادات'!$B$4,H425),'الإعدادات'!$B$4)&lt;G425,0,(YEAR(IF(ISNUMBER(H425),MIN('الإعدادات'!$B$4,H425),'الإعدادات'!$B$4))-YEAR(G425))*12+MONTH(IF(ISNUMBER(H425),MIN('الإعدادات'!$B$4,H425),'الإعدادات'!$B$4))-MONTH(G425)+1))</f>
        <v/>
      </c>
      <c r="L425" s="20">
        <f>IF(K425="","",ROUND(K425*J425,2))</f>
        <v/>
      </c>
      <c r="M425" s="20">
        <f>IF(A425&amp;""="","",SUMIFS('الدفعات'!$C$6:$C$3005,'الدفعات'!$B$6:$B$3005,A425&amp;""))</f>
        <v/>
      </c>
      <c r="N425" s="20">
        <f>IF(L425="","",ROUND(L425-M425,2))</f>
        <v/>
      </c>
      <c r="O425" s="18">
        <f>IF(N425="","",IF(AND(N425&gt;0,N(J425)&gt;0),ROUNDUP(ROUND(N425/J425,4),0),0))</f>
        <v/>
      </c>
      <c r="P425" s="21">
        <f>IF(A425&amp;""="","",IFERROR(SUMIFS('الدفعات'!$A$6:$A$3005,'الدفعات'!$B$6:$B$3005,A425&amp;"",'الدفعات'!$H$6:$H$3005,1)/COUNTIFS('الدفعات'!$B$6:$B$3005,A425&amp;"",'الدفعات'!$H$6:$H$3005,1),""))</f>
        <v/>
      </c>
      <c r="Q425" s="6">
        <f>IF(A425&amp;""="","",IF(N425="","بيانات ناقصة",IF(N425&gt;0,"متأخر",IF(N425&lt;0,"دفع مقدمًا","مسدد"))))</f>
        <v/>
      </c>
      <c r="R425" s="22">
        <f>IF(A425&amp;""="","",IF(AND(F425&amp;""&lt;&gt;"",OR(NOT(ISNUMBER(H425)),H425&gt;'الإعدادات'!$B$4)),1,0))</f>
        <v/>
      </c>
      <c r="S425" s="18">
        <f>IF(ISNUMBER(N425),IF(N425&gt;0,COUNTIFS($N$6:$N$505,"&gt;"&amp;N425)+COUNTIFS($N$6:N425,N425),""),"")</f>
        <v/>
      </c>
    </row>
    <row r="426">
      <c r="A426" s="5" t="n"/>
      <c r="B426" s="5" t="n"/>
      <c r="C426" s="5" t="n"/>
      <c r="D426" s="5" t="n"/>
      <c r="E426" s="16" t="n"/>
      <c r="F426" s="5" t="n"/>
      <c r="G426" s="13" t="n"/>
      <c r="H426" s="13" t="n"/>
      <c r="I426" s="17" t="n"/>
      <c r="J426" s="20">
        <f>IF(A426&amp;""="","",IFERROR(INDEX('الخطوط'!$G$6:$G$45,MATCH(F426&amp;"",'الخطوط'!$A$6:$A$45,0))-N(I426),""))</f>
        <v/>
      </c>
      <c r="K426" s="18">
        <f>IF(OR(J426="",NOT(ISNUMBER(G426))),"",IF(IF(ISNUMBER(H426),MIN('الإعدادات'!$B$4,H426),'الإعدادات'!$B$4)&lt;G426,0,(YEAR(IF(ISNUMBER(H426),MIN('الإعدادات'!$B$4,H426),'الإعدادات'!$B$4))-YEAR(G426))*12+MONTH(IF(ISNUMBER(H426),MIN('الإعدادات'!$B$4,H426),'الإعدادات'!$B$4))-MONTH(G426)+1))</f>
        <v/>
      </c>
      <c r="L426" s="20">
        <f>IF(K426="","",ROUND(K426*J426,2))</f>
        <v/>
      </c>
      <c r="M426" s="20">
        <f>IF(A426&amp;""="","",SUMIFS('الدفعات'!$C$6:$C$3005,'الدفعات'!$B$6:$B$3005,A426&amp;""))</f>
        <v/>
      </c>
      <c r="N426" s="20">
        <f>IF(L426="","",ROUND(L426-M426,2))</f>
        <v/>
      </c>
      <c r="O426" s="18">
        <f>IF(N426="","",IF(AND(N426&gt;0,N(J426)&gt;0),ROUNDUP(ROUND(N426/J426,4),0),0))</f>
        <v/>
      </c>
      <c r="P426" s="21">
        <f>IF(A426&amp;""="","",IFERROR(SUMIFS('الدفعات'!$A$6:$A$3005,'الدفعات'!$B$6:$B$3005,A426&amp;"",'الدفعات'!$H$6:$H$3005,1)/COUNTIFS('الدفعات'!$B$6:$B$3005,A426&amp;"",'الدفعات'!$H$6:$H$3005,1),""))</f>
        <v/>
      </c>
      <c r="Q426" s="6">
        <f>IF(A426&amp;""="","",IF(N426="","بيانات ناقصة",IF(N426&gt;0,"متأخر",IF(N426&lt;0,"دفع مقدمًا","مسدد"))))</f>
        <v/>
      </c>
      <c r="R426" s="22">
        <f>IF(A426&amp;""="","",IF(AND(F426&amp;""&lt;&gt;"",OR(NOT(ISNUMBER(H426)),H426&gt;'الإعدادات'!$B$4)),1,0))</f>
        <v/>
      </c>
      <c r="S426" s="18">
        <f>IF(ISNUMBER(N426),IF(N426&gt;0,COUNTIFS($N$6:$N$505,"&gt;"&amp;N426)+COUNTIFS($N$6:N426,N426),""),"")</f>
        <v/>
      </c>
    </row>
    <row r="427">
      <c r="A427" s="5" t="n"/>
      <c r="B427" s="5" t="n"/>
      <c r="C427" s="5" t="n"/>
      <c r="D427" s="5" t="n"/>
      <c r="E427" s="16" t="n"/>
      <c r="F427" s="5" t="n"/>
      <c r="G427" s="13" t="n"/>
      <c r="H427" s="13" t="n"/>
      <c r="I427" s="17" t="n"/>
      <c r="J427" s="20">
        <f>IF(A427&amp;""="","",IFERROR(INDEX('الخطوط'!$G$6:$G$45,MATCH(F427&amp;"",'الخطوط'!$A$6:$A$45,0))-N(I427),""))</f>
        <v/>
      </c>
      <c r="K427" s="18">
        <f>IF(OR(J427="",NOT(ISNUMBER(G427))),"",IF(IF(ISNUMBER(H427),MIN('الإعدادات'!$B$4,H427),'الإعدادات'!$B$4)&lt;G427,0,(YEAR(IF(ISNUMBER(H427),MIN('الإعدادات'!$B$4,H427),'الإعدادات'!$B$4))-YEAR(G427))*12+MONTH(IF(ISNUMBER(H427),MIN('الإعدادات'!$B$4,H427),'الإعدادات'!$B$4))-MONTH(G427)+1))</f>
        <v/>
      </c>
      <c r="L427" s="20">
        <f>IF(K427="","",ROUND(K427*J427,2))</f>
        <v/>
      </c>
      <c r="M427" s="20">
        <f>IF(A427&amp;""="","",SUMIFS('الدفعات'!$C$6:$C$3005,'الدفعات'!$B$6:$B$3005,A427&amp;""))</f>
        <v/>
      </c>
      <c r="N427" s="20">
        <f>IF(L427="","",ROUND(L427-M427,2))</f>
        <v/>
      </c>
      <c r="O427" s="18">
        <f>IF(N427="","",IF(AND(N427&gt;0,N(J427)&gt;0),ROUNDUP(ROUND(N427/J427,4),0),0))</f>
        <v/>
      </c>
      <c r="P427" s="21">
        <f>IF(A427&amp;""="","",IFERROR(SUMIFS('الدفعات'!$A$6:$A$3005,'الدفعات'!$B$6:$B$3005,A427&amp;"",'الدفعات'!$H$6:$H$3005,1)/COUNTIFS('الدفعات'!$B$6:$B$3005,A427&amp;"",'الدفعات'!$H$6:$H$3005,1),""))</f>
        <v/>
      </c>
      <c r="Q427" s="6">
        <f>IF(A427&amp;""="","",IF(N427="","بيانات ناقصة",IF(N427&gt;0,"متأخر",IF(N427&lt;0,"دفع مقدمًا","مسدد"))))</f>
        <v/>
      </c>
      <c r="R427" s="22">
        <f>IF(A427&amp;""="","",IF(AND(F427&amp;""&lt;&gt;"",OR(NOT(ISNUMBER(H427)),H427&gt;'الإعدادات'!$B$4)),1,0))</f>
        <v/>
      </c>
      <c r="S427" s="18">
        <f>IF(ISNUMBER(N427),IF(N427&gt;0,COUNTIFS($N$6:$N$505,"&gt;"&amp;N427)+COUNTIFS($N$6:N427,N427),""),"")</f>
        <v/>
      </c>
    </row>
    <row r="428">
      <c r="A428" s="5" t="n"/>
      <c r="B428" s="5" t="n"/>
      <c r="C428" s="5" t="n"/>
      <c r="D428" s="5" t="n"/>
      <c r="E428" s="16" t="n"/>
      <c r="F428" s="5" t="n"/>
      <c r="G428" s="13" t="n"/>
      <c r="H428" s="13" t="n"/>
      <c r="I428" s="17" t="n"/>
      <c r="J428" s="20">
        <f>IF(A428&amp;""="","",IFERROR(INDEX('الخطوط'!$G$6:$G$45,MATCH(F428&amp;"",'الخطوط'!$A$6:$A$45,0))-N(I428),""))</f>
        <v/>
      </c>
      <c r="K428" s="18">
        <f>IF(OR(J428="",NOT(ISNUMBER(G428))),"",IF(IF(ISNUMBER(H428),MIN('الإعدادات'!$B$4,H428),'الإعدادات'!$B$4)&lt;G428,0,(YEAR(IF(ISNUMBER(H428),MIN('الإعدادات'!$B$4,H428),'الإعدادات'!$B$4))-YEAR(G428))*12+MONTH(IF(ISNUMBER(H428),MIN('الإعدادات'!$B$4,H428),'الإعدادات'!$B$4))-MONTH(G428)+1))</f>
        <v/>
      </c>
      <c r="L428" s="20">
        <f>IF(K428="","",ROUND(K428*J428,2))</f>
        <v/>
      </c>
      <c r="M428" s="20">
        <f>IF(A428&amp;""="","",SUMIFS('الدفعات'!$C$6:$C$3005,'الدفعات'!$B$6:$B$3005,A428&amp;""))</f>
        <v/>
      </c>
      <c r="N428" s="20">
        <f>IF(L428="","",ROUND(L428-M428,2))</f>
        <v/>
      </c>
      <c r="O428" s="18">
        <f>IF(N428="","",IF(AND(N428&gt;0,N(J428)&gt;0),ROUNDUP(ROUND(N428/J428,4),0),0))</f>
        <v/>
      </c>
      <c r="P428" s="21">
        <f>IF(A428&amp;""="","",IFERROR(SUMIFS('الدفعات'!$A$6:$A$3005,'الدفعات'!$B$6:$B$3005,A428&amp;"",'الدفعات'!$H$6:$H$3005,1)/COUNTIFS('الدفعات'!$B$6:$B$3005,A428&amp;"",'الدفعات'!$H$6:$H$3005,1),""))</f>
        <v/>
      </c>
      <c r="Q428" s="6">
        <f>IF(A428&amp;""="","",IF(N428="","بيانات ناقصة",IF(N428&gt;0,"متأخر",IF(N428&lt;0,"دفع مقدمًا","مسدد"))))</f>
        <v/>
      </c>
      <c r="R428" s="22">
        <f>IF(A428&amp;""="","",IF(AND(F428&amp;""&lt;&gt;"",OR(NOT(ISNUMBER(H428)),H428&gt;'الإعدادات'!$B$4)),1,0))</f>
        <v/>
      </c>
      <c r="S428" s="18">
        <f>IF(ISNUMBER(N428),IF(N428&gt;0,COUNTIFS($N$6:$N$505,"&gt;"&amp;N428)+COUNTIFS($N$6:N428,N428),""),"")</f>
        <v/>
      </c>
    </row>
    <row r="429">
      <c r="A429" s="5" t="n"/>
      <c r="B429" s="5" t="n"/>
      <c r="C429" s="5" t="n"/>
      <c r="D429" s="5" t="n"/>
      <c r="E429" s="16" t="n"/>
      <c r="F429" s="5" t="n"/>
      <c r="G429" s="13" t="n"/>
      <c r="H429" s="13" t="n"/>
      <c r="I429" s="17" t="n"/>
      <c r="J429" s="20">
        <f>IF(A429&amp;""="","",IFERROR(INDEX('الخطوط'!$G$6:$G$45,MATCH(F429&amp;"",'الخطوط'!$A$6:$A$45,0))-N(I429),""))</f>
        <v/>
      </c>
      <c r="K429" s="18">
        <f>IF(OR(J429="",NOT(ISNUMBER(G429))),"",IF(IF(ISNUMBER(H429),MIN('الإعدادات'!$B$4,H429),'الإعدادات'!$B$4)&lt;G429,0,(YEAR(IF(ISNUMBER(H429),MIN('الإعدادات'!$B$4,H429),'الإعدادات'!$B$4))-YEAR(G429))*12+MONTH(IF(ISNUMBER(H429),MIN('الإعدادات'!$B$4,H429),'الإعدادات'!$B$4))-MONTH(G429)+1))</f>
        <v/>
      </c>
      <c r="L429" s="20">
        <f>IF(K429="","",ROUND(K429*J429,2))</f>
        <v/>
      </c>
      <c r="M429" s="20">
        <f>IF(A429&amp;""="","",SUMIFS('الدفعات'!$C$6:$C$3005,'الدفعات'!$B$6:$B$3005,A429&amp;""))</f>
        <v/>
      </c>
      <c r="N429" s="20">
        <f>IF(L429="","",ROUND(L429-M429,2))</f>
        <v/>
      </c>
      <c r="O429" s="18">
        <f>IF(N429="","",IF(AND(N429&gt;0,N(J429)&gt;0),ROUNDUP(ROUND(N429/J429,4),0),0))</f>
        <v/>
      </c>
      <c r="P429" s="21">
        <f>IF(A429&amp;""="","",IFERROR(SUMIFS('الدفعات'!$A$6:$A$3005,'الدفعات'!$B$6:$B$3005,A429&amp;"",'الدفعات'!$H$6:$H$3005,1)/COUNTIFS('الدفعات'!$B$6:$B$3005,A429&amp;"",'الدفعات'!$H$6:$H$3005,1),""))</f>
        <v/>
      </c>
      <c r="Q429" s="6">
        <f>IF(A429&amp;""="","",IF(N429="","بيانات ناقصة",IF(N429&gt;0,"متأخر",IF(N429&lt;0,"دفع مقدمًا","مسدد"))))</f>
        <v/>
      </c>
      <c r="R429" s="22">
        <f>IF(A429&amp;""="","",IF(AND(F429&amp;""&lt;&gt;"",OR(NOT(ISNUMBER(H429)),H429&gt;'الإعدادات'!$B$4)),1,0))</f>
        <v/>
      </c>
      <c r="S429" s="18">
        <f>IF(ISNUMBER(N429),IF(N429&gt;0,COUNTIFS($N$6:$N$505,"&gt;"&amp;N429)+COUNTIFS($N$6:N429,N429),""),"")</f>
        <v/>
      </c>
    </row>
    <row r="430">
      <c r="A430" s="5" t="n"/>
      <c r="B430" s="5" t="n"/>
      <c r="C430" s="5" t="n"/>
      <c r="D430" s="5" t="n"/>
      <c r="E430" s="16" t="n"/>
      <c r="F430" s="5" t="n"/>
      <c r="G430" s="13" t="n"/>
      <c r="H430" s="13" t="n"/>
      <c r="I430" s="17" t="n"/>
      <c r="J430" s="20">
        <f>IF(A430&amp;""="","",IFERROR(INDEX('الخطوط'!$G$6:$G$45,MATCH(F430&amp;"",'الخطوط'!$A$6:$A$45,0))-N(I430),""))</f>
        <v/>
      </c>
      <c r="K430" s="18">
        <f>IF(OR(J430="",NOT(ISNUMBER(G430))),"",IF(IF(ISNUMBER(H430),MIN('الإعدادات'!$B$4,H430),'الإعدادات'!$B$4)&lt;G430,0,(YEAR(IF(ISNUMBER(H430),MIN('الإعدادات'!$B$4,H430),'الإعدادات'!$B$4))-YEAR(G430))*12+MONTH(IF(ISNUMBER(H430),MIN('الإعدادات'!$B$4,H430),'الإعدادات'!$B$4))-MONTH(G430)+1))</f>
        <v/>
      </c>
      <c r="L430" s="20">
        <f>IF(K430="","",ROUND(K430*J430,2))</f>
        <v/>
      </c>
      <c r="M430" s="20">
        <f>IF(A430&amp;""="","",SUMIFS('الدفعات'!$C$6:$C$3005,'الدفعات'!$B$6:$B$3005,A430&amp;""))</f>
        <v/>
      </c>
      <c r="N430" s="20">
        <f>IF(L430="","",ROUND(L430-M430,2))</f>
        <v/>
      </c>
      <c r="O430" s="18">
        <f>IF(N430="","",IF(AND(N430&gt;0,N(J430)&gt;0),ROUNDUP(ROUND(N430/J430,4),0),0))</f>
        <v/>
      </c>
      <c r="P430" s="21">
        <f>IF(A430&amp;""="","",IFERROR(SUMIFS('الدفعات'!$A$6:$A$3005,'الدفعات'!$B$6:$B$3005,A430&amp;"",'الدفعات'!$H$6:$H$3005,1)/COUNTIFS('الدفعات'!$B$6:$B$3005,A430&amp;"",'الدفعات'!$H$6:$H$3005,1),""))</f>
        <v/>
      </c>
      <c r="Q430" s="6">
        <f>IF(A430&amp;""="","",IF(N430="","بيانات ناقصة",IF(N430&gt;0,"متأخر",IF(N430&lt;0,"دفع مقدمًا","مسدد"))))</f>
        <v/>
      </c>
      <c r="R430" s="22">
        <f>IF(A430&amp;""="","",IF(AND(F430&amp;""&lt;&gt;"",OR(NOT(ISNUMBER(H430)),H430&gt;'الإعدادات'!$B$4)),1,0))</f>
        <v/>
      </c>
      <c r="S430" s="18">
        <f>IF(ISNUMBER(N430),IF(N430&gt;0,COUNTIFS($N$6:$N$505,"&gt;"&amp;N430)+COUNTIFS($N$6:N430,N430),""),"")</f>
        <v/>
      </c>
    </row>
    <row r="431">
      <c r="A431" s="5" t="n"/>
      <c r="B431" s="5" t="n"/>
      <c r="C431" s="5" t="n"/>
      <c r="D431" s="5" t="n"/>
      <c r="E431" s="16" t="n"/>
      <c r="F431" s="5" t="n"/>
      <c r="G431" s="13" t="n"/>
      <c r="H431" s="13" t="n"/>
      <c r="I431" s="17" t="n"/>
      <c r="J431" s="20">
        <f>IF(A431&amp;""="","",IFERROR(INDEX('الخطوط'!$G$6:$G$45,MATCH(F431&amp;"",'الخطوط'!$A$6:$A$45,0))-N(I431),""))</f>
        <v/>
      </c>
      <c r="K431" s="18">
        <f>IF(OR(J431="",NOT(ISNUMBER(G431))),"",IF(IF(ISNUMBER(H431),MIN('الإعدادات'!$B$4,H431),'الإعدادات'!$B$4)&lt;G431,0,(YEAR(IF(ISNUMBER(H431),MIN('الإعدادات'!$B$4,H431),'الإعدادات'!$B$4))-YEAR(G431))*12+MONTH(IF(ISNUMBER(H431),MIN('الإعدادات'!$B$4,H431),'الإعدادات'!$B$4))-MONTH(G431)+1))</f>
        <v/>
      </c>
      <c r="L431" s="20">
        <f>IF(K431="","",ROUND(K431*J431,2))</f>
        <v/>
      </c>
      <c r="M431" s="20">
        <f>IF(A431&amp;""="","",SUMIFS('الدفعات'!$C$6:$C$3005,'الدفعات'!$B$6:$B$3005,A431&amp;""))</f>
        <v/>
      </c>
      <c r="N431" s="20">
        <f>IF(L431="","",ROUND(L431-M431,2))</f>
        <v/>
      </c>
      <c r="O431" s="18">
        <f>IF(N431="","",IF(AND(N431&gt;0,N(J431)&gt;0),ROUNDUP(ROUND(N431/J431,4),0),0))</f>
        <v/>
      </c>
      <c r="P431" s="21">
        <f>IF(A431&amp;""="","",IFERROR(SUMIFS('الدفعات'!$A$6:$A$3005,'الدفعات'!$B$6:$B$3005,A431&amp;"",'الدفعات'!$H$6:$H$3005,1)/COUNTIFS('الدفعات'!$B$6:$B$3005,A431&amp;"",'الدفعات'!$H$6:$H$3005,1),""))</f>
        <v/>
      </c>
      <c r="Q431" s="6">
        <f>IF(A431&amp;""="","",IF(N431="","بيانات ناقصة",IF(N431&gt;0,"متأخر",IF(N431&lt;0,"دفع مقدمًا","مسدد"))))</f>
        <v/>
      </c>
      <c r="R431" s="22">
        <f>IF(A431&amp;""="","",IF(AND(F431&amp;""&lt;&gt;"",OR(NOT(ISNUMBER(H431)),H431&gt;'الإعدادات'!$B$4)),1,0))</f>
        <v/>
      </c>
      <c r="S431" s="18">
        <f>IF(ISNUMBER(N431),IF(N431&gt;0,COUNTIFS($N$6:$N$505,"&gt;"&amp;N431)+COUNTIFS($N$6:N431,N431),""),"")</f>
        <v/>
      </c>
    </row>
    <row r="432">
      <c r="A432" s="5" t="n"/>
      <c r="B432" s="5" t="n"/>
      <c r="C432" s="5" t="n"/>
      <c r="D432" s="5" t="n"/>
      <c r="E432" s="16" t="n"/>
      <c r="F432" s="5" t="n"/>
      <c r="G432" s="13" t="n"/>
      <c r="H432" s="13" t="n"/>
      <c r="I432" s="17" t="n"/>
      <c r="J432" s="20">
        <f>IF(A432&amp;""="","",IFERROR(INDEX('الخطوط'!$G$6:$G$45,MATCH(F432&amp;"",'الخطوط'!$A$6:$A$45,0))-N(I432),""))</f>
        <v/>
      </c>
      <c r="K432" s="18">
        <f>IF(OR(J432="",NOT(ISNUMBER(G432))),"",IF(IF(ISNUMBER(H432),MIN('الإعدادات'!$B$4,H432),'الإعدادات'!$B$4)&lt;G432,0,(YEAR(IF(ISNUMBER(H432),MIN('الإعدادات'!$B$4,H432),'الإعدادات'!$B$4))-YEAR(G432))*12+MONTH(IF(ISNUMBER(H432),MIN('الإعدادات'!$B$4,H432),'الإعدادات'!$B$4))-MONTH(G432)+1))</f>
        <v/>
      </c>
      <c r="L432" s="20">
        <f>IF(K432="","",ROUND(K432*J432,2))</f>
        <v/>
      </c>
      <c r="M432" s="20">
        <f>IF(A432&amp;""="","",SUMIFS('الدفعات'!$C$6:$C$3005,'الدفعات'!$B$6:$B$3005,A432&amp;""))</f>
        <v/>
      </c>
      <c r="N432" s="20">
        <f>IF(L432="","",ROUND(L432-M432,2))</f>
        <v/>
      </c>
      <c r="O432" s="18">
        <f>IF(N432="","",IF(AND(N432&gt;0,N(J432)&gt;0),ROUNDUP(ROUND(N432/J432,4),0),0))</f>
        <v/>
      </c>
      <c r="P432" s="21">
        <f>IF(A432&amp;""="","",IFERROR(SUMIFS('الدفعات'!$A$6:$A$3005,'الدفعات'!$B$6:$B$3005,A432&amp;"",'الدفعات'!$H$6:$H$3005,1)/COUNTIFS('الدفعات'!$B$6:$B$3005,A432&amp;"",'الدفعات'!$H$6:$H$3005,1),""))</f>
        <v/>
      </c>
      <c r="Q432" s="6">
        <f>IF(A432&amp;""="","",IF(N432="","بيانات ناقصة",IF(N432&gt;0,"متأخر",IF(N432&lt;0,"دفع مقدمًا","مسدد"))))</f>
        <v/>
      </c>
      <c r="R432" s="22">
        <f>IF(A432&amp;""="","",IF(AND(F432&amp;""&lt;&gt;"",OR(NOT(ISNUMBER(H432)),H432&gt;'الإعدادات'!$B$4)),1,0))</f>
        <v/>
      </c>
      <c r="S432" s="18">
        <f>IF(ISNUMBER(N432),IF(N432&gt;0,COUNTIFS($N$6:$N$505,"&gt;"&amp;N432)+COUNTIFS($N$6:N432,N432),""),"")</f>
        <v/>
      </c>
    </row>
    <row r="433">
      <c r="A433" s="5" t="n"/>
      <c r="B433" s="5" t="n"/>
      <c r="C433" s="5" t="n"/>
      <c r="D433" s="5" t="n"/>
      <c r="E433" s="16" t="n"/>
      <c r="F433" s="5" t="n"/>
      <c r="G433" s="13" t="n"/>
      <c r="H433" s="13" t="n"/>
      <c r="I433" s="17" t="n"/>
      <c r="J433" s="20">
        <f>IF(A433&amp;""="","",IFERROR(INDEX('الخطوط'!$G$6:$G$45,MATCH(F433&amp;"",'الخطوط'!$A$6:$A$45,0))-N(I433),""))</f>
        <v/>
      </c>
      <c r="K433" s="18">
        <f>IF(OR(J433="",NOT(ISNUMBER(G433))),"",IF(IF(ISNUMBER(H433),MIN('الإعدادات'!$B$4,H433),'الإعدادات'!$B$4)&lt;G433,0,(YEAR(IF(ISNUMBER(H433),MIN('الإعدادات'!$B$4,H433),'الإعدادات'!$B$4))-YEAR(G433))*12+MONTH(IF(ISNUMBER(H433),MIN('الإعدادات'!$B$4,H433),'الإعدادات'!$B$4))-MONTH(G433)+1))</f>
        <v/>
      </c>
      <c r="L433" s="20">
        <f>IF(K433="","",ROUND(K433*J433,2))</f>
        <v/>
      </c>
      <c r="M433" s="20">
        <f>IF(A433&amp;""="","",SUMIFS('الدفعات'!$C$6:$C$3005,'الدفعات'!$B$6:$B$3005,A433&amp;""))</f>
        <v/>
      </c>
      <c r="N433" s="20">
        <f>IF(L433="","",ROUND(L433-M433,2))</f>
        <v/>
      </c>
      <c r="O433" s="18">
        <f>IF(N433="","",IF(AND(N433&gt;0,N(J433)&gt;0),ROUNDUP(ROUND(N433/J433,4),0),0))</f>
        <v/>
      </c>
      <c r="P433" s="21">
        <f>IF(A433&amp;""="","",IFERROR(SUMIFS('الدفعات'!$A$6:$A$3005,'الدفعات'!$B$6:$B$3005,A433&amp;"",'الدفعات'!$H$6:$H$3005,1)/COUNTIFS('الدفعات'!$B$6:$B$3005,A433&amp;"",'الدفعات'!$H$6:$H$3005,1),""))</f>
        <v/>
      </c>
      <c r="Q433" s="6">
        <f>IF(A433&amp;""="","",IF(N433="","بيانات ناقصة",IF(N433&gt;0,"متأخر",IF(N433&lt;0,"دفع مقدمًا","مسدد"))))</f>
        <v/>
      </c>
      <c r="R433" s="22">
        <f>IF(A433&amp;""="","",IF(AND(F433&amp;""&lt;&gt;"",OR(NOT(ISNUMBER(H433)),H433&gt;'الإعدادات'!$B$4)),1,0))</f>
        <v/>
      </c>
      <c r="S433" s="18">
        <f>IF(ISNUMBER(N433),IF(N433&gt;0,COUNTIFS($N$6:$N$505,"&gt;"&amp;N433)+COUNTIFS($N$6:N433,N433),""),"")</f>
        <v/>
      </c>
    </row>
    <row r="434">
      <c r="A434" s="5" t="n"/>
      <c r="B434" s="5" t="n"/>
      <c r="C434" s="5" t="n"/>
      <c r="D434" s="5" t="n"/>
      <c r="E434" s="16" t="n"/>
      <c r="F434" s="5" t="n"/>
      <c r="G434" s="13" t="n"/>
      <c r="H434" s="13" t="n"/>
      <c r="I434" s="17" t="n"/>
      <c r="J434" s="20">
        <f>IF(A434&amp;""="","",IFERROR(INDEX('الخطوط'!$G$6:$G$45,MATCH(F434&amp;"",'الخطوط'!$A$6:$A$45,0))-N(I434),""))</f>
        <v/>
      </c>
      <c r="K434" s="18">
        <f>IF(OR(J434="",NOT(ISNUMBER(G434))),"",IF(IF(ISNUMBER(H434),MIN('الإعدادات'!$B$4,H434),'الإعدادات'!$B$4)&lt;G434,0,(YEAR(IF(ISNUMBER(H434),MIN('الإعدادات'!$B$4,H434),'الإعدادات'!$B$4))-YEAR(G434))*12+MONTH(IF(ISNUMBER(H434),MIN('الإعدادات'!$B$4,H434),'الإعدادات'!$B$4))-MONTH(G434)+1))</f>
        <v/>
      </c>
      <c r="L434" s="20">
        <f>IF(K434="","",ROUND(K434*J434,2))</f>
        <v/>
      </c>
      <c r="M434" s="20">
        <f>IF(A434&amp;""="","",SUMIFS('الدفعات'!$C$6:$C$3005,'الدفعات'!$B$6:$B$3005,A434&amp;""))</f>
        <v/>
      </c>
      <c r="N434" s="20">
        <f>IF(L434="","",ROUND(L434-M434,2))</f>
        <v/>
      </c>
      <c r="O434" s="18">
        <f>IF(N434="","",IF(AND(N434&gt;0,N(J434)&gt;0),ROUNDUP(ROUND(N434/J434,4),0),0))</f>
        <v/>
      </c>
      <c r="P434" s="21">
        <f>IF(A434&amp;""="","",IFERROR(SUMIFS('الدفعات'!$A$6:$A$3005,'الدفعات'!$B$6:$B$3005,A434&amp;"",'الدفعات'!$H$6:$H$3005,1)/COUNTIFS('الدفعات'!$B$6:$B$3005,A434&amp;"",'الدفعات'!$H$6:$H$3005,1),""))</f>
        <v/>
      </c>
      <c r="Q434" s="6">
        <f>IF(A434&amp;""="","",IF(N434="","بيانات ناقصة",IF(N434&gt;0,"متأخر",IF(N434&lt;0,"دفع مقدمًا","مسدد"))))</f>
        <v/>
      </c>
      <c r="R434" s="22">
        <f>IF(A434&amp;""="","",IF(AND(F434&amp;""&lt;&gt;"",OR(NOT(ISNUMBER(H434)),H434&gt;'الإعدادات'!$B$4)),1,0))</f>
        <v/>
      </c>
      <c r="S434" s="18">
        <f>IF(ISNUMBER(N434),IF(N434&gt;0,COUNTIFS($N$6:$N$505,"&gt;"&amp;N434)+COUNTIFS($N$6:N434,N434),""),"")</f>
        <v/>
      </c>
    </row>
    <row r="435">
      <c r="A435" s="5" t="n"/>
      <c r="B435" s="5" t="n"/>
      <c r="C435" s="5" t="n"/>
      <c r="D435" s="5" t="n"/>
      <c r="E435" s="16" t="n"/>
      <c r="F435" s="5" t="n"/>
      <c r="G435" s="13" t="n"/>
      <c r="H435" s="13" t="n"/>
      <c r="I435" s="17" t="n"/>
      <c r="J435" s="20">
        <f>IF(A435&amp;""="","",IFERROR(INDEX('الخطوط'!$G$6:$G$45,MATCH(F435&amp;"",'الخطوط'!$A$6:$A$45,0))-N(I435),""))</f>
        <v/>
      </c>
      <c r="K435" s="18">
        <f>IF(OR(J435="",NOT(ISNUMBER(G435))),"",IF(IF(ISNUMBER(H435),MIN('الإعدادات'!$B$4,H435),'الإعدادات'!$B$4)&lt;G435,0,(YEAR(IF(ISNUMBER(H435),MIN('الإعدادات'!$B$4,H435),'الإعدادات'!$B$4))-YEAR(G435))*12+MONTH(IF(ISNUMBER(H435),MIN('الإعدادات'!$B$4,H435),'الإعدادات'!$B$4))-MONTH(G435)+1))</f>
        <v/>
      </c>
      <c r="L435" s="20">
        <f>IF(K435="","",ROUND(K435*J435,2))</f>
        <v/>
      </c>
      <c r="M435" s="20">
        <f>IF(A435&amp;""="","",SUMIFS('الدفعات'!$C$6:$C$3005,'الدفعات'!$B$6:$B$3005,A435&amp;""))</f>
        <v/>
      </c>
      <c r="N435" s="20">
        <f>IF(L435="","",ROUND(L435-M435,2))</f>
        <v/>
      </c>
      <c r="O435" s="18">
        <f>IF(N435="","",IF(AND(N435&gt;0,N(J435)&gt;0),ROUNDUP(ROUND(N435/J435,4),0),0))</f>
        <v/>
      </c>
      <c r="P435" s="21">
        <f>IF(A435&amp;""="","",IFERROR(SUMIFS('الدفعات'!$A$6:$A$3005,'الدفعات'!$B$6:$B$3005,A435&amp;"",'الدفعات'!$H$6:$H$3005,1)/COUNTIFS('الدفعات'!$B$6:$B$3005,A435&amp;"",'الدفعات'!$H$6:$H$3005,1),""))</f>
        <v/>
      </c>
      <c r="Q435" s="6">
        <f>IF(A435&amp;""="","",IF(N435="","بيانات ناقصة",IF(N435&gt;0,"متأخر",IF(N435&lt;0,"دفع مقدمًا","مسدد"))))</f>
        <v/>
      </c>
      <c r="R435" s="22">
        <f>IF(A435&amp;""="","",IF(AND(F435&amp;""&lt;&gt;"",OR(NOT(ISNUMBER(H435)),H435&gt;'الإعدادات'!$B$4)),1,0))</f>
        <v/>
      </c>
      <c r="S435" s="18">
        <f>IF(ISNUMBER(N435),IF(N435&gt;0,COUNTIFS($N$6:$N$505,"&gt;"&amp;N435)+COUNTIFS($N$6:N435,N435),""),"")</f>
        <v/>
      </c>
    </row>
    <row r="436">
      <c r="A436" s="5" t="n"/>
      <c r="B436" s="5" t="n"/>
      <c r="C436" s="5" t="n"/>
      <c r="D436" s="5" t="n"/>
      <c r="E436" s="16" t="n"/>
      <c r="F436" s="5" t="n"/>
      <c r="G436" s="13" t="n"/>
      <c r="H436" s="13" t="n"/>
      <c r="I436" s="17" t="n"/>
      <c r="J436" s="20">
        <f>IF(A436&amp;""="","",IFERROR(INDEX('الخطوط'!$G$6:$G$45,MATCH(F436&amp;"",'الخطوط'!$A$6:$A$45,0))-N(I436),""))</f>
        <v/>
      </c>
      <c r="K436" s="18">
        <f>IF(OR(J436="",NOT(ISNUMBER(G436))),"",IF(IF(ISNUMBER(H436),MIN('الإعدادات'!$B$4,H436),'الإعدادات'!$B$4)&lt;G436,0,(YEAR(IF(ISNUMBER(H436),MIN('الإعدادات'!$B$4,H436),'الإعدادات'!$B$4))-YEAR(G436))*12+MONTH(IF(ISNUMBER(H436),MIN('الإعدادات'!$B$4,H436),'الإعدادات'!$B$4))-MONTH(G436)+1))</f>
        <v/>
      </c>
      <c r="L436" s="20">
        <f>IF(K436="","",ROUND(K436*J436,2))</f>
        <v/>
      </c>
      <c r="M436" s="20">
        <f>IF(A436&amp;""="","",SUMIFS('الدفعات'!$C$6:$C$3005,'الدفعات'!$B$6:$B$3005,A436&amp;""))</f>
        <v/>
      </c>
      <c r="N436" s="20">
        <f>IF(L436="","",ROUND(L436-M436,2))</f>
        <v/>
      </c>
      <c r="O436" s="18">
        <f>IF(N436="","",IF(AND(N436&gt;0,N(J436)&gt;0),ROUNDUP(ROUND(N436/J436,4),0),0))</f>
        <v/>
      </c>
      <c r="P436" s="21">
        <f>IF(A436&amp;""="","",IFERROR(SUMIFS('الدفعات'!$A$6:$A$3005,'الدفعات'!$B$6:$B$3005,A436&amp;"",'الدفعات'!$H$6:$H$3005,1)/COUNTIFS('الدفعات'!$B$6:$B$3005,A436&amp;"",'الدفعات'!$H$6:$H$3005,1),""))</f>
        <v/>
      </c>
      <c r="Q436" s="6">
        <f>IF(A436&amp;""="","",IF(N436="","بيانات ناقصة",IF(N436&gt;0,"متأخر",IF(N436&lt;0,"دفع مقدمًا","مسدد"))))</f>
        <v/>
      </c>
      <c r="R436" s="22">
        <f>IF(A436&amp;""="","",IF(AND(F436&amp;""&lt;&gt;"",OR(NOT(ISNUMBER(H436)),H436&gt;'الإعدادات'!$B$4)),1,0))</f>
        <v/>
      </c>
      <c r="S436" s="18">
        <f>IF(ISNUMBER(N436),IF(N436&gt;0,COUNTIFS($N$6:$N$505,"&gt;"&amp;N436)+COUNTIFS($N$6:N436,N436),""),"")</f>
        <v/>
      </c>
    </row>
    <row r="437">
      <c r="A437" s="5" t="n"/>
      <c r="B437" s="5" t="n"/>
      <c r="C437" s="5" t="n"/>
      <c r="D437" s="5" t="n"/>
      <c r="E437" s="16" t="n"/>
      <c r="F437" s="5" t="n"/>
      <c r="G437" s="13" t="n"/>
      <c r="H437" s="13" t="n"/>
      <c r="I437" s="17" t="n"/>
      <c r="J437" s="20">
        <f>IF(A437&amp;""="","",IFERROR(INDEX('الخطوط'!$G$6:$G$45,MATCH(F437&amp;"",'الخطوط'!$A$6:$A$45,0))-N(I437),""))</f>
        <v/>
      </c>
      <c r="K437" s="18">
        <f>IF(OR(J437="",NOT(ISNUMBER(G437))),"",IF(IF(ISNUMBER(H437),MIN('الإعدادات'!$B$4,H437),'الإعدادات'!$B$4)&lt;G437,0,(YEAR(IF(ISNUMBER(H437),MIN('الإعدادات'!$B$4,H437),'الإعدادات'!$B$4))-YEAR(G437))*12+MONTH(IF(ISNUMBER(H437),MIN('الإعدادات'!$B$4,H437),'الإعدادات'!$B$4))-MONTH(G437)+1))</f>
        <v/>
      </c>
      <c r="L437" s="20">
        <f>IF(K437="","",ROUND(K437*J437,2))</f>
        <v/>
      </c>
      <c r="M437" s="20">
        <f>IF(A437&amp;""="","",SUMIFS('الدفعات'!$C$6:$C$3005,'الدفعات'!$B$6:$B$3005,A437&amp;""))</f>
        <v/>
      </c>
      <c r="N437" s="20">
        <f>IF(L437="","",ROUND(L437-M437,2))</f>
        <v/>
      </c>
      <c r="O437" s="18">
        <f>IF(N437="","",IF(AND(N437&gt;0,N(J437)&gt;0),ROUNDUP(ROUND(N437/J437,4),0),0))</f>
        <v/>
      </c>
      <c r="P437" s="21">
        <f>IF(A437&amp;""="","",IFERROR(SUMIFS('الدفعات'!$A$6:$A$3005,'الدفعات'!$B$6:$B$3005,A437&amp;"",'الدفعات'!$H$6:$H$3005,1)/COUNTIFS('الدفعات'!$B$6:$B$3005,A437&amp;"",'الدفعات'!$H$6:$H$3005,1),""))</f>
        <v/>
      </c>
      <c r="Q437" s="6">
        <f>IF(A437&amp;""="","",IF(N437="","بيانات ناقصة",IF(N437&gt;0,"متأخر",IF(N437&lt;0,"دفع مقدمًا","مسدد"))))</f>
        <v/>
      </c>
      <c r="R437" s="22">
        <f>IF(A437&amp;""="","",IF(AND(F437&amp;""&lt;&gt;"",OR(NOT(ISNUMBER(H437)),H437&gt;'الإعدادات'!$B$4)),1,0))</f>
        <v/>
      </c>
      <c r="S437" s="18">
        <f>IF(ISNUMBER(N437),IF(N437&gt;0,COUNTIFS($N$6:$N$505,"&gt;"&amp;N437)+COUNTIFS($N$6:N437,N437),""),"")</f>
        <v/>
      </c>
    </row>
    <row r="438">
      <c r="A438" s="5" t="n"/>
      <c r="B438" s="5" t="n"/>
      <c r="C438" s="5" t="n"/>
      <c r="D438" s="5" t="n"/>
      <c r="E438" s="16" t="n"/>
      <c r="F438" s="5" t="n"/>
      <c r="G438" s="13" t="n"/>
      <c r="H438" s="13" t="n"/>
      <c r="I438" s="17" t="n"/>
      <c r="J438" s="20">
        <f>IF(A438&amp;""="","",IFERROR(INDEX('الخطوط'!$G$6:$G$45,MATCH(F438&amp;"",'الخطوط'!$A$6:$A$45,0))-N(I438),""))</f>
        <v/>
      </c>
      <c r="K438" s="18">
        <f>IF(OR(J438="",NOT(ISNUMBER(G438))),"",IF(IF(ISNUMBER(H438),MIN('الإعدادات'!$B$4,H438),'الإعدادات'!$B$4)&lt;G438,0,(YEAR(IF(ISNUMBER(H438),MIN('الإعدادات'!$B$4,H438),'الإعدادات'!$B$4))-YEAR(G438))*12+MONTH(IF(ISNUMBER(H438),MIN('الإعدادات'!$B$4,H438),'الإعدادات'!$B$4))-MONTH(G438)+1))</f>
        <v/>
      </c>
      <c r="L438" s="20">
        <f>IF(K438="","",ROUND(K438*J438,2))</f>
        <v/>
      </c>
      <c r="M438" s="20">
        <f>IF(A438&amp;""="","",SUMIFS('الدفعات'!$C$6:$C$3005,'الدفعات'!$B$6:$B$3005,A438&amp;""))</f>
        <v/>
      </c>
      <c r="N438" s="20">
        <f>IF(L438="","",ROUND(L438-M438,2))</f>
        <v/>
      </c>
      <c r="O438" s="18">
        <f>IF(N438="","",IF(AND(N438&gt;0,N(J438)&gt;0),ROUNDUP(ROUND(N438/J438,4),0),0))</f>
        <v/>
      </c>
      <c r="P438" s="21">
        <f>IF(A438&amp;""="","",IFERROR(SUMIFS('الدفعات'!$A$6:$A$3005,'الدفعات'!$B$6:$B$3005,A438&amp;"",'الدفعات'!$H$6:$H$3005,1)/COUNTIFS('الدفعات'!$B$6:$B$3005,A438&amp;"",'الدفعات'!$H$6:$H$3005,1),""))</f>
        <v/>
      </c>
      <c r="Q438" s="6">
        <f>IF(A438&amp;""="","",IF(N438="","بيانات ناقصة",IF(N438&gt;0,"متأخر",IF(N438&lt;0,"دفع مقدمًا","مسدد"))))</f>
        <v/>
      </c>
      <c r="R438" s="22">
        <f>IF(A438&amp;""="","",IF(AND(F438&amp;""&lt;&gt;"",OR(NOT(ISNUMBER(H438)),H438&gt;'الإعدادات'!$B$4)),1,0))</f>
        <v/>
      </c>
      <c r="S438" s="18">
        <f>IF(ISNUMBER(N438),IF(N438&gt;0,COUNTIFS($N$6:$N$505,"&gt;"&amp;N438)+COUNTIFS($N$6:N438,N438),""),"")</f>
        <v/>
      </c>
    </row>
    <row r="439">
      <c r="A439" s="5" t="n"/>
      <c r="B439" s="5" t="n"/>
      <c r="C439" s="5" t="n"/>
      <c r="D439" s="5" t="n"/>
      <c r="E439" s="16" t="n"/>
      <c r="F439" s="5" t="n"/>
      <c r="G439" s="13" t="n"/>
      <c r="H439" s="13" t="n"/>
      <c r="I439" s="17" t="n"/>
      <c r="J439" s="20">
        <f>IF(A439&amp;""="","",IFERROR(INDEX('الخطوط'!$G$6:$G$45,MATCH(F439&amp;"",'الخطوط'!$A$6:$A$45,0))-N(I439),""))</f>
        <v/>
      </c>
      <c r="K439" s="18">
        <f>IF(OR(J439="",NOT(ISNUMBER(G439))),"",IF(IF(ISNUMBER(H439),MIN('الإعدادات'!$B$4,H439),'الإعدادات'!$B$4)&lt;G439,0,(YEAR(IF(ISNUMBER(H439),MIN('الإعدادات'!$B$4,H439),'الإعدادات'!$B$4))-YEAR(G439))*12+MONTH(IF(ISNUMBER(H439),MIN('الإعدادات'!$B$4,H439),'الإعدادات'!$B$4))-MONTH(G439)+1))</f>
        <v/>
      </c>
      <c r="L439" s="20">
        <f>IF(K439="","",ROUND(K439*J439,2))</f>
        <v/>
      </c>
      <c r="M439" s="20">
        <f>IF(A439&amp;""="","",SUMIFS('الدفعات'!$C$6:$C$3005,'الدفعات'!$B$6:$B$3005,A439&amp;""))</f>
        <v/>
      </c>
      <c r="N439" s="20">
        <f>IF(L439="","",ROUND(L439-M439,2))</f>
        <v/>
      </c>
      <c r="O439" s="18">
        <f>IF(N439="","",IF(AND(N439&gt;0,N(J439)&gt;0),ROUNDUP(ROUND(N439/J439,4),0),0))</f>
        <v/>
      </c>
      <c r="P439" s="21">
        <f>IF(A439&amp;""="","",IFERROR(SUMIFS('الدفعات'!$A$6:$A$3005,'الدفعات'!$B$6:$B$3005,A439&amp;"",'الدفعات'!$H$6:$H$3005,1)/COUNTIFS('الدفعات'!$B$6:$B$3005,A439&amp;"",'الدفعات'!$H$6:$H$3005,1),""))</f>
        <v/>
      </c>
      <c r="Q439" s="6">
        <f>IF(A439&amp;""="","",IF(N439="","بيانات ناقصة",IF(N439&gt;0,"متأخر",IF(N439&lt;0,"دفع مقدمًا","مسدد"))))</f>
        <v/>
      </c>
      <c r="R439" s="22">
        <f>IF(A439&amp;""="","",IF(AND(F439&amp;""&lt;&gt;"",OR(NOT(ISNUMBER(H439)),H439&gt;'الإعدادات'!$B$4)),1,0))</f>
        <v/>
      </c>
      <c r="S439" s="18">
        <f>IF(ISNUMBER(N439),IF(N439&gt;0,COUNTIFS($N$6:$N$505,"&gt;"&amp;N439)+COUNTIFS($N$6:N439,N439),""),"")</f>
        <v/>
      </c>
    </row>
    <row r="440">
      <c r="A440" s="5" t="n"/>
      <c r="B440" s="5" t="n"/>
      <c r="C440" s="5" t="n"/>
      <c r="D440" s="5" t="n"/>
      <c r="E440" s="16" t="n"/>
      <c r="F440" s="5" t="n"/>
      <c r="G440" s="13" t="n"/>
      <c r="H440" s="13" t="n"/>
      <c r="I440" s="17" t="n"/>
      <c r="J440" s="20">
        <f>IF(A440&amp;""="","",IFERROR(INDEX('الخطوط'!$G$6:$G$45,MATCH(F440&amp;"",'الخطوط'!$A$6:$A$45,0))-N(I440),""))</f>
        <v/>
      </c>
      <c r="K440" s="18">
        <f>IF(OR(J440="",NOT(ISNUMBER(G440))),"",IF(IF(ISNUMBER(H440),MIN('الإعدادات'!$B$4,H440),'الإعدادات'!$B$4)&lt;G440,0,(YEAR(IF(ISNUMBER(H440),MIN('الإعدادات'!$B$4,H440),'الإعدادات'!$B$4))-YEAR(G440))*12+MONTH(IF(ISNUMBER(H440),MIN('الإعدادات'!$B$4,H440),'الإعدادات'!$B$4))-MONTH(G440)+1))</f>
        <v/>
      </c>
      <c r="L440" s="20">
        <f>IF(K440="","",ROUND(K440*J440,2))</f>
        <v/>
      </c>
      <c r="M440" s="20">
        <f>IF(A440&amp;""="","",SUMIFS('الدفعات'!$C$6:$C$3005,'الدفعات'!$B$6:$B$3005,A440&amp;""))</f>
        <v/>
      </c>
      <c r="N440" s="20">
        <f>IF(L440="","",ROUND(L440-M440,2))</f>
        <v/>
      </c>
      <c r="O440" s="18">
        <f>IF(N440="","",IF(AND(N440&gt;0,N(J440)&gt;0),ROUNDUP(ROUND(N440/J440,4),0),0))</f>
        <v/>
      </c>
      <c r="P440" s="21">
        <f>IF(A440&amp;""="","",IFERROR(SUMIFS('الدفعات'!$A$6:$A$3005,'الدفعات'!$B$6:$B$3005,A440&amp;"",'الدفعات'!$H$6:$H$3005,1)/COUNTIFS('الدفعات'!$B$6:$B$3005,A440&amp;"",'الدفعات'!$H$6:$H$3005,1),""))</f>
        <v/>
      </c>
      <c r="Q440" s="6">
        <f>IF(A440&amp;""="","",IF(N440="","بيانات ناقصة",IF(N440&gt;0,"متأخر",IF(N440&lt;0,"دفع مقدمًا","مسدد"))))</f>
        <v/>
      </c>
      <c r="R440" s="22">
        <f>IF(A440&amp;""="","",IF(AND(F440&amp;""&lt;&gt;"",OR(NOT(ISNUMBER(H440)),H440&gt;'الإعدادات'!$B$4)),1,0))</f>
        <v/>
      </c>
      <c r="S440" s="18">
        <f>IF(ISNUMBER(N440),IF(N440&gt;0,COUNTIFS($N$6:$N$505,"&gt;"&amp;N440)+COUNTIFS($N$6:N440,N440),""),"")</f>
        <v/>
      </c>
    </row>
    <row r="441">
      <c r="A441" s="5" t="n"/>
      <c r="B441" s="5" t="n"/>
      <c r="C441" s="5" t="n"/>
      <c r="D441" s="5" t="n"/>
      <c r="E441" s="16" t="n"/>
      <c r="F441" s="5" t="n"/>
      <c r="G441" s="13" t="n"/>
      <c r="H441" s="13" t="n"/>
      <c r="I441" s="17" t="n"/>
      <c r="J441" s="20">
        <f>IF(A441&amp;""="","",IFERROR(INDEX('الخطوط'!$G$6:$G$45,MATCH(F441&amp;"",'الخطوط'!$A$6:$A$45,0))-N(I441),""))</f>
        <v/>
      </c>
      <c r="K441" s="18">
        <f>IF(OR(J441="",NOT(ISNUMBER(G441))),"",IF(IF(ISNUMBER(H441),MIN('الإعدادات'!$B$4,H441),'الإعدادات'!$B$4)&lt;G441,0,(YEAR(IF(ISNUMBER(H441),MIN('الإعدادات'!$B$4,H441),'الإعدادات'!$B$4))-YEAR(G441))*12+MONTH(IF(ISNUMBER(H441),MIN('الإعدادات'!$B$4,H441),'الإعدادات'!$B$4))-MONTH(G441)+1))</f>
        <v/>
      </c>
      <c r="L441" s="20">
        <f>IF(K441="","",ROUND(K441*J441,2))</f>
        <v/>
      </c>
      <c r="M441" s="20">
        <f>IF(A441&amp;""="","",SUMIFS('الدفعات'!$C$6:$C$3005,'الدفعات'!$B$6:$B$3005,A441&amp;""))</f>
        <v/>
      </c>
      <c r="N441" s="20">
        <f>IF(L441="","",ROUND(L441-M441,2))</f>
        <v/>
      </c>
      <c r="O441" s="18">
        <f>IF(N441="","",IF(AND(N441&gt;0,N(J441)&gt;0),ROUNDUP(ROUND(N441/J441,4),0),0))</f>
        <v/>
      </c>
      <c r="P441" s="21">
        <f>IF(A441&amp;""="","",IFERROR(SUMIFS('الدفعات'!$A$6:$A$3005,'الدفعات'!$B$6:$B$3005,A441&amp;"",'الدفعات'!$H$6:$H$3005,1)/COUNTIFS('الدفعات'!$B$6:$B$3005,A441&amp;"",'الدفعات'!$H$6:$H$3005,1),""))</f>
        <v/>
      </c>
      <c r="Q441" s="6">
        <f>IF(A441&amp;""="","",IF(N441="","بيانات ناقصة",IF(N441&gt;0,"متأخر",IF(N441&lt;0,"دفع مقدمًا","مسدد"))))</f>
        <v/>
      </c>
      <c r="R441" s="22">
        <f>IF(A441&amp;""="","",IF(AND(F441&amp;""&lt;&gt;"",OR(NOT(ISNUMBER(H441)),H441&gt;'الإعدادات'!$B$4)),1,0))</f>
        <v/>
      </c>
      <c r="S441" s="18">
        <f>IF(ISNUMBER(N441),IF(N441&gt;0,COUNTIFS($N$6:$N$505,"&gt;"&amp;N441)+COUNTIFS($N$6:N441,N441),""),"")</f>
        <v/>
      </c>
    </row>
    <row r="442">
      <c r="A442" s="5" t="n"/>
      <c r="B442" s="5" t="n"/>
      <c r="C442" s="5" t="n"/>
      <c r="D442" s="5" t="n"/>
      <c r="E442" s="16" t="n"/>
      <c r="F442" s="5" t="n"/>
      <c r="G442" s="13" t="n"/>
      <c r="H442" s="13" t="n"/>
      <c r="I442" s="17" t="n"/>
      <c r="J442" s="20">
        <f>IF(A442&amp;""="","",IFERROR(INDEX('الخطوط'!$G$6:$G$45,MATCH(F442&amp;"",'الخطوط'!$A$6:$A$45,0))-N(I442),""))</f>
        <v/>
      </c>
      <c r="K442" s="18">
        <f>IF(OR(J442="",NOT(ISNUMBER(G442))),"",IF(IF(ISNUMBER(H442),MIN('الإعدادات'!$B$4,H442),'الإعدادات'!$B$4)&lt;G442,0,(YEAR(IF(ISNUMBER(H442),MIN('الإعدادات'!$B$4,H442),'الإعدادات'!$B$4))-YEAR(G442))*12+MONTH(IF(ISNUMBER(H442),MIN('الإعدادات'!$B$4,H442),'الإعدادات'!$B$4))-MONTH(G442)+1))</f>
        <v/>
      </c>
      <c r="L442" s="20">
        <f>IF(K442="","",ROUND(K442*J442,2))</f>
        <v/>
      </c>
      <c r="M442" s="20">
        <f>IF(A442&amp;""="","",SUMIFS('الدفعات'!$C$6:$C$3005,'الدفعات'!$B$6:$B$3005,A442&amp;""))</f>
        <v/>
      </c>
      <c r="N442" s="20">
        <f>IF(L442="","",ROUND(L442-M442,2))</f>
        <v/>
      </c>
      <c r="O442" s="18">
        <f>IF(N442="","",IF(AND(N442&gt;0,N(J442)&gt;0),ROUNDUP(ROUND(N442/J442,4),0),0))</f>
        <v/>
      </c>
      <c r="P442" s="21">
        <f>IF(A442&amp;""="","",IFERROR(SUMIFS('الدفعات'!$A$6:$A$3005,'الدفعات'!$B$6:$B$3005,A442&amp;"",'الدفعات'!$H$6:$H$3005,1)/COUNTIFS('الدفعات'!$B$6:$B$3005,A442&amp;"",'الدفعات'!$H$6:$H$3005,1),""))</f>
        <v/>
      </c>
      <c r="Q442" s="6">
        <f>IF(A442&amp;""="","",IF(N442="","بيانات ناقصة",IF(N442&gt;0,"متأخر",IF(N442&lt;0,"دفع مقدمًا","مسدد"))))</f>
        <v/>
      </c>
      <c r="R442" s="22">
        <f>IF(A442&amp;""="","",IF(AND(F442&amp;""&lt;&gt;"",OR(NOT(ISNUMBER(H442)),H442&gt;'الإعدادات'!$B$4)),1,0))</f>
        <v/>
      </c>
      <c r="S442" s="18">
        <f>IF(ISNUMBER(N442),IF(N442&gt;0,COUNTIFS($N$6:$N$505,"&gt;"&amp;N442)+COUNTIFS($N$6:N442,N442),""),"")</f>
        <v/>
      </c>
    </row>
    <row r="443">
      <c r="A443" s="5" t="n"/>
      <c r="B443" s="5" t="n"/>
      <c r="C443" s="5" t="n"/>
      <c r="D443" s="5" t="n"/>
      <c r="E443" s="16" t="n"/>
      <c r="F443" s="5" t="n"/>
      <c r="G443" s="13" t="n"/>
      <c r="H443" s="13" t="n"/>
      <c r="I443" s="17" t="n"/>
      <c r="J443" s="20">
        <f>IF(A443&amp;""="","",IFERROR(INDEX('الخطوط'!$G$6:$G$45,MATCH(F443&amp;"",'الخطوط'!$A$6:$A$45,0))-N(I443),""))</f>
        <v/>
      </c>
      <c r="K443" s="18">
        <f>IF(OR(J443="",NOT(ISNUMBER(G443))),"",IF(IF(ISNUMBER(H443),MIN('الإعدادات'!$B$4,H443),'الإعدادات'!$B$4)&lt;G443,0,(YEAR(IF(ISNUMBER(H443),MIN('الإعدادات'!$B$4,H443),'الإعدادات'!$B$4))-YEAR(G443))*12+MONTH(IF(ISNUMBER(H443),MIN('الإعدادات'!$B$4,H443),'الإعدادات'!$B$4))-MONTH(G443)+1))</f>
        <v/>
      </c>
      <c r="L443" s="20">
        <f>IF(K443="","",ROUND(K443*J443,2))</f>
        <v/>
      </c>
      <c r="M443" s="20">
        <f>IF(A443&amp;""="","",SUMIFS('الدفعات'!$C$6:$C$3005,'الدفعات'!$B$6:$B$3005,A443&amp;""))</f>
        <v/>
      </c>
      <c r="N443" s="20">
        <f>IF(L443="","",ROUND(L443-M443,2))</f>
        <v/>
      </c>
      <c r="O443" s="18">
        <f>IF(N443="","",IF(AND(N443&gt;0,N(J443)&gt;0),ROUNDUP(ROUND(N443/J443,4),0),0))</f>
        <v/>
      </c>
      <c r="P443" s="21">
        <f>IF(A443&amp;""="","",IFERROR(SUMIFS('الدفعات'!$A$6:$A$3005,'الدفعات'!$B$6:$B$3005,A443&amp;"",'الدفعات'!$H$6:$H$3005,1)/COUNTIFS('الدفعات'!$B$6:$B$3005,A443&amp;"",'الدفعات'!$H$6:$H$3005,1),""))</f>
        <v/>
      </c>
      <c r="Q443" s="6">
        <f>IF(A443&amp;""="","",IF(N443="","بيانات ناقصة",IF(N443&gt;0,"متأخر",IF(N443&lt;0,"دفع مقدمًا","مسدد"))))</f>
        <v/>
      </c>
      <c r="R443" s="22">
        <f>IF(A443&amp;""="","",IF(AND(F443&amp;""&lt;&gt;"",OR(NOT(ISNUMBER(H443)),H443&gt;'الإعدادات'!$B$4)),1,0))</f>
        <v/>
      </c>
      <c r="S443" s="18">
        <f>IF(ISNUMBER(N443),IF(N443&gt;0,COUNTIFS($N$6:$N$505,"&gt;"&amp;N443)+COUNTIFS($N$6:N443,N443),""),"")</f>
        <v/>
      </c>
    </row>
    <row r="444">
      <c r="A444" s="5" t="n"/>
      <c r="B444" s="5" t="n"/>
      <c r="C444" s="5" t="n"/>
      <c r="D444" s="5" t="n"/>
      <c r="E444" s="16" t="n"/>
      <c r="F444" s="5" t="n"/>
      <c r="G444" s="13" t="n"/>
      <c r="H444" s="13" t="n"/>
      <c r="I444" s="17" t="n"/>
      <c r="J444" s="20">
        <f>IF(A444&amp;""="","",IFERROR(INDEX('الخطوط'!$G$6:$G$45,MATCH(F444&amp;"",'الخطوط'!$A$6:$A$45,0))-N(I444),""))</f>
        <v/>
      </c>
      <c r="K444" s="18">
        <f>IF(OR(J444="",NOT(ISNUMBER(G444))),"",IF(IF(ISNUMBER(H444),MIN('الإعدادات'!$B$4,H444),'الإعدادات'!$B$4)&lt;G444,0,(YEAR(IF(ISNUMBER(H444),MIN('الإعدادات'!$B$4,H444),'الإعدادات'!$B$4))-YEAR(G444))*12+MONTH(IF(ISNUMBER(H444),MIN('الإعدادات'!$B$4,H444),'الإعدادات'!$B$4))-MONTH(G444)+1))</f>
        <v/>
      </c>
      <c r="L444" s="20">
        <f>IF(K444="","",ROUND(K444*J444,2))</f>
        <v/>
      </c>
      <c r="M444" s="20">
        <f>IF(A444&amp;""="","",SUMIFS('الدفعات'!$C$6:$C$3005,'الدفعات'!$B$6:$B$3005,A444&amp;""))</f>
        <v/>
      </c>
      <c r="N444" s="20">
        <f>IF(L444="","",ROUND(L444-M444,2))</f>
        <v/>
      </c>
      <c r="O444" s="18">
        <f>IF(N444="","",IF(AND(N444&gt;0,N(J444)&gt;0),ROUNDUP(ROUND(N444/J444,4),0),0))</f>
        <v/>
      </c>
      <c r="P444" s="21">
        <f>IF(A444&amp;""="","",IFERROR(SUMIFS('الدفعات'!$A$6:$A$3005,'الدفعات'!$B$6:$B$3005,A444&amp;"",'الدفعات'!$H$6:$H$3005,1)/COUNTIFS('الدفعات'!$B$6:$B$3005,A444&amp;"",'الدفعات'!$H$6:$H$3005,1),""))</f>
        <v/>
      </c>
      <c r="Q444" s="6">
        <f>IF(A444&amp;""="","",IF(N444="","بيانات ناقصة",IF(N444&gt;0,"متأخر",IF(N444&lt;0,"دفع مقدمًا","مسدد"))))</f>
        <v/>
      </c>
      <c r="R444" s="22">
        <f>IF(A444&amp;""="","",IF(AND(F444&amp;""&lt;&gt;"",OR(NOT(ISNUMBER(H444)),H444&gt;'الإعدادات'!$B$4)),1,0))</f>
        <v/>
      </c>
      <c r="S444" s="18">
        <f>IF(ISNUMBER(N444),IF(N444&gt;0,COUNTIFS($N$6:$N$505,"&gt;"&amp;N444)+COUNTIFS($N$6:N444,N444),""),"")</f>
        <v/>
      </c>
    </row>
    <row r="445">
      <c r="A445" s="5" t="n"/>
      <c r="B445" s="5" t="n"/>
      <c r="C445" s="5" t="n"/>
      <c r="D445" s="5" t="n"/>
      <c r="E445" s="16" t="n"/>
      <c r="F445" s="5" t="n"/>
      <c r="G445" s="13" t="n"/>
      <c r="H445" s="13" t="n"/>
      <c r="I445" s="17" t="n"/>
      <c r="J445" s="20">
        <f>IF(A445&amp;""="","",IFERROR(INDEX('الخطوط'!$G$6:$G$45,MATCH(F445&amp;"",'الخطوط'!$A$6:$A$45,0))-N(I445),""))</f>
        <v/>
      </c>
      <c r="K445" s="18">
        <f>IF(OR(J445="",NOT(ISNUMBER(G445))),"",IF(IF(ISNUMBER(H445),MIN('الإعدادات'!$B$4,H445),'الإعدادات'!$B$4)&lt;G445,0,(YEAR(IF(ISNUMBER(H445),MIN('الإعدادات'!$B$4,H445),'الإعدادات'!$B$4))-YEAR(G445))*12+MONTH(IF(ISNUMBER(H445),MIN('الإعدادات'!$B$4,H445),'الإعدادات'!$B$4))-MONTH(G445)+1))</f>
        <v/>
      </c>
      <c r="L445" s="20">
        <f>IF(K445="","",ROUND(K445*J445,2))</f>
        <v/>
      </c>
      <c r="M445" s="20">
        <f>IF(A445&amp;""="","",SUMIFS('الدفعات'!$C$6:$C$3005,'الدفعات'!$B$6:$B$3005,A445&amp;""))</f>
        <v/>
      </c>
      <c r="N445" s="20">
        <f>IF(L445="","",ROUND(L445-M445,2))</f>
        <v/>
      </c>
      <c r="O445" s="18">
        <f>IF(N445="","",IF(AND(N445&gt;0,N(J445)&gt;0),ROUNDUP(ROUND(N445/J445,4),0),0))</f>
        <v/>
      </c>
      <c r="P445" s="21">
        <f>IF(A445&amp;""="","",IFERROR(SUMIFS('الدفعات'!$A$6:$A$3005,'الدفعات'!$B$6:$B$3005,A445&amp;"",'الدفعات'!$H$6:$H$3005,1)/COUNTIFS('الدفعات'!$B$6:$B$3005,A445&amp;"",'الدفعات'!$H$6:$H$3005,1),""))</f>
        <v/>
      </c>
      <c r="Q445" s="6">
        <f>IF(A445&amp;""="","",IF(N445="","بيانات ناقصة",IF(N445&gt;0,"متأخر",IF(N445&lt;0,"دفع مقدمًا","مسدد"))))</f>
        <v/>
      </c>
      <c r="R445" s="22">
        <f>IF(A445&amp;""="","",IF(AND(F445&amp;""&lt;&gt;"",OR(NOT(ISNUMBER(H445)),H445&gt;'الإعدادات'!$B$4)),1,0))</f>
        <v/>
      </c>
      <c r="S445" s="18">
        <f>IF(ISNUMBER(N445),IF(N445&gt;0,COUNTIFS($N$6:$N$505,"&gt;"&amp;N445)+COUNTIFS($N$6:N445,N445),""),"")</f>
        <v/>
      </c>
    </row>
    <row r="446">
      <c r="A446" s="5" t="n"/>
      <c r="B446" s="5" t="n"/>
      <c r="C446" s="5" t="n"/>
      <c r="D446" s="5" t="n"/>
      <c r="E446" s="16" t="n"/>
      <c r="F446" s="5" t="n"/>
      <c r="G446" s="13" t="n"/>
      <c r="H446" s="13" t="n"/>
      <c r="I446" s="17" t="n"/>
      <c r="J446" s="20">
        <f>IF(A446&amp;""="","",IFERROR(INDEX('الخطوط'!$G$6:$G$45,MATCH(F446&amp;"",'الخطوط'!$A$6:$A$45,0))-N(I446),""))</f>
        <v/>
      </c>
      <c r="K446" s="18">
        <f>IF(OR(J446="",NOT(ISNUMBER(G446))),"",IF(IF(ISNUMBER(H446),MIN('الإعدادات'!$B$4,H446),'الإعدادات'!$B$4)&lt;G446,0,(YEAR(IF(ISNUMBER(H446),MIN('الإعدادات'!$B$4,H446),'الإعدادات'!$B$4))-YEAR(G446))*12+MONTH(IF(ISNUMBER(H446),MIN('الإعدادات'!$B$4,H446),'الإعدادات'!$B$4))-MONTH(G446)+1))</f>
        <v/>
      </c>
      <c r="L446" s="20">
        <f>IF(K446="","",ROUND(K446*J446,2))</f>
        <v/>
      </c>
      <c r="M446" s="20">
        <f>IF(A446&amp;""="","",SUMIFS('الدفعات'!$C$6:$C$3005,'الدفعات'!$B$6:$B$3005,A446&amp;""))</f>
        <v/>
      </c>
      <c r="N446" s="20">
        <f>IF(L446="","",ROUND(L446-M446,2))</f>
        <v/>
      </c>
      <c r="O446" s="18">
        <f>IF(N446="","",IF(AND(N446&gt;0,N(J446)&gt;0),ROUNDUP(ROUND(N446/J446,4),0),0))</f>
        <v/>
      </c>
      <c r="P446" s="21">
        <f>IF(A446&amp;""="","",IFERROR(SUMIFS('الدفعات'!$A$6:$A$3005,'الدفعات'!$B$6:$B$3005,A446&amp;"",'الدفعات'!$H$6:$H$3005,1)/COUNTIFS('الدفعات'!$B$6:$B$3005,A446&amp;"",'الدفعات'!$H$6:$H$3005,1),""))</f>
        <v/>
      </c>
      <c r="Q446" s="6">
        <f>IF(A446&amp;""="","",IF(N446="","بيانات ناقصة",IF(N446&gt;0,"متأخر",IF(N446&lt;0,"دفع مقدمًا","مسدد"))))</f>
        <v/>
      </c>
      <c r="R446" s="22">
        <f>IF(A446&amp;""="","",IF(AND(F446&amp;""&lt;&gt;"",OR(NOT(ISNUMBER(H446)),H446&gt;'الإعدادات'!$B$4)),1,0))</f>
        <v/>
      </c>
      <c r="S446" s="18">
        <f>IF(ISNUMBER(N446),IF(N446&gt;0,COUNTIFS($N$6:$N$505,"&gt;"&amp;N446)+COUNTIFS($N$6:N446,N446),""),"")</f>
        <v/>
      </c>
    </row>
    <row r="447">
      <c r="A447" s="5" t="n"/>
      <c r="B447" s="5" t="n"/>
      <c r="C447" s="5" t="n"/>
      <c r="D447" s="5" t="n"/>
      <c r="E447" s="16" t="n"/>
      <c r="F447" s="5" t="n"/>
      <c r="G447" s="13" t="n"/>
      <c r="H447" s="13" t="n"/>
      <c r="I447" s="17" t="n"/>
      <c r="J447" s="20">
        <f>IF(A447&amp;""="","",IFERROR(INDEX('الخطوط'!$G$6:$G$45,MATCH(F447&amp;"",'الخطوط'!$A$6:$A$45,0))-N(I447),""))</f>
        <v/>
      </c>
      <c r="K447" s="18">
        <f>IF(OR(J447="",NOT(ISNUMBER(G447))),"",IF(IF(ISNUMBER(H447),MIN('الإعدادات'!$B$4,H447),'الإعدادات'!$B$4)&lt;G447,0,(YEAR(IF(ISNUMBER(H447),MIN('الإعدادات'!$B$4,H447),'الإعدادات'!$B$4))-YEAR(G447))*12+MONTH(IF(ISNUMBER(H447),MIN('الإعدادات'!$B$4,H447),'الإعدادات'!$B$4))-MONTH(G447)+1))</f>
        <v/>
      </c>
      <c r="L447" s="20">
        <f>IF(K447="","",ROUND(K447*J447,2))</f>
        <v/>
      </c>
      <c r="M447" s="20">
        <f>IF(A447&amp;""="","",SUMIFS('الدفعات'!$C$6:$C$3005,'الدفعات'!$B$6:$B$3005,A447&amp;""))</f>
        <v/>
      </c>
      <c r="N447" s="20">
        <f>IF(L447="","",ROUND(L447-M447,2))</f>
        <v/>
      </c>
      <c r="O447" s="18">
        <f>IF(N447="","",IF(AND(N447&gt;0,N(J447)&gt;0),ROUNDUP(ROUND(N447/J447,4),0),0))</f>
        <v/>
      </c>
      <c r="P447" s="21">
        <f>IF(A447&amp;""="","",IFERROR(SUMIFS('الدفعات'!$A$6:$A$3005,'الدفعات'!$B$6:$B$3005,A447&amp;"",'الدفعات'!$H$6:$H$3005,1)/COUNTIFS('الدفعات'!$B$6:$B$3005,A447&amp;"",'الدفعات'!$H$6:$H$3005,1),""))</f>
        <v/>
      </c>
      <c r="Q447" s="6">
        <f>IF(A447&amp;""="","",IF(N447="","بيانات ناقصة",IF(N447&gt;0,"متأخر",IF(N447&lt;0,"دفع مقدمًا","مسدد"))))</f>
        <v/>
      </c>
      <c r="R447" s="22">
        <f>IF(A447&amp;""="","",IF(AND(F447&amp;""&lt;&gt;"",OR(NOT(ISNUMBER(H447)),H447&gt;'الإعدادات'!$B$4)),1,0))</f>
        <v/>
      </c>
      <c r="S447" s="18">
        <f>IF(ISNUMBER(N447),IF(N447&gt;0,COUNTIFS($N$6:$N$505,"&gt;"&amp;N447)+COUNTIFS($N$6:N447,N447),""),"")</f>
        <v/>
      </c>
    </row>
    <row r="448">
      <c r="A448" s="5" t="n"/>
      <c r="B448" s="5" t="n"/>
      <c r="C448" s="5" t="n"/>
      <c r="D448" s="5" t="n"/>
      <c r="E448" s="16" t="n"/>
      <c r="F448" s="5" t="n"/>
      <c r="G448" s="13" t="n"/>
      <c r="H448" s="13" t="n"/>
      <c r="I448" s="17" t="n"/>
      <c r="J448" s="20">
        <f>IF(A448&amp;""="","",IFERROR(INDEX('الخطوط'!$G$6:$G$45,MATCH(F448&amp;"",'الخطوط'!$A$6:$A$45,0))-N(I448),""))</f>
        <v/>
      </c>
      <c r="K448" s="18">
        <f>IF(OR(J448="",NOT(ISNUMBER(G448))),"",IF(IF(ISNUMBER(H448),MIN('الإعدادات'!$B$4,H448),'الإعدادات'!$B$4)&lt;G448,0,(YEAR(IF(ISNUMBER(H448),MIN('الإعدادات'!$B$4,H448),'الإعدادات'!$B$4))-YEAR(G448))*12+MONTH(IF(ISNUMBER(H448),MIN('الإعدادات'!$B$4,H448),'الإعدادات'!$B$4))-MONTH(G448)+1))</f>
        <v/>
      </c>
      <c r="L448" s="20">
        <f>IF(K448="","",ROUND(K448*J448,2))</f>
        <v/>
      </c>
      <c r="M448" s="20">
        <f>IF(A448&amp;""="","",SUMIFS('الدفعات'!$C$6:$C$3005,'الدفعات'!$B$6:$B$3005,A448&amp;""))</f>
        <v/>
      </c>
      <c r="N448" s="20">
        <f>IF(L448="","",ROUND(L448-M448,2))</f>
        <v/>
      </c>
      <c r="O448" s="18">
        <f>IF(N448="","",IF(AND(N448&gt;0,N(J448)&gt;0),ROUNDUP(ROUND(N448/J448,4),0),0))</f>
        <v/>
      </c>
      <c r="P448" s="21">
        <f>IF(A448&amp;""="","",IFERROR(SUMIFS('الدفعات'!$A$6:$A$3005,'الدفعات'!$B$6:$B$3005,A448&amp;"",'الدفعات'!$H$6:$H$3005,1)/COUNTIFS('الدفعات'!$B$6:$B$3005,A448&amp;"",'الدفعات'!$H$6:$H$3005,1),""))</f>
        <v/>
      </c>
      <c r="Q448" s="6">
        <f>IF(A448&amp;""="","",IF(N448="","بيانات ناقصة",IF(N448&gt;0,"متأخر",IF(N448&lt;0,"دفع مقدمًا","مسدد"))))</f>
        <v/>
      </c>
      <c r="R448" s="22">
        <f>IF(A448&amp;""="","",IF(AND(F448&amp;""&lt;&gt;"",OR(NOT(ISNUMBER(H448)),H448&gt;'الإعدادات'!$B$4)),1,0))</f>
        <v/>
      </c>
      <c r="S448" s="18">
        <f>IF(ISNUMBER(N448),IF(N448&gt;0,COUNTIFS($N$6:$N$505,"&gt;"&amp;N448)+COUNTIFS($N$6:N448,N448),""),"")</f>
        <v/>
      </c>
    </row>
    <row r="449">
      <c r="A449" s="5" t="n"/>
      <c r="B449" s="5" t="n"/>
      <c r="C449" s="5" t="n"/>
      <c r="D449" s="5" t="n"/>
      <c r="E449" s="16" t="n"/>
      <c r="F449" s="5" t="n"/>
      <c r="G449" s="13" t="n"/>
      <c r="H449" s="13" t="n"/>
      <c r="I449" s="17" t="n"/>
      <c r="J449" s="20">
        <f>IF(A449&amp;""="","",IFERROR(INDEX('الخطوط'!$G$6:$G$45,MATCH(F449&amp;"",'الخطوط'!$A$6:$A$45,0))-N(I449),""))</f>
        <v/>
      </c>
      <c r="K449" s="18">
        <f>IF(OR(J449="",NOT(ISNUMBER(G449))),"",IF(IF(ISNUMBER(H449),MIN('الإعدادات'!$B$4,H449),'الإعدادات'!$B$4)&lt;G449,0,(YEAR(IF(ISNUMBER(H449),MIN('الإعدادات'!$B$4,H449),'الإعدادات'!$B$4))-YEAR(G449))*12+MONTH(IF(ISNUMBER(H449),MIN('الإعدادات'!$B$4,H449),'الإعدادات'!$B$4))-MONTH(G449)+1))</f>
        <v/>
      </c>
      <c r="L449" s="20">
        <f>IF(K449="","",ROUND(K449*J449,2))</f>
        <v/>
      </c>
      <c r="M449" s="20">
        <f>IF(A449&amp;""="","",SUMIFS('الدفعات'!$C$6:$C$3005,'الدفعات'!$B$6:$B$3005,A449&amp;""))</f>
        <v/>
      </c>
      <c r="N449" s="20">
        <f>IF(L449="","",ROUND(L449-M449,2))</f>
        <v/>
      </c>
      <c r="O449" s="18">
        <f>IF(N449="","",IF(AND(N449&gt;0,N(J449)&gt;0),ROUNDUP(ROUND(N449/J449,4),0),0))</f>
        <v/>
      </c>
      <c r="P449" s="21">
        <f>IF(A449&amp;""="","",IFERROR(SUMIFS('الدفعات'!$A$6:$A$3005,'الدفعات'!$B$6:$B$3005,A449&amp;"",'الدفعات'!$H$6:$H$3005,1)/COUNTIFS('الدفعات'!$B$6:$B$3005,A449&amp;"",'الدفعات'!$H$6:$H$3005,1),""))</f>
        <v/>
      </c>
      <c r="Q449" s="6">
        <f>IF(A449&amp;""="","",IF(N449="","بيانات ناقصة",IF(N449&gt;0,"متأخر",IF(N449&lt;0,"دفع مقدمًا","مسدد"))))</f>
        <v/>
      </c>
      <c r="R449" s="22">
        <f>IF(A449&amp;""="","",IF(AND(F449&amp;""&lt;&gt;"",OR(NOT(ISNUMBER(H449)),H449&gt;'الإعدادات'!$B$4)),1,0))</f>
        <v/>
      </c>
      <c r="S449" s="18">
        <f>IF(ISNUMBER(N449),IF(N449&gt;0,COUNTIFS($N$6:$N$505,"&gt;"&amp;N449)+COUNTIFS($N$6:N449,N449),""),"")</f>
        <v/>
      </c>
    </row>
    <row r="450">
      <c r="A450" s="5" t="n"/>
      <c r="B450" s="5" t="n"/>
      <c r="C450" s="5" t="n"/>
      <c r="D450" s="5" t="n"/>
      <c r="E450" s="16" t="n"/>
      <c r="F450" s="5" t="n"/>
      <c r="G450" s="13" t="n"/>
      <c r="H450" s="13" t="n"/>
      <c r="I450" s="17" t="n"/>
      <c r="J450" s="20">
        <f>IF(A450&amp;""="","",IFERROR(INDEX('الخطوط'!$G$6:$G$45,MATCH(F450&amp;"",'الخطوط'!$A$6:$A$45,0))-N(I450),""))</f>
        <v/>
      </c>
      <c r="K450" s="18">
        <f>IF(OR(J450="",NOT(ISNUMBER(G450))),"",IF(IF(ISNUMBER(H450),MIN('الإعدادات'!$B$4,H450),'الإعدادات'!$B$4)&lt;G450,0,(YEAR(IF(ISNUMBER(H450),MIN('الإعدادات'!$B$4,H450),'الإعدادات'!$B$4))-YEAR(G450))*12+MONTH(IF(ISNUMBER(H450),MIN('الإعدادات'!$B$4,H450),'الإعدادات'!$B$4))-MONTH(G450)+1))</f>
        <v/>
      </c>
      <c r="L450" s="20">
        <f>IF(K450="","",ROUND(K450*J450,2))</f>
        <v/>
      </c>
      <c r="M450" s="20">
        <f>IF(A450&amp;""="","",SUMIFS('الدفعات'!$C$6:$C$3005,'الدفعات'!$B$6:$B$3005,A450&amp;""))</f>
        <v/>
      </c>
      <c r="N450" s="20">
        <f>IF(L450="","",ROUND(L450-M450,2))</f>
        <v/>
      </c>
      <c r="O450" s="18">
        <f>IF(N450="","",IF(AND(N450&gt;0,N(J450)&gt;0),ROUNDUP(ROUND(N450/J450,4),0),0))</f>
        <v/>
      </c>
      <c r="P450" s="21">
        <f>IF(A450&amp;""="","",IFERROR(SUMIFS('الدفعات'!$A$6:$A$3005,'الدفعات'!$B$6:$B$3005,A450&amp;"",'الدفعات'!$H$6:$H$3005,1)/COUNTIFS('الدفعات'!$B$6:$B$3005,A450&amp;"",'الدفعات'!$H$6:$H$3005,1),""))</f>
        <v/>
      </c>
      <c r="Q450" s="6">
        <f>IF(A450&amp;""="","",IF(N450="","بيانات ناقصة",IF(N450&gt;0,"متأخر",IF(N450&lt;0,"دفع مقدمًا","مسدد"))))</f>
        <v/>
      </c>
      <c r="R450" s="22">
        <f>IF(A450&amp;""="","",IF(AND(F450&amp;""&lt;&gt;"",OR(NOT(ISNUMBER(H450)),H450&gt;'الإعدادات'!$B$4)),1,0))</f>
        <v/>
      </c>
      <c r="S450" s="18">
        <f>IF(ISNUMBER(N450),IF(N450&gt;0,COUNTIFS($N$6:$N$505,"&gt;"&amp;N450)+COUNTIFS($N$6:N450,N450),""),"")</f>
        <v/>
      </c>
    </row>
    <row r="451">
      <c r="A451" s="5" t="n"/>
      <c r="B451" s="5" t="n"/>
      <c r="C451" s="5" t="n"/>
      <c r="D451" s="5" t="n"/>
      <c r="E451" s="16" t="n"/>
      <c r="F451" s="5" t="n"/>
      <c r="G451" s="13" t="n"/>
      <c r="H451" s="13" t="n"/>
      <c r="I451" s="17" t="n"/>
      <c r="J451" s="20">
        <f>IF(A451&amp;""="","",IFERROR(INDEX('الخطوط'!$G$6:$G$45,MATCH(F451&amp;"",'الخطوط'!$A$6:$A$45,0))-N(I451),""))</f>
        <v/>
      </c>
      <c r="K451" s="18">
        <f>IF(OR(J451="",NOT(ISNUMBER(G451))),"",IF(IF(ISNUMBER(H451),MIN('الإعدادات'!$B$4,H451),'الإعدادات'!$B$4)&lt;G451,0,(YEAR(IF(ISNUMBER(H451),MIN('الإعدادات'!$B$4,H451),'الإعدادات'!$B$4))-YEAR(G451))*12+MONTH(IF(ISNUMBER(H451),MIN('الإعدادات'!$B$4,H451),'الإعدادات'!$B$4))-MONTH(G451)+1))</f>
        <v/>
      </c>
      <c r="L451" s="20">
        <f>IF(K451="","",ROUND(K451*J451,2))</f>
        <v/>
      </c>
      <c r="M451" s="20">
        <f>IF(A451&amp;""="","",SUMIFS('الدفعات'!$C$6:$C$3005,'الدفعات'!$B$6:$B$3005,A451&amp;""))</f>
        <v/>
      </c>
      <c r="N451" s="20">
        <f>IF(L451="","",ROUND(L451-M451,2))</f>
        <v/>
      </c>
      <c r="O451" s="18">
        <f>IF(N451="","",IF(AND(N451&gt;0,N(J451)&gt;0),ROUNDUP(ROUND(N451/J451,4),0),0))</f>
        <v/>
      </c>
      <c r="P451" s="21">
        <f>IF(A451&amp;""="","",IFERROR(SUMIFS('الدفعات'!$A$6:$A$3005,'الدفعات'!$B$6:$B$3005,A451&amp;"",'الدفعات'!$H$6:$H$3005,1)/COUNTIFS('الدفعات'!$B$6:$B$3005,A451&amp;"",'الدفعات'!$H$6:$H$3005,1),""))</f>
        <v/>
      </c>
      <c r="Q451" s="6">
        <f>IF(A451&amp;""="","",IF(N451="","بيانات ناقصة",IF(N451&gt;0,"متأخر",IF(N451&lt;0,"دفع مقدمًا","مسدد"))))</f>
        <v/>
      </c>
      <c r="R451" s="22">
        <f>IF(A451&amp;""="","",IF(AND(F451&amp;""&lt;&gt;"",OR(NOT(ISNUMBER(H451)),H451&gt;'الإعدادات'!$B$4)),1,0))</f>
        <v/>
      </c>
      <c r="S451" s="18">
        <f>IF(ISNUMBER(N451),IF(N451&gt;0,COUNTIFS($N$6:$N$505,"&gt;"&amp;N451)+COUNTIFS($N$6:N451,N451),""),"")</f>
        <v/>
      </c>
    </row>
    <row r="452">
      <c r="A452" s="5" t="n"/>
      <c r="B452" s="5" t="n"/>
      <c r="C452" s="5" t="n"/>
      <c r="D452" s="5" t="n"/>
      <c r="E452" s="16" t="n"/>
      <c r="F452" s="5" t="n"/>
      <c r="G452" s="13" t="n"/>
      <c r="H452" s="13" t="n"/>
      <c r="I452" s="17" t="n"/>
      <c r="J452" s="20">
        <f>IF(A452&amp;""="","",IFERROR(INDEX('الخطوط'!$G$6:$G$45,MATCH(F452&amp;"",'الخطوط'!$A$6:$A$45,0))-N(I452),""))</f>
        <v/>
      </c>
      <c r="K452" s="18">
        <f>IF(OR(J452="",NOT(ISNUMBER(G452))),"",IF(IF(ISNUMBER(H452),MIN('الإعدادات'!$B$4,H452),'الإعدادات'!$B$4)&lt;G452,0,(YEAR(IF(ISNUMBER(H452),MIN('الإعدادات'!$B$4,H452),'الإعدادات'!$B$4))-YEAR(G452))*12+MONTH(IF(ISNUMBER(H452),MIN('الإعدادات'!$B$4,H452),'الإعدادات'!$B$4))-MONTH(G452)+1))</f>
        <v/>
      </c>
      <c r="L452" s="20">
        <f>IF(K452="","",ROUND(K452*J452,2))</f>
        <v/>
      </c>
      <c r="M452" s="20">
        <f>IF(A452&amp;""="","",SUMIFS('الدفعات'!$C$6:$C$3005,'الدفعات'!$B$6:$B$3005,A452&amp;""))</f>
        <v/>
      </c>
      <c r="N452" s="20">
        <f>IF(L452="","",ROUND(L452-M452,2))</f>
        <v/>
      </c>
      <c r="O452" s="18">
        <f>IF(N452="","",IF(AND(N452&gt;0,N(J452)&gt;0),ROUNDUP(ROUND(N452/J452,4),0),0))</f>
        <v/>
      </c>
      <c r="P452" s="21">
        <f>IF(A452&amp;""="","",IFERROR(SUMIFS('الدفعات'!$A$6:$A$3005,'الدفعات'!$B$6:$B$3005,A452&amp;"",'الدفعات'!$H$6:$H$3005,1)/COUNTIFS('الدفعات'!$B$6:$B$3005,A452&amp;"",'الدفعات'!$H$6:$H$3005,1),""))</f>
        <v/>
      </c>
      <c r="Q452" s="6">
        <f>IF(A452&amp;""="","",IF(N452="","بيانات ناقصة",IF(N452&gt;0,"متأخر",IF(N452&lt;0,"دفع مقدمًا","مسدد"))))</f>
        <v/>
      </c>
      <c r="R452" s="22">
        <f>IF(A452&amp;""="","",IF(AND(F452&amp;""&lt;&gt;"",OR(NOT(ISNUMBER(H452)),H452&gt;'الإعدادات'!$B$4)),1,0))</f>
        <v/>
      </c>
      <c r="S452" s="18">
        <f>IF(ISNUMBER(N452),IF(N452&gt;0,COUNTIFS($N$6:$N$505,"&gt;"&amp;N452)+COUNTIFS($N$6:N452,N452),""),"")</f>
        <v/>
      </c>
    </row>
    <row r="453">
      <c r="A453" s="5" t="n"/>
      <c r="B453" s="5" t="n"/>
      <c r="C453" s="5" t="n"/>
      <c r="D453" s="5" t="n"/>
      <c r="E453" s="16" t="n"/>
      <c r="F453" s="5" t="n"/>
      <c r="G453" s="13" t="n"/>
      <c r="H453" s="13" t="n"/>
      <c r="I453" s="17" t="n"/>
      <c r="J453" s="20">
        <f>IF(A453&amp;""="","",IFERROR(INDEX('الخطوط'!$G$6:$G$45,MATCH(F453&amp;"",'الخطوط'!$A$6:$A$45,0))-N(I453),""))</f>
        <v/>
      </c>
      <c r="K453" s="18">
        <f>IF(OR(J453="",NOT(ISNUMBER(G453))),"",IF(IF(ISNUMBER(H453),MIN('الإعدادات'!$B$4,H453),'الإعدادات'!$B$4)&lt;G453,0,(YEAR(IF(ISNUMBER(H453),MIN('الإعدادات'!$B$4,H453),'الإعدادات'!$B$4))-YEAR(G453))*12+MONTH(IF(ISNUMBER(H453),MIN('الإعدادات'!$B$4,H453),'الإعدادات'!$B$4))-MONTH(G453)+1))</f>
        <v/>
      </c>
      <c r="L453" s="20">
        <f>IF(K453="","",ROUND(K453*J453,2))</f>
        <v/>
      </c>
      <c r="M453" s="20">
        <f>IF(A453&amp;""="","",SUMIFS('الدفعات'!$C$6:$C$3005,'الدفعات'!$B$6:$B$3005,A453&amp;""))</f>
        <v/>
      </c>
      <c r="N453" s="20">
        <f>IF(L453="","",ROUND(L453-M453,2))</f>
        <v/>
      </c>
      <c r="O453" s="18">
        <f>IF(N453="","",IF(AND(N453&gt;0,N(J453)&gt;0),ROUNDUP(ROUND(N453/J453,4),0),0))</f>
        <v/>
      </c>
      <c r="P453" s="21">
        <f>IF(A453&amp;""="","",IFERROR(SUMIFS('الدفعات'!$A$6:$A$3005,'الدفعات'!$B$6:$B$3005,A453&amp;"",'الدفعات'!$H$6:$H$3005,1)/COUNTIFS('الدفعات'!$B$6:$B$3005,A453&amp;"",'الدفعات'!$H$6:$H$3005,1),""))</f>
        <v/>
      </c>
      <c r="Q453" s="6">
        <f>IF(A453&amp;""="","",IF(N453="","بيانات ناقصة",IF(N453&gt;0,"متأخر",IF(N453&lt;0,"دفع مقدمًا","مسدد"))))</f>
        <v/>
      </c>
      <c r="R453" s="22">
        <f>IF(A453&amp;""="","",IF(AND(F453&amp;""&lt;&gt;"",OR(NOT(ISNUMBER(H453)),H453&gt;'الإعدادات'!$B$4)),1,0))</f>
        <v/>
      </c>
      <c r="S453" s="18">
        <f>IF(ISNUMBER(N453),IF(N453&gt;0,COUNTIFS($N$6:$N$505,"&gt;"&amp;N453)+COUNTIFS($N$6:N453,N453),""),"")</f>
        <v/>
      </c>
    </row>
    <row r="454">
      <c r="A454" s="5" t="n"/>
      <c r="B454" s="5" t="n"/>
      <c r="C454" s="5" t="n"/>
      <c r="D454" s="5" t="n"/>
      <c r="E454" s="16" t="n"/>
      <c r="F454" s="5" t="n"/>
      <c r="G454" s="13" t="n"/>
      <c r="H454" s="13" t="n"/>
      <c r="I454" s="17" t="n"/>
      <c r="J454" s="20">
        <f>IF(A454&amp;""="","",IFERROR(INDEX('الخطوط'!$G$6:$G$45,MATCH(F454&amp;"",'الخطوط'!$A$6:$A$45,0))-N(I454),""))</f>
        <v/>
      </c>
      <c r="K454" s="18">
        <f>IF(OR(J454="",NOT(ISNUMBER(G454))),"",IF(IF(ISNUMBER(H454),MIN('الإعدادات'!$B$4,H454),'الإعدادات'!$B$4)&lt;G454,0,(YEAR(IF(ISNUMBER(H454),MIN('الإعدادات'!$B$4,H454),'الإعدادات'!$B$4))-YEAR(G454))*12+MONTH(IF(ISNUMBER(H454),MIN('الإعدادات'!$B$4,H454),'الإعدادات'!$B$4))-MONTH(G454)+1))</f>
        <v/>
      </c>
      <c r="L454" s="20">
        <f>IF(K454="","",ROUND(K454*J454,2))</f>
        <v/>
      </c>
      <c r="M454" s="20">
        <f>IF(A454&amp;""="","",SUMIFS('الدفعات'!$C$6:$C$3005,'الدفعات'!$B$6:$B$3005,A454&amp;""))</f>
        <v/>
      </c>
      <c r="N454" s="20">
        <f>IF(L454="","",ROUND(L454-M454,2))</f>
        <v/>
      </c>
      <c r="O454" s="18">
        <f>IF(N454="","",IF(AND(N454&gt;0,N(J454)&gt;0),ROUNDUP(ROUND(N454/J454,4),0),0))</f>
        <v/>
      </c>
      <c r="P454" s="21">
        <f>IF(A454&amp;""="","",IFERROR(SUMIFS('الدفعات'!$A$6:$A$3005,'الدفعات'!$B$6:$B$3005,A454&amp;"",'الدفعات'!$H$6:$H$3005,1)/COUNTIFS('الدفعات'!$B$6:$B$3005,A454&amp;"",'الدفعات'!$H$6:$H$3005,1),""))</f>
        <v/>
      </c>
      <c r="Q454" s="6">
        <f>IF(A454&amp;""="","",IF(N454="","بيانات ناقصة",IF(N454&gt;0,"متأخر",IF(N454&lt;0,"دفع مقدمًا","مسدد"))))</f>
        <v/>
      </c>
      <c r="R454" s="22">
        <f>IF(A454&amp;""="","",IF(AND(F454&amp;""&lt;&gt;"",OR(NOT(ISNUMBER(H454)),H454&gt;'الإعدادات'!$B$4)),1,0))</f>
        <v/>
      </c>
      <c r="S454" s="18">
        <f>IF(ISNUMBER(N454),IF(N454&gt;0,COUNTIFS($N$6:$N$505,"&gt;"&amp;N454)+COUNTIFS($N$6:N454,N454),""),"")</f>
        <v/>
      </c>
    </row>
    <row r="455">
      <c r="A455" s="5" t="n"/>
      <c r="B455" s="5" t="n"/>
      <c r="C455" s="5" t="n"/>
      <c r="D455" s="5" t="n"/>
      <c r="E455" s="16" t="n"/>
      <c r="F455" s="5" t="n"/>
      <c r="G455" s="13" t="n"/>
      <c r="H455" s="13" t="n"/>
      <c r="I455" s="17" t="n"/>
      <c r="J455" s="20">
        <f>IF(A455&amp;""="","",IFERROR(INDEX('الخطوط'!$G$6:$G$45,MATCH(F455&amp;"",'الخطوط'!$A$6:$A$45,0))-N(I455),""))</f>
        <v/>
      </c>
      <c r="K455" s="18">
        <f>IF(OR(J455="",NOT(ISNUMBER(G455))),"",IF(IF(ISNUMBER(H455),MIN('الإعدادات'!$B$4,H455),'الإعدادات'!$B$4)&lt;G455,0,(YEAR(IF(ISNUMBER(H455),MIN('الإعدادات'!$B$4,H455),'الإعدادات'!$B$4))-YEAR(G455))*12+MONTH(IF(ISNUMBER(H455),MIN('الإعدادات'!$B$4,H455),'الإعدادات'!$B$4))-MONTH(G455)+1))</f>
        <v/>
      </c>
      <c r="L455" s="20">
        <f>IF(K455="","",ROUND(K455*J455,2))</f>
        <v/>
      </c>
      <c r="M455" s="20">
        <f>IF(A455&amp;""="","",SUMIFS('الدفعات'!$C$6:$C$3005,'الدفعات'!$B$6:$B$3005,A455&amp;""))</f>
        <v/>
      </c>
      <c r="N455" s="20">
        <f>IF(L455="","",ROUND(L455-M455,2))</f>
        <v/>
      </c>
      <c r="O455" s="18">
        <f>IF(N455="","",IF(AND(N455&gt;0,N(J455)&gt;0),ROUNDUP(ROUND(N455/J455,4),0),0))</f>
        <v/>
      </c>
      <c r="P455" s="21">
        <f>IF(A455&amp;""="","",IFERROR(SUMIFS('الدفعات'!$A$6:$A$3005,'الدفعات'!$B$6:$B$3005,A455&amp;"",'الدفعات'!$H$6:$H$3005,1)/COUNTIFS('الدفعات'!$B$6:$B$3005,A455&amp;"",'الدفعات'!$H$6:$H$3005,1),""))</f>
        <v/>
      </c>
      <c r="Q455" s="6">
        <f>IF(A455&amp;""="","",IF(N455="","بيانات ناقصة",IF(N455&gt;0,"متأخر",IF(N455&lt;0,"دفع مقدمًا","مسدد"))))</f>
        <v/>
      </c>
      <c r="R455" s="22">
        <f>IF(A455&amp;""="","",IF(AND(F455&amp;""&lt;&gt;"",OR(NOT(ISNUMBER(H455)),H455&gt;'الإعدادات'!$B$4)),1,0))</f>
        <v/>
      </c>
      <c r="S455" s="18">
        <f>IF(ISNUMBER(N455),IF(N455&gt;0,COUNTIFS($N$6:$N$505,"&gt;"&amp;N455)+COUNTIFS($N$6:N455,N455),""),"")</f>
        <v/>
      </c>
    </row>
    <row r="456">
      <c r="A456" s="5" t="n"/>
      <c r="B456" s="5" t="n"/>
      <c r="C456" s="5" t="n"/>
      <c r="D456" s="5" t="n"/>
      <c r="E456" s="16" t="n"/>
      <c r="F456" s="5" t="n"/>
      <c r="G456" s="13" t="n"/>
      <c r="H456" s="13" t="n"/>
      <c r="I456" s="17" t="n"/>
      <c r="J456" s="20">
        <f>IF(A456&amp;""="","",IFERROR(INDEX('الخطوط'!$G$6:$G$45,MATCH(F456&amp;"",'الخطوط'!$A$6:$A$45,0))-N(I456),""))</f>
        <v/>
      </c>
      <c r="K456" s="18">
        <f>IF(OR(J456="",NOT(ISNUMBER(G456))),"",IF(IF(ISNUMBER(H456),MIN('الإعدادات'!$B$4,H456),'الإعدادات'!$B$4)&lt;G456,0,(YEAR(IF(ISNUMBER(H456),MIN('الإعدادات'!$B$4,H456),'الإعدادات'!$B$4))-YEAR(G456))*12+MONTH(IF(ISNUMBER(H456),MIN('الإعدادات'!$B$4,H456),'الإعدادات'!$B$4))-MONTH(G456)+1))</f>
        <v/>
      </c>
      <c r="L456" s="20">
        <f>IF(K456="","",ROUND(K456*J456,2))</f>
        <v/>
      </c>
      <c r="M456" s="20">
        <f>IF(A456&amp;""="","",SUMIFS('الدفعات'!$C$6:$C$3005,'الدفعات'!$B$6:$B$3005,A456&amp;""))</f>
        <v/>
      </c>
      <c r="N456" s="20">
        <f>IF(L456="","",ROUND(L456-M456,2))</f>
        <v/>
      </c>
      <c r="O456" s="18">
        <f>IF(N456="","",IF(AND(N456&gt;0,N(J456)&gt;0),ROUNDUP(ROUND(N456/J456,4),0),0))</f>
        <v/>
      </c>
      <c r="P456" s="21">
        <f>IF(A456&amp;""="","",IFERROR(SUMIFS('الدفعات'!$A$6:$A$3005,'الدفعات'!$B$6:$B$3005,A456&amp;"",'الدفعات'!$H$6:$H$3005,1)/COUNTIFS('الدفعات'!$B$6:$B$3005,A456&amp;"",'الدفعات'!$H$6:$H$3005,1),""))</f>
        <v/>
      </c>
      <c r="Q456" s="6">
        <f>IF(A456&amp;""="","",IF(N456="","بيانات ناقصة",IF(N456&gt;0,"متأخر",IF(N456&lt;0,"دفع مقدمًا","مسدد"))))</f>
        <v/>
      </c>
      <c r="R456" s="22">
        <f>IF(A456&amp;""="","",IF(AND(F456&amp;""&lt;&gt;"",OR(NOT(ISNUMBER(H456)),H456&gt;'الإعدادات'!$B$4)),1,0))</f>
        <v/>
      </c>
      <c r="S456" s="18">
        <f>IF(ISNUMBER(N456),IF(N456&gt;0,COUNTIFS($N$6:$N$505,"&gt;"&amp;N456)+COUNTIFS($N$6:N456,N456),""),"")</f>
        <v/>
      </c>
    </row>
    <row r="457">
      <c r="A457" s="5" t="n"/>
      <c r="B457" s="5" t="n"/>
      <c r="C457" s="5" t="n"/>
      <c r="D457" s="5" t="n"/>
      <c r="E457" s="16" t="n"/>
      <c r="F457" s="5" t="n"/>
      <c r="G457" s="13" t="n"/>
      <c r="H457" s="13" t="n"/>
      <c r="I457" s="17" t="n"/>
      <c r="J457" s="20">
        <f>IF(A457&amp;""="","",IFERROR(INDEX('الخطوط'!$G$6:$G$45,MATCH(F457&amp;"",'الخطوط'!$A$6:$A$45,0))-N(I457),""))</f>
        <v/>
      </c>
      <c r="K457" s="18">
        <f>IF(OR(J457="",NOT(ISNUMBER(G457))),"",IF(IF(ISNUMBER(H457),MIN('الإعدادات'!$B$4,H457),'الإعدادات'!$B$4)&lt;G457,0,(YEAR(IF(ISNUMBER(H457),MIN('الإعدادات'!$B$4,H457),'الإعدادات'!$B$4))-YEAR(G457))*12+MONTH(IF(ISNUMBER(H457),MIN('الإعدادات'!$B$4,H457),'الإعدادات'!$B$4))-MONTH(G457)+1))</f>
        <v/>
      </c>
      <c r="L457" s="20">
        <f>IF(K457="","",ROUND(K457*J457,2))</f>
        <v/>
      </c>
      <c r="M457" s="20">
        <f>IF(A457&amp;""="","",SUMIFS('الدفعات'!$C$6:$C$3005,'الدفعات'!$B$6:$B$3005,A457&amp;""))</f>
        <v/>
      </c>
      <c r="N457" s="20">
        <f>IF(L457="","",ROUND(L457-M457,2))</f>
        <v/>
      </c>
      <c r="O457" s="18">
        <f>IF(N457="","",IF(AND(N457&gt;0,N(J457)&gt;0),ROUNDUP(ROUND(N457/J457,4),0),0))</f>
        <v/>
      </c>
      <c r="P457" s="21">
        <f>IF(A457&amp;""="","",IFERROR(SUMIFS('الدفعات'!$A$6:$A$3005,'الدفعات'!$B$6:$B$3005,A457&amp;"",'الدفعات'!$H$6:$H$3005,1)/COUNTIFS('الدفعات'!$B$6:$B$3005,A457&amp;"",'الدفعات'!$H$6:$H$3005,1),""))</f>
        <v/>
      </c>
      <c r="Q457" s="6">
        <f>IF(A457&amp;""="","",IF(N457="","بيانات ناقصة",IF(N457&gt;0,"متأخر",IF(N457&lt;0,"دفع مقدمًا","مسدد"))))</f>
        <v/>
      </c>
      <c r="R457" s="22">
        <f>IF(A457&amp;""="","",IF(AND(F457&amp;""&lt;&gt;"",OR(NOT(ISNUMBER(H457)),H457&gt;'الإعدادات'!$B$4)),1,0))</f>
        <v/>
      </c>
      <c r="S457" s="18">
        <f>IF(ISNUMBER(N457),IF(N457&gt;0,COUNTIFS($N$6:$N$505,"&gt;"&amp;N457)+COUNTIFS($N$6:N457,N457),""),"")</f>
        <v/>
      </c>
    </row>
    <row r="458">
      <c r="A458" s="5" t="n"/>
      <c r="B458" s="5" t="n"/>
      <c r="C458" s="5" t="n"/>
      <c r="D458" s="5" t="n"/>
      <c r="E458" s="16" t="n"/>
      <c r="F458" s="5" t="n"/>
      <c r="G458" s="13" t="n"/>
      <c r="H458" s="13" t="n"/>
      <c r="I458" s="17" t="n"/>
      <c r="J458" s="20">
        <f>IF(A458&amp;""="","",IFERROR(INDEX('الخطوط'!$G$6:$G$45,MATCH(F458&amp;"",'الخطوط'!$A$6:$A$45,0))-N(I458),""))</f>
        <v/>
      </c>
      <c r="K458" s="18">
        <f>IF(OR(J458="",NOT(ISNUMBER(G458))),"",IF(IF(ISNUMBER(H458),MIN('الإعدادات'!$B$4,H458),'الإعدادات'!$B$4)&lt;G458,0,(YEAR(IF(ISNUMBER(H458),MIN('الإعدادات'!$B$4,H458),'الإعدادات'!$B$4))-YEAR(G458))*12+MONTH(IF(ISNUMBER(H458),MIN('الإعدادات'!$B$4,H458),'الإعدادات'!$B$4))-MONTH(G458)+1))</f>
        <v/>
      </c>
      <c r="L458" s="20">
        <f>IF(K458="","",ROUND(K458*J458,2))</f>
        <v/>
      </c>
      <c r="M458" s="20">
        <f>IF(A458&amp;""="","",SUMIFS('الدفعات'!$C$6:$C$3005,'الدفعات'!$B$6:$B$3005,A458&amp;""))</f>
        <v/>
      </c>
      <c r="N458" s="20">
        <f>IF(L458="","",ROUND(L458-M458,2))</f>
        <v/>
      </c>
      <c r="O458" s="18">
        <f>IF(N458="","",IF(AND(N458&gt;0,N(J458)&gt;0),ROUNDUP(ROUND(N458/J458,4),0),0))</f>
        <v/>
      </c>
      <c r="P458" s="21">
        <f>IF(A458&amp;""="","",IFERROR(SUMIFS('الدفعات'!$A$6:$A$3005,'الدفعات'!$B$6:$B$3005,A458&amp;"",'الدفعات'!$H$6:$H$3005,1)/COUNTIFS('الدفعات'!$B$6:$B$3005,A458&amp;"",'الدفعات'!$H$6:$H$3005,1),""))</f>
        <v/>
      </c>
      <c r="Q458" s="6">
        <f>IF(A458&amp;""="","",IF(N458="","بيانات ناقصة",IF(N458&gt;0,"متأخر",IF(N458&lt;0,"دفع مقدمًا","مسدد"))))</f>
        <v/>
      </c>
      <c r="R458" s="22">
        <f>IF(A458&amp;""="","",IF(AND(F458&amp;""&lt;&gt;"",OR(NOT(ISNUMBER(H458)),H458&gt;'الإعدادات'!$B$4)),1,0))</f>
        <v/>
      </c>
      <c r="S458" s="18">
        <f>IF(ISNUMBER(N458),IF(N458&gt;0,COUNTIFS($N$6:$N$505,"&gt;"&amp;N458)+COUNTIFS($N$6:N458,N458),""),"")</f>
        <v/>
      </c>
    </row>
    <row r="459">
      <c r="A459" s="5" t="n"/>
      <c r="B459" s="5" t="n"/>
      <c r="C459" s="5" t="n"/>
      <c r="D459" s="5" t="n"/>
      <c r="E459" s="16" t="n"/>
      <c r="F459" s="5" t="n"/>
      <c r="G459" s="13" t="n"/>
      <c r="H459" s="13" t="n"/>
      <c r="I459" s="17" t="n"/>
      <c r="J459" s="20">
        <f>IF(A459&amp;""="","",IFERROR(INDEX('الخطوط'!$G$6:$G$45,MATCH(F459&amp;"",'الخطوط'!$A$6:$A$45,0))-N(I459),""))</f>
        <v/>
      </c>
      <c r="K459" s="18">
        <f>IF(OR(J459="",NOT(ISNUMBER(G459))),"",IF(IF(ISNUMBER(H459),MIN('الإعدادات'!$B$4,H459),'الإعدادات'!$B$4)&lt;G459,0,(YEAR(IF(ISNUMBER(H459),MIN('الإعدادات'!$B$4,H459),'الإعدادات'!$B$4))-YEAR(G459))*12+MONTH(IF(ISNUMBER(H459),MIN('الإعدادات'!$B$4,H459),'الإعدادات'!$B$4))-MONTH(G459)+1))</f>
        <v/>
      </c>
      <c r="L459" s="20">
        <f>IF(K459="","",ROUND(K459*J459,2))</f>
        <v/>
      </c>
      <c r="M459" s="20">
        <f>IF(A459&amp;""="","",SUMIFS('الدفعات'!$C$6:$C$3005,'الدفعات'!$B$6:$B$3005,A459&amp;""))</f>
        <v/>
      </c>
      <c r="N459" s="20">
        <f>IF(L459="","",ROUND(L459-M459,2))</f>
        <v/>
      </c>
      <c r="O459" s="18">
        <f>IF(N459="","",IF(AND(N459&gt;0,N(J459)&gt;0),ROUNDUP(ROUND(N459/J459,4),0),0))</f>
        <v/>
      </c>
      <c r="P459" s="21">
        <f>IF(A459&amp;""="","",IFERROR(SUMIFS('الدفعات'!$A$6:$A$3005,'الدفعات'!$B$6:$B$3005,A459&amp;"",'الدفعات'!$H$6:$H$3005,1)/COUNTIFS('الدفعات'!$B$6:$B$3005,A459&amp;"",'الدفعات'!$H$6:$H$3005,1),""))</f>
        <v/>
      </c>
      <c r="Q459" s="6">
        <f>IF(A459&amp;""="","",IF(N459="","بيانات ناقصة",IF(N459&gt;0,"متأخر",IF(N459&lt;0,"دفع مقدمًا","مسدد"))))</f>
        <v/>
      </c>
      <c r="R459" s="22">
        <f>IF(A459&amp;""="","",IF(AND(F459&amp;""&lt;&gt;"",OR(NOT(ISNUMBER(H459)),H459&gt;'الإعدادات'!$B$4)),1,0))</f>
        <v/>
      </c>
      <c r="S459" s="18">
        <f>IF(ISNUMBER(N459),IF(N459&gt;0,COUNTIFS($N$6:$N$505,"&gt;"&amp;N459)+COUNTIFS($N$6:N459,N459),""),"")</f>
        <v/>
      </c>
    </row>
    <row r="460">
      <c r="A460" s="5" t="n"/>
      <c r="B460" s="5" t="n"/>
      <c r="C460" s="5" t="n"/>
      <c r="D460" s="5" t="n"/>
      <c r="E460" s="16" t="n"/>
      <c r="F460" s="5" t="n"/>
      <c r="G460" s="13" t="n"/>
      <c r="H460" s="13" t="n"/>
      <c r="I460" s="17" t="n"/>
      <c r="J460" s="20">
        <f>IF(A460&amp;""="","",IFERROR(INDEX('الخطوط'!$G$6:$G$45,MATCH(F460&amp;"",'الخطوط'!$A$6:$A$45,0))-N(I460),""))</f>
        <v/>
      </c>
      <c r="K460" s="18">
        <f>IF(OR(J460="",NOT(ISNUMBER(G460))),"",IF(IF(ISNUMBER(H460),MIN('الإعدادات'!$B$4,H460),'الإعدادات'!$B$4)&lt;G460,0,(YEAR(IF(ISNUMBER(H460),MIN('الإعدادات'!$B$4,H460),'الإعدادات'!$B$4))-YEAR(G460))*12+MONTH(IF(ISNUMBER(H460),MIN('الإعدادات'!$B$4,H460),'الإعدادات'!$B$4))-MONTH(G460)+1))</f>
        <v/>
      </c>
      <c r="L460" s="20">
        <f>IF(K460="","",ROUND(K460*J460,2))</f>
        <v/>
      </c>
      <c r="M460" s="20">
        <f>IF(A460&amp;""="","",SUMIFS('الدفعات'!$C$6:$C$3005,'الدفعات'!$B$6:$B$3005,A460&amp;""))</f>
        <v/>
      </c>
      <c r="N460" s="20">
        <f>IF(L460="","",ROUND(L460-M460,2))</f>
        <v/>
      </c>
      <c r="O460" s="18">
        <f>IF(N460="","",IF(AND(N460&gt;0,N(J460)&gt;0),ROUNDUP(ROUND(N460/J460,4),0),0))</f>
        <v/>
      </c>
      <c r="P460" s="21">
        <f>IF(A460&amp;""="","",IFERROR(SUMIFS('الدفعات'!$A$6:$A$3005,'الدفعات'!$B$6:$B$3005,A460&amp;"",'الدفعات'!$H$6:$H$3005,1)/COUNTIFS('الدفعات'!$B$6:$B$3005,A460&amp;"",'الدفعات'!$H$6:$H$3005,1),""))</f>
        <v/>
      </c>
      <c r="Q460" s="6">
        <f>IF(A460&amp;""="","",IF(N460="","بيانات ناقصة",IF(N460&gt;0,"متأخر",IF(N460&lt;0,"دفع مقدمًا","مسدد"))))</f>
        <v/>
      </c>
      <c r="R460" s="22">
        <f>IF(A460&amp;""="","",IF(AND(F460&amp;""&lt;&gt;"",OR(NOT(ISNUMBER(H460)),H460&gt;'الإعدادات'!$B$4)),1,0))</f>
        <v/>
      </c>
      <c r="S460" s="18">
        <f>IF(ISNUMBER(N460),IF(N460&gt;0,COUNTIFS($N$6:$N$505,"&gt;"&amp;N460)+COUNTIFS($N$6:N460,N460),""),"")</f>
        <v/>
      </c>
    </row>
    <row r="461">
      <c r="A461" s="5" t="n"/>
      <c r="B461" s="5" t="n"/>
      <c r="C461" s="5" t="n"/>
      <c r="D461" s="5" t="n"/>
      <c r="E461" s="16" t="n"/>
      <c r="F461" s="5" t="n"/>
      <c r="G461" s="13" t="n"/>
      <c r="H461" s="13" t="n"/>
      <c r="I461" s="17" t="n"/>
      <c r="J461" s="20">
        <f>IF(A461&amp;""="","",IFERROR(INDEX('الخطوط'!$G$6:$G$45,MATCH(F461&amp;"",'الخطوط'!$A$6:$A$45,0))-N(I461),""))</f>
        <v/>
      </c>
      <c r="K461" s="18">
        <f>IF(OR(J461="",NOT(ISNUMBER(G461))),"",IF(IF(ISNUMBER(H461),MIN('الإعدادات'!$B$4,H461),'الإعدادات'!$B$4)&lt;G461,0,(YEAR(IF(ISNUMBER(H461),MIN('الإعدادات'!$B$4,H461),'الإعدادات'!$B$4))-YEAR(G461))*12+MONTH(IF(ISNUMBER(H461),MIN('الإعدادات'!$B$4,H461),'الإعدادات'!$B$4))-MONTH(G461)+1))</f>
        <v/>
      </c>
      <c r="L461" s="20">
        <f>IF(K461="","",ROUND(K461*J461,2))</f>
        <v/>
      </c>
      <c r="M461" s="20">
        <f>IF(A461&amp;""="","",SUMIFS('الدفعات'!$C$6:$C$3005,'الدفعات'!$B$6:$B$3005,A461&amp;""))</f>
        <v/>
      </c>
      <c r="N461" s="20">
        <f>IF(L461="","",ROUND(L461-M461,2))</f>
        <v/>
      </c>
      <c r="O461" s="18">
        <f>IF(N461="","",IF(AND(N461&gt;0,N(J461)&gt;0),ROUNDUP(ROUND(N461/J461,4),0),0))</f>
        <v/>
      </c>
      <c r="P461" s="21">
        <f>IF(A461&amp;""="","",IFERROR(SUMIFS('الدفعات'!$A$6:$A$3005,'الدفعات'!$B$6:$B$3005,A461&amp;"",'الدفعات'!$H$6:$H$3005,1)/COUNTIFS('الدفعات'!$B$6:$B$3005,A461&amp;"",'الدفعات'!$H$6:$H$3005,1),""))</f>
        <v/>
      </c>
      <c r="Q461" s="6">
        <f>IF(A461&amp;""="","",IF(N461="","بيانات ناقصة",IF(N461&gt;0,"متأخر",IF(N461&lt;0,"دفع مقدمًا","مسدد"))))</f>
        <v/>
      </c>
      <c r="R461" s="22">
        <f>IF(A461&amp;""="","",IF(AND(F461&amp;""&lt;&gt;"",OR(NOT(ISNUMBER(H461)),H461&gt;'الإعدادات'!$B$4)),1,0))</f>
        <v/>
      </c>
      <c r="S461" s="18">
        <f>IF(ISNUMBER(N461),IF(N461&gt;0,COUNTIFS($N$6:$N$505,"&gt;"&amp;N461)+COUNTIFS($N$6:N461,N461),""),"")</f>
        <v/>
      </c>
    </row>
    <row r="462">
      <c r="A462" s="5" t="n"/>
      <c r="B462" s="5" t="n"/>
      <c r="C462" s="5" t="n"/>
      <c r="D462" s="5" t="n"/>
      <c r="E462" s="16" t="n"/>
      <c r="F462" s="5" t="n"/>
      <c r="G462" s="13" t="n"/>
      <c r="H462" s="13" t="n"/>
      <c r="I462" s="17" t="n"/>
      <c r="J462" s="20">
        <f>IF(A462&amp;""="","",IFERROR(INDEX('الخطوط'!$G$6:$G$45,MATCH(F462&amp;"",'الخطوط'!$A$6:$A$45,0))-N(I462),""))</f>
        <v/>
      </c>
      <c r="K462" s="18">
        <f>IF(OR(J462="",NOT(ISNUMBER(G462))),"",IF(IF(ISNUMBER(H462),MIN('الإعدادات'!$B$4,H462),'الإعدادات'!$B$4)&lt;G462,0,(YEAR(IF(ISNUMBER(H462),MIN('الإعدادات'!$B$4,H462),'الإعدادات'!$B$4))-YEAR(G462))*12+MONTH(IF(ISNUMBER(H462),MIN('الإعدادات'!$B$4,H462),'الإعدادات'!$B$4))-MONTH(G462)+1))</f>
        <v/>
      </c>
      <c r="L462" s="20">
        <f>IF(K462="","",ROUND(K462*J462,2))</f>
        <v/>
      </c>
      <c r="M462" s="20">
        <f>IF(A462&amp;""="","",SUMIFS('الدفعات'!$C$6:$C$3005,'الدفعات'!$B$6:$B$3005,A462&amp;""))</f>
        <v/>
      </c>
      <c r="N462" s="20">
        <f>IF(L462="","",ROUND(L462-M462,2))</f>
        <v/>
      </c>
      <c r="O462" s="18">
        <f>IF(N462="","",IF(AND(N462&gt;0,N(J462)&gt;0),ROUNDUP(ROUND(N462/J462,4),0),0))</f>
        <v/>
      </c>
      <c r="P462" s="21">
        <f>IF(A462&amp;""="","",IFERROR(SUMIFS('الدفعات'!$A$6:$A$3005,'الدفعات'!$B$6:$B$3005,A462&amp;"",'الدفعات'!$H$6:$H$3005,1)/COUNTIFS('الدفعات'!$B$6:$B$3005,A462&amp;"",'الدفعات'!$H$6:$H$3005,1),""))</f>
        <v/>
      </c>
      <c r="Q462" s="6">
        <f>IF(A462&amp;""="","",IF(N462="","بيانات ناقصة",IF(N462&gt;0,"متأخر",IF(N462&lt;0,"دفع مقدمًا","مسدد"))))</f>
        <v/>
      </c>
      <c r="R462" s="22">
        <f>IF(A462&amp;""="","",IF(AND(F462&amp;""&lt;&gt;"",OR(NOT(ISNUMBER(H462)),H462&gt;'الإعدادات'!$B$4)),1,0))</f>
        <v/>
      </c>
      <c r="S462" s="18">
        <f>IF(ISNUMBER(N462),IF(N462&gt;0,COUNTIFS($N$6:$N$505,"&gt;"&amp;N462)+COUNTIFS($N$6:N462,N462),""),"")</f>
        <v/>
      </c>
    </row>
    <row r="463">
      <c r="A463" s="5" t="n"/>
      <c r="B463" s="5" t="n"/>
      <c r="C463" s="5" t="n"/>
      <c r="D463" s="5" t="n"/>
      <c r="E463" s="16" t="n"/>
      <c r="F463" s="5" t="n"/>
      <c r="G463" s="13" t="n"/>
      <c r="H463" s="13" t="n"/>
      <c r="I463" s="17" t="n"/>
      <c r="J463" s="20">
        <f>IF(A463&amp;""="","",IFERROR(INDEX('الخطوط'!$G$6:$G$45,MATCH(F463&amp;"",'الخطوط'!$A$6:$A$45,0))-N(I463),""))</f>
        <v/>
      </c>
      <c r="K463" s="18">
        <f>IF(OR(J463="",NOT(ISNUMBER(G463))),"",IF(IF(ISNUMBER(H463),MIN('الإعدادات'!$B$4,H463),'الإعدادات'!$B$4)&lt;G463,0,(YEAR(IF(ISNUMBER(H463),MIN('الإعدادات'!$B$4,H463),'الإعدادات'!$B$4))-YEAR(G463))*12+MONTH(IF(ISNUMBER(H463),MIN('الإعدادات'!$B$4,H463),'الإعدادات'!$B$4))-MONTH(G463)+1))</f>
        <v/>
      </c>
      <c r="L463" s="20">
        <f>IF(K463="","",ROUND(K463*J463,2))</f>
        <v/>
      </c>
      <c r="M463" s="20">
        <f>IF(A463&amp;""="","",SUMIFS('الدفعات'!$C$6:$C$3005,'الدفعات'!$B$6:$B$3005,A463&amp;""))</f>
        <v/>
      </c>
      <c r="N463" s="20">
        <f>IF(L463="","",ROUND(L463-M463,2))</f>
        <v/>
      </c>
      <c r="O463" s="18">
        <f>IF(N463="","",IF(AND(N463&gt;0,N(J463)&gt;0),ROUNDUP(ROUND(N463/J463,4),0),0))</f>
        <v/>
      </c>
      <c r="P463" s="21">
        <f>IF(A463&amp;""="","",IFERROR(SUMIFS('الدفعات'!$A$6:$A$3005,'الدفعات'!$B$6:$B$3005,A463&amp;"",'الدفعات'!$H$6:$H$3005,1)/COUNTIFS('الدفعات'!$B$6:$B$3005,A463&amp;"",'الدفعات'!$H$6:$H$3005,1),""))</f>
        <v/>
      </c>
      <c r="Q463" s="6">
        <f>IF(A463&amp;""="","",IF(N463="","بيانات ناقصة",IF(N463&gt;0,"متأخر",IF(N463&lt;0,"دفع مقدمًا","مسدد"))))</f>
        <v/>
      </c>
      <c r="R463" s="22">
        <f>IF(A463&amp;""="","",IF(AND(F463&amp;""&lt;&gt;"",OR(NOT(ISNUMBER(H463)),H463&gt;'الإعدادات'!$B$4)),1,0))</f>
        <v/>
      </c>
      <c r="S463" s="18">
        <f>IF(ISNUMBER(N463),IF(N463&gt;0,COUNTIFS($N$6:$N$505,"&gt;"&amp;N463)+COUNTIFS($N$6:N463,N463),""),"")</f>
        <v/>
      </c>
    </row>
    <row r="464">
      <c r="A464" s="5" t="n"/>
      <c r="B464" s="5" t="n"/>
      <c r="C464" s="5" t="n"/>
      <c r="D464" s="5" t="n"/>
      <c r="E464" s="16" t="n"/>
      <c r="F464" s="5" t="n"/>
      <c r="G464" s="13" t="n"/>
      <c r="H464" s="13" t="n"/>
      <c r="I464" s="17" t="n"/>
      <c r="J464" s="20">
        <f>IF(A464&amp;""="","",IFERROR(INDEX('الخطوط'!$G$6:$G$45,MATCH(F464&amp;"",'الخطوط'!$A$6:$A$45,0))-N(I464),""))</f>
        <v/>
      </c>
      <c r="K464" s="18">
        <f>IF(OR(J464="",NOT(ISNUMBER(G464))),"",IF(IF(ISNUMBER(H464),MIN('الإعدادات'!$B$4,H464),'الإعدادات'!$B$4)&lt;G464,0,(YEAR(IF(ISNUMBER(H464),MIN('الإعدادات'!$B$4,H464),'الإعدادات'!$B$4))-YEAR(G464))*12+MONTH(IF(ISNUMBER(H464),MIN('الإعدادات'!$B$4,H464),'الإعدادات'!$B$4))-MONTH(G464)+1))</f>
        <v/>
      </c>
      <c r="L464" s="20">
        <f>IF(K464="","",ROUND(K464*J464,2))</f>
        <v/>
      </c>
      <c r="M464" s="20">
        <f>IF(A464&amp;""="","",SUMIFS('الدفعات'!$C$6:$C$3005,'الدفعات'!$B$6:$B$3005,A464&amp;""))</f>
        <v/>
      </c>
      <c r="N464" s="20">
        <f>IF(L464="","",ROUND(L464-M464,2))</f>
        <v/>
      </c>
      <c r="O464" s="18">
        <f>IF(N464="","",IF(AND(N464&gt;0,N(J464)&gt;0),ROUNDUP(ROUND(N464/J464,4),0),0))</f>
        <v/>
      </c>
      <c r="P464" s="21">
        <f>IF(A464&amp;""="","",IFERROR(SUMIFS('الدفعات'!$A$6:$A$3005,'الدفعات'!$B$6:$B$3005,A464&amp;"",'الدفعات'!$H$6:$H$3005,1)/COUNTIFS('الدفعات'!$B$6:$B$3005,A464&amp;"",'الدفعات'!$H$6:$H$3005,1),""))</f>
        <v/>
      </c>
      <c r="Q464" s="6">
        <f>IF(A464&amp;""="","",IF(N464="","بيانات ناقصة",IF(N464&gt;0,"متأخر",IF(N464&lt;0,"دفع مقدمًا","مسدد"))))</f>
        <v/>
      </c>
      <c r="R464" s="22">
        <f>IF(A464&amp;""="","",IF(AND(F464&amp;""&lt;&gt;"",OR(NOT(ISNUMBER(H464)),H464&gt;'الإعدادات'!$B$4)),1,0))</f>
        <v/>
      </c>
      <c r="S464" s="18">
        <f>IF(ISNUMBER(N464),IF(N464&gt;0,COUNTIFS($N$6:$N$505,"&gt;"&amp;N464)+COUNTIFS($N$6:N464,N464),""),"")</f>
        <v/>
      </c>
    </row>
    <row r="465">
      <c r="A465" s="5" t="n"/>
      <c r="B465" s="5" t="n"/>
      <c r="C465" s="5" t="n"/>
      <c r="D465" s="5" t="n"/>
      <c r="E465" s="16" t="n"/>
      <c r="F465" s="5" t="n"/>
      <c r="G465" s="13" t="n"/>
      <c r="H465" s="13" t="n"/>
      <c r="I465" s="17" t="n"/>
      <c r="J465" s="20">
        <f>IF(A465&amp;""="","",IFERROR(INDEX('الخطوط'!$G$6:$G$45,MATCH(F465&amp;"",'الخطوط'!$A$6:$A$45,0))-N(I465),""))</f>
        <v/>
      </c>
      <c r="K465" s="18">
        <f>IF(OR(J465="",NOT(ISNUMBER(G465))),"",IF(IF(ISNUMBER(H465),MIN('الإعدادات'!$B$4,H465),'الإعدادات'!$B$4)&lt;G465,0,(YEAR(IF(ISNUMBER(H465),MIN('الإعدادات'!$B$4,H465),'الإعدادات'!$B$4))-YEAR(G465))*12+MONTH(IF(ISNUMBER(H465),MIN('الإعدادات'!$B$4,H465),'الإعدادات'!$B$4))-MONTH(G465)+1))</f>
        <v/>
      </c>
      <c r="L465" s="20">
        <f>IF(K465="","",ROUND(K465*J465,2))</f>
        <v/>
      </c>
      <c r="M465" s="20">
        <f>IF(A465&amp;""="","",SUMIFS('الدفعات'!$C$6:$C$3005,'الدفعات'!$B$6:$B$3005,A465&amp;""))</f>
        <v/>
      </c>
      <c r="N465" s="20">
        <f>IF(L465="","",ROUND(L465-M465,2))</f>
        <v/>
      </c>
      <c r="O465" s="18">
        <f>IF(N465="","",IF(AND(N465&gt;0,N(J465)&gt;0),ROUNDUP(ROUND(N465/J465,4),0),0))</f>
        <v/>
      </c>
      <c r="P465" s="21">
        <f>IF(A465&amp;""="","",IFERROR(SUMIFS('الدفعات'!$A$6:$A$3005,'الدفعات'!$B$6:$B$3005,A465&amp;"",'الدفعات'!$H$6:$H$3005,1)/COUNTIFS('الدفعات'!$B$6:$B$3005,A465&amp;"",'الدفعات'!$H$6:$H$3005,1),""))</f>
        <v/>
      </c>
      <c r="Q465" s="6">
        <f>IF(A465&amp;""="","",IF(N465="","بيانات ناقصة",IF(N465&gt;0,"متأخر",IF(N465&lt;0,"دفع مقدمًا","مسدد"))))</f>
        <v/>
      </c>
      <c r="R465" s="22">
        <f>IF(A465&amp;""="","",IF(AND(F465&amp;""&lt;&gt;"",OR(NOT(ISNUMBER(H465)),H465&gt;'الإعدادات'!$B$4)),1,0))</f>
        <v/>
      </c>
      <c r="S465" s="18">
        <f>IF(ISNUMBER(N465),IF(N465&gt;0,COUNTIFS($N$6:$N$505,"&gt;"&amp;N465)+COUNTIFS($N$6:N465,N465),""),"")</f>
        <v/>
      </c>
    </row>
    <row r="466">
      <c r="A466" s="5" t="n"/>
      <c r="B466" s="5" t="n"/>
      <c r="C466" s="5" t="n"/>
      <c r="D466" s="5" t="n"/>
      <c r="E466" s="16" t="n"/>
      <c r="F466" s="5" t="n"/>
      <c r="G466" s="13" t="n"/>
      <c r="H466" s="13" t="n"/>
      <c r="I466" s="17" t="n"/>
      <c r="J466" s="20">
        <f>IF(A466&amp;""="","",IFERROR(INDEX('الخطوط'!$G$6:$G$45,MATCH(F466&amp;"",'الخطوط'!$A$6:$A$45,0))-N(I466),""))</f>
        <v/>
      </c>
      <c r="K466" s="18">
        <f>IF(OR(J466="",NOT(ISNUMBER(G466))),"",IF(IF(ISNUMBER(H466),MIN('الإعدادات'!$B$4,H466),'الإعدادات'!$B$4)&lt;G466,0,(YEAR(IF(ISNUMBER(H466),MIN('الإعدادات'!$B$4,H466),'الإعدادات'!$B$4))-YEAR(G466))*12+MONTH(IF(ISNUMBER(H466),MIN('الإعدادات'!$B$4,H466),'الإعدادات'!$B$4))-MONTH(G466)+1))</f>
        <v/>
      </c>
      <c r="L466" s="20">
        <f>IF(K466="","",ROUND(K466*J466,2))</f>
        <v/>
      </c>
      <c r="M466" s="20">
        <f>IF(A466&amp;""="","",SUMIFS('الدفعات'!$C$6:$C$3005,'الدفعات'!$B$6:$B$3005,A466&amp;""))</f>
        <v/>
      </c>
      <c r="N466" s="20">
        <f>IF(L466="","",ROUND(L466-M466,2))</f>
        <v/>
      </c>
      <c r="O466" s="18">
        <f>IF(N466="","",IF(AND(N466&gt;0,N(J466)&gt;0),ROUNDUP(ROUND(N466/J466,4),0),0))</f>
        <v/>
      </c>
      <c r="P466" s="21">
        <f>IF(A466&amp;""="","",IFERROR(SUMIFS('الدفعات'!$A$6:$A$3005,'الدفعات'!$B$6:$B$3005,A466&amp;"",'الدفعات'!$H$6:$H$3005,1)/COUNTIFS('الدفعات'!$B$6:$B$3005,A466&amp;"",'الدفعات'!$H$6:$H$3005,1),""))</f>
        <v/>
      </c>
      <c r="Q466" s="6">
        <f>IF(A466&amp;""="","",IF(N466="","بيانات ناقصة",IF(N466&gt;0,"متأخر",IF(N466&lt;0,"دفع مقدمًا","مسدد"))))</f>
        <v/>
      </c>
      <c r="R466" s="22">
        <f>IF(A466&amp;""="","",IF(AND(F466&amp;""&lt;&gt;"",OR(NOT(ISNUMBER(H466)),H466&gt;'الإعدادات'!$B$4)),1,0))</f>
        <v/>
      </c>
      <c r="S466" s="18">
        <f>IF(ISNUMBER(N466),IF(N466&gt;0,COUNTIFS($N$6:$N$505,"&gt;"&amp;N466)+COUNTIFS($N$6:N466,N466),""),"")</f>
        <v/>
      </c>
    </row>
    <row r="467">
      <c r="A467" s="5" t="n"/>
      <c r="B467" s="5" t="n"/>
      <c r="C467" s="5" t="n"/>
      <c r="D467" s="5" t="n"/>
      <c r="E467" s="16" t="n"/>
      <c r="F467" s="5" t="n"/>
      <c r="G467" s="13" t="n"/>
      <c r="H467" s="13" t="n"/>
      <c r="I467" s="17" t="n"/>
      <c r="J467" s="20">
        <f>IF(A467&amp;""="","",IFERROR(INDEX('الخطوط'!$G$6:$G$45,MATCH(F467&amp;"",'الخطوط'!$A$6:$A$45,0))-N(I467),""))</f>
        <v/>
      </c>
      <c r="K467" s="18">
        <f>IF(OR(J467="",NOT(ISNUMBER(G467))),"",IF(IF(ISNUMBER(H467),MIN('الإعدادات'!$B$4,H467),'الإعدادات'!$B$4)&lt;G467,0,(YEAR(IF(ISNUMBER(H467),MIN('الإعدادات'!$B$4,H467),'الإعدادات'!$B$4))-YEAR(G467))*12+MONTH(IF(ISNUMBER(H467),MIN('الإعدادات'!$B$4,H467),'الإعدادات'!$B$4))-MONTH(G467)+1))</f>
        <v/>
      </c>
      <c r="L467" s="20">
        <f>IF(K467="","",ROUND(K467*J467,2))</f>
        <v/>
      </c>
      <c r="M467" s="20">
        <f>IF(A467&amp;""="","",SUMIFS('الدفعات'!$C$6:$C$3005,'الدفعات'!$B$6:$B$3005,A467&amp;""))</f>
        <v/>
      </c>
      <c r="N467" s="20">
        <f>IF(L467="","",ROUND(L467-M467,2))</f>
        <v/>
      </c>
      <c r="O467" s="18">
        <f>IF(N467="","",IF(AND(N467&gt;0,N(J467)&gt;0),ROUNDUP(ROUND(N467/J467,4),0),0))</f>
        <v/>
      </c>
      <c r="P467" s="21">
        <f>IF(A467&amp;""="","",IFERROR(SUMIFS('الدفعات'!$A$6:$A$3005,'الدفعات'!$B$6:$B$3005,A467&amp;"",'الدفعات'!$H$6:$H$3005,1)/COUNTIFS('الدفعات'!$B$6:$B$3005,A467&amp;"",'الدفعات'!$H$6:$H$3005,1),""))</f>
        <v/>
      </c>
      <c r="Q467" s="6">
        <f>IF(A467&amp;""="","",IF(N467="","بيانات ناقصة",IF(N467&gt;0,"متأخر",IF(N467&lt;0,"دفع مقدمًا","مسدد"))))</f>
        <v/>
      </c>
      <c r="R467" s="22">
        <f>IF(A467&amp;""="","",IF(AND(F467&amp;""&lt;&gt;"",OR(NOT(ISNUMBER(H467)),H467&gt;'الإعدادات'!$B$4)),1,0))</f>
        <v/>
      </c>
      <c r="S467" s="18">
        <f>IF(ISNUMBER(N467),IF(N467&gt;0,COUNTIFS($N$6:$N$505,"&gt;"&amp;N467)+COUNTIFS($N$6:N467,N467),""),"")</f>
        <v/>
      </c>
    </row>
    <row r="468">
      <c r="A468" s="5" t="n"/>
      <c r="B468" s="5" t="n"/>
      <c r="C468" s="5" t="n"/>
      <c r="D468" s="5" t="n"/>
      <c r="E468" s="16" t="n"/>
      <c r="F468" s="5" t="n"/>
      <c r="G468" s="13" t="n"/>
      <c r="H468" s="13" t="n"/>
      <c r="I468" s="17" t="n"/>
      <c r="J468" s="20">
        <f>IF(A468&amp;""="","",IFERROR(INDEX('الخطوط'!$G$6:$G$45,MATCH(F468&amp;"",'الخطوط'!$A$6:$A$45,0))-N(I468),""))</f>
        <v/>
      </c>
      <c r="K468" s="18">
        <f>IF(OR(J468="",NOT(ISNUMBER(G468))),"",IF(IF(ISNUMBER(H468),MIN('الإعدادات'!$B$4,H468),'الإعدادات'!$B$4)&lt;G468,0,(YEAR(IF(ISNUMBER(H468),MIN('الإعدادات'!$B$4,H468),'الإعدادات'!$B$4))-YEAR(G468))*12+MONTH(IF(ISNUMBER(H468),MIN('الإعدادات'!$B$4,H468),'الإعدادات'!$B$4))-MONTH(G468)+1))</f>
        <v/>
      </c>
      <c r="L468" s="20">
        <f>IF(K468="","",ROUND(K468*J468,2))</f>
        <v/>
      </c>
      <c r="M468" s="20">
        <f>IF(A468&amp;""="","",SUMIFS('الدفعات'!$C$6:$C$3005,'الدفعات'!$B$6:$B$3005,A468&amp;""))</f>
        <v/>
      </c>
      <c r="N468" s="20">
        <f>IF(L468="","",ROUND(L468-M468,2))</f>
        <v/>
      </c>
      <c r="O468" s="18">
        <f>IF(N468="","",IF(AND(N468&gt;0,N(J468)&gt;0),ROUNDUP(ROUND(N468/J468,4),0),0))</f>
        <v/>
      </c>
      <c r="P468" s="21">
        <f>IF(A468&amp;""="","",IFERROR(SUMIFS('الدفعات'!$A$6:$A$3005,'الدفعات'!$B$6:$B$3005,A468&amp;"",'الدفعات'!$H$6:$H$3005,1)/COUNTIFS('الدفعات'!$B$6:$B$3005,A468&amp;"",'الدفعات'!$H$6:$H$3005,1),""))</f>
        <v/>
      </c>
      <c r="Q468" s="6">
        <f>IF(A468&amp;""="","",IF(N468="","بيانات ناقصة",IF(N468&gt;0,"متأخر",IF(N468&lt;0,"دفع مقدمًا","مسدد"))))</f>
        <v/>
      </c>
      <c r="R468" s="22">
        <f>IF(A468&amp;""="","",IF(AND(F468&amp;""&lt;&gt;"",OR(NOT(ISNUMBER(H468)),H468&gt;'الإعدادات'!$B$4)),1,0))</f>
        <v/>
      </c>
      <c r="S468" s="18">
        <f>IF(ISNUMBER(N468),IF(N468&gt;0,COUNTIFS($N$6:$N$505,"&gt;"&amp;N468)+COUNTIFS($N$6:N468,N468),""),"")</f>
        <v/>
      </c>
    </row>
    <row r="469">
      <c r="A469" s="5" t="n"/>
      <c r="B469" s="5" t="n"/>
      <c r="C469" s="5" t="n"/>
      <c r="D469" s="5" t="n"/>
      <c r="E469" s="16" t="n"/>
      <c r="F469" s="5" t="n"/>
      <c r="G469" s="13" t="n"/>
      <c r="H469" s="13" t="n"/>
      <c r="I469" s="17" t="n"/>
      <c r="J469" s="20">
        <f>IF(A469&amp;""="","",IFERROR(INDEX('الخطوط'!$G$6:$G$45,MATCH(F469&amp;"",'الخطوط'!$A$6:$A$45,0))-N(I469),""))</f>
        <v/>
      </c>
      <c r="K469" s="18">
        <f>IF(OR(J469="",NOT(ISNUMBER(G469))),"",IF(IF(ISNUMBER(H469),MIN('الإعدادات'!$B$4,H469),'الإعدادات'!$B$4)&lt;G469,0,(YEAR(IF(ISNUMBER(H469),MIN('الإعدادات'!$B$4,H469),'الإعدادات'!$B$4))-YEAR(G469))*12+MONTH(IF(ISNUMBER(H469),MIN('الإعدادات'!$B$4,H469),'الإعدادات'!$B$4))-MONTH(G469)+1))</f>
        <v/>
      </c>
      <c r="L469" s="20">
        <f>IF(K469="","",ROUND(K469*J469,2))</f>
        <v/>
      </c>
      <c r="M469" s="20">
        <f>IF(A469&amp;""="","",SUMIFS('الدفعات'!$C$6:$C$3005,'الدفعات'!$B$6:$B$3005,A469&amp;""))</f>
        <v/>
      </c>
      <c r="N469" s="20">
        <f>IF(L469="","",ROUND(L469-M469,2))</f>
        <v/>
      </c>
      <c r="O469" s="18">
        <f>IF(N469="","",IF(AND(N469&gt;0,N(J469)&gt;0),ROUNDUP(ROUND(N469/J469,4),0),0))</f>
        <v/>
      </c>
      <c r="P469" s="21">
        <f>IF(A469&amp;""="","",IFERROR(SUMIFS('الدفعات'!$A$6:$A$3005,'الدفعات'!$B$6:$B$3005,A469&amp;"",'الدفعات'!$H$6:$H$3005,1)/COUNTIFS('الدفعات'!$B$6:$B$3005,A469&amp;"",'الدفعات'!$H$6:$H$3005,1),""))</f>
        <v/>
      </c>
      <c r="Q469" s="6">
        <f>IF(A469&amp;""="","",IF(N469="","بيانات ناقصة",IF(N469&gt;0,"متأخر",IF(N469&lt;0,"دفع مقدمًا","مسدد"))))</f>
        <v/>
      </c>
      <c r="R469" s="22">
        <f>IF(A469&amp;""="","",IF(AND(F469&amp;""&lt;&gt;"",OR(NOT(ISNUMBER(H469)),H469&gt;'الإعدادات'!$B$4)),1,0))</f>
        <v/>
      </c>
      <c r="S469" s="18">
        <f>IF(ISNUMBER(N469),IF(N469&gt;0,COUNTIFS($N$6:$N$505,"&gt;"&amp;N469)+COUNTIFS($N$6:N469,N469),""),"")</f>
        <v/>
      </c>
    </row>
    <row r="470">
      <c r="A470" s="5" t="n"/>
      <c r="B470" s="5" t="n"/>
      <c r="C470" s="5" t="n"/>
      <c r="D470" s="5" t="n"/>
      <c r="E470" s="16" t="n"/>
      <c r="F470" s="5" t="n"/>
      <c r="G470" s="13" t="n"/>
      <c r="H470" s="13" t="n"/>
      <c r="I470" s="17" t="n"/>
      <c r="J470" s="20">
        <f>IF(A470&amp;""="","",IFERROR(INDEX('الخطوط'!$G$6:$G$45,MATCH(F470&amp;"",'الخطوط'!$A$6:$A$45,0))-N(I470),""))</f>
        <v/>
      </c>
      <c r="K470" s="18">
        <f>IF(OR(J470="",NOT(ISNUMBER(G470))),"",IF(IF(ISNUMBER(H470),MIN('الإعدادات'!$B$4,H470),'الإعدادات'!$B$4)&lt;G470,0,(YEAR(IF(ISNUMBER(H470),MIN('الإعدادات'!$B$4,H470),'الإعدادات'!$B$4))-YEAR(G470))*12+MONTH(IF(ISNUMBER(H470),MIN('الإعدادات'!$B$4,H470),'الإعدادات'!$B$4))-MONTH(G470)+1))</f>
        <v/>
      </c>
      <c r="L470" s="20">
        <f>IF(K470="","",ROUND(K470*J470,2))</f>
        <v/>
      </c>
      <c r="M470" s="20">
        <f>IF(A470&amp;""="","",SUMIFS('الدفعات'!$C$6:$C$3005,'الدفعات'!$B$6:$B$3005,A470&amp;""))</f>
        <v/>
      </c>
      <c r="N470" s="20">
        <f>IF(L470="","",ROUND(L470-M470,2))</f>
        <v/>
      </c>
      <c r="O470" s="18">
        <f>IF(N470="","",IF(AND(N470&gt;0,N(J470)&gt;0),ROUNDUP(ROUND(N470/J470,4),0),0))</f>
        <v/>
      </c>
      <c r="P470" s="21">
        <f>IF(A470&amp;""="","",IFERROR(SUMIFS('الدفعات'!$A$6:$A$3005,'الدفعات'!$B$6:$B$3005,A470&amp;"",'الدفعات'!$H$6:$H$3005,1)/COUNTIFS('الدفعات'!$B$6:$B$3005,A470&amp;"",'الدفعات'!$H$6:$H$3005,1),""))</f>
        <v/>
      </c>
      <c r="Q470" s="6">
        <f>IF(A470&amp;""="","",IF(N470="","بيانات ناقصة",IF(N470&gt;0,"متأخر",IF(N470&lt;0,"دفع مقدمًا","مسدد"))))</f>
        <v/>
      </c>
      <c r="R470" s="22">
        <f>IF(A470&amp;""="","",IF(AND(F470&amp;""&lt;&gt;"",OR(NOT(ISNUMBER(H470)),H470&gt;'الإعدادات'!$B$4)),1,0))</f>
        <v/>
      </c>
      <c r="S470" s="18">
        <f>IF(ISNUMBER(N470),IF(N470&gt;0,COUNTIFS($N$6:$N$505,"&gt;"&amp;N470)+COUNTIFS($N$6:N470,N470),""),"")</f>
        <v/>
      </c>
    </row>
    <row r="471">
      <c r="A471" s="5" t="n"/>
      <c r="B471" s="5" t="n"/>
      <c r="C471" s="5" t="n"/>
      <c r="D471" s="5" t="n"/>
      <c r="E471" s="16" t="n"/>
      <c r="F471" s="5" t="n"/>
      <c r="G471" s="13" t="n"/>
      <c r="H471" s="13" t="n"/>
      <c r="I471" s="17" t="n"/>
      <c r="J471" s="20">
        <f>IF(A471&amp;""="","",IFERROR(INDEX('الخطوط'!$G$6:$G$45,MATCH(F471&amp;"",'الخطوط'!$A$6:$A$45,0))-N(I471),""))</f>
        <v/>
      </c>
      <c r="K471" s="18">
        <f>IF(OR(J471="",NOT(ISNUMBER(G471))),"",IF(IF(ISNUMBER(H471),MIN('الإعدادات'!$B$4,H471),'الإعدادات'!$B$4)&lt;G471,0,(YEAR(IF(ISNUMBER(H471),MIN('الإعدادات'!$B$4,H471),'الإعدادات'!$B$4))-YEAR(G471))*12+MONTH(IF(ISNUMBER(H471),MIN('الإعدادات'!$B$4,H471),'الإعدادات'!$B$4))-MONTH(G471)+1))</f>
        <v/>
      </c>
      <c r="L471" s="20">
        <f>IF(K471="","",ROUND(K471*J471,2))</f>
        <v/>
      </c>
      <c r="M471" s="20">
        <f>IF(A471&amp;""="","",SUMIFS('الدفعات'!$C$6:$C$3005,'الدفعات'!$B$6:$B$3005,A471&amp;""))</f>
        <v/>
      </c>
      <c r="N471" s="20">
        <f>IF(L471="","",ROUND(L471-M471,2))</f>
        <v/>
      </c>
      <c r="O471" s="18">
        <f>IF(N471="","",IF(AND(N471&gt;0,N(J471)&gt;0),ROUNDUP(ROUND(N471/J471,4),0),0))</f>
        <v/>
      </c>
      <c r="P471" s="21">
        <f>IF(A471&amp;""="","",IFERROR(SUMIFS('الدفعات'!$A$6:$A$3005,'الدفعات'!$B$6:$B$3005,A471&amp;"",'الدفعات'!$H$6:$H$3005,1)/COUNTIFS('الدفعات'!$B$6:$B$3005,A471&amp;"",'الدفعات'!$H$6:$H$3005,1),""))</f>
        <v/>
      </c>
      <c r="Q471" s="6">
        <f>IF(A471&amp;""="","",IF(N471="","بيانات ناقصة",IF(N471&gt;0,"متأخر",IF(N471&lt;0,"دفع مقدمًا","مسدد"))))</f>
        <v/>
      </c>
      <c r="R471" s="22">
        <f>IF(A471&amp;""="","",IF(AND(F471&amp;""&lt;&gt;"",OR(NOT(ISNUMBER(H471)),H471&gt;'الإعدادات'!$B$4)),1,0))</f>
        <v/>
      </c>
      <c r="S471" s="18">
        <f>IF(ISNUMBER(N471),IF(N471&gt;0,COUNTIFS($N$6:$N$505,"&gt;"&amp;N471)+COUNTIFS($N$6:N471,N471),""),"")</f>
        <v/>
      </c>
    </row>
    <row r="472">
      <c r="A472" s="5" t="n"/>
      <c r="B472" s="5" t="n"/>
      <c r="C472" s="5" t="n"/>
      <c r="D472" s="5" t="n"/>
      <c r="E472" s="16" t="n"/>
      <c r="F472" s="5" t="n"/>
      <c r="G472" s="13" t="n"/>
      <c r="H472" s="13" t="n"/>
      <c r="I472" s="17" t="n"/>
      <c r="J472" s="20">
        <f>IF(A472&amp;""="","",IFERROR(INDEX('الخطوط'!$G$6:$G$45,MATCH(F472&amp;"",'الخطوط'!$A$6:$A$45,0))-N(I472),""))</f>
        <v/>
      </c>
      <c r="K472" s="18">
        <f>IF(OR(J472="",NOT(ISNUMBER(G472))),"",IF(IF(ISNUMBER(H472),MIN('الإعدادات'!$B$4,H472),'الإعدادات'!$B$4)&lt;G472,0,(YEAR(IF(ISNUMBER(H472),MIN('الإعدادات'!$B$4,H472),'الإعدادات'!$B$4))-YEAR(G472))*12+MONTH(IF(ISNUMBER(H472),MIN('الإعدادات'!$B$4,H472),'الإعدادات'!$B$4))-MONTH(G472)+1))</f>
        <v/>
      </c>
      <c r="L472" s="20">
        <f>IF(K472="","",ROUND(K472*J472,2))</f>
        <v/>
      </c>
      <c r="M472" s="20">
        <f>IF(A472&amp;""="","",SUMIFS('الدفعات'!$C$6:$C$3005,'الدفعات'!$B$6:$B$3005,A472&amp;""))</f>
        <v/>
      </c>
      <c r="N472" s="20">
        <f>IF(L472="","",ROUND(L472-M472,2))</f>
        <v/>
      </c>
      <c r="O472" s="18">
        <f>IF(N472="","",IF(AND(N472&gt;0,N(J472)&gt;0),ROUNDUP(ROUND(N472/J472,4),0),0))</f>
        <v/>
      </c>
      <c r="P472" s="21">
        <f>IF(A472&amp;""="","",IFERROR(SUMIFS('الدفعات'!$A$6:$A$3005,'الدفعات'!$B$6:$B$3005,A472&amp;"",'الدفعات'!$H$6:$H$3005,1)/COUNTIFS('الدفعات'!$B$6:$B$3005,A472&amp;"",'الدفعات'!$H$6:$H$3005,1),""))</f>
        <v/>
      </c>
      <c r="Q472" s="6">
        <f>IF(A472&amp;""="","",IF(N472="","بيانات ناقصة",IF(N472&gt;0,"متأخر",IF(N472&lt;0,"دفع مقدمًا","مسدد"))))</f>
        <v/>
      </c>
      <c r="R472" s="22">
        <f>IF(A472&amp;""="","",IF(AND(F472&amp;""&lt;&gt;"",OR(NOT(ISNUMBER(H472)),H472&gt;'الإعدادات'!$B$4)),1,0))</f>
        <v/>
      </c>
      <c r="S472" s="18">
        <f>IF(ISNUMBER(N472),IF(N472&gt;0,COUNTIFS($N$6:$N$505,"&gt;"&amp;N472)+COUNTIFS($N$6:N472,N472),""),"")</f>
        <v/>
      </c>
    </row>
    <row r="473">
      <c r="A473" s="5" t="n"/>
      <c r="B473" s="5" t="n"/>
      <c r="C473" s="5" t="n"/>
      <c r="D473" s="5" t="n"/>
      <c r="E473" s="16" t="n"/>
      <c r="F473" s="5" t="n"/>
      <c r="G473" s="13" t="n"/>
      <c r="H473" s="13" t="n"/>
      <c r="I473" s="17" t="n"/>
      <c r="J473" s="20">
        <f>IF(A473&amp;""="","",IFERROR(INDEX('الخطوط'!$G$6:$G$45,MATCH(F473&amp;"",'الخطوط'!$A$6:$A$45,0))-N(I473),""))</f>
        <v/>
      </c>
      <c r="K473" s="18">
        <f>IF(OR(J473="",NOT(ISNUMBER(G473))),"",IF(IF(ISNUMBER(H473),MIN('الإعدادات'!$B$4,H473),'الإعدادات'!$B$4)&lt;G473,0,(YEAR(IF(ISNUMBER(H473),MIN('الإعدادات'!$B$4,H473),'الإعدادات'!$B$4))-YEAR(G473))*12+MONTH(IF(ISNUMBER(H473),MIN('الإعدادات'!$B$4,H473),'الإعدادات'!$B$4))-MONTH(G473)+1))</f>
        <v/>
      </c>
      <c r="L473" s="20">
        <f>IF(K473="","",ROUND(K473*J473,2))</f>
        <v/>
      </c>
      <c r="M473" s="20">
        <f>IF(A473&amp;""="","",SUMIFS('الدفعات'!$C$6:$C$3005,'الدفعات'!$B$6:$B$3005,A473&amp;""))</f>
        <v/>
      </c>
      <c r="N473" s="20">
        <f>IF(L473="","",ROUND(L473-M473,2))</f>
        <v/>
      </c>
      <c r="O473" s="18">
        <f>IF(N473="","",IF(AND(N473&gt;0,N(J473)&gt;0),ROUNDUP(ROUND(N473/J473,4),0),0))</f>
        <v/>
      </c>
      <c r="P473" s="21">
        <f>IF(A473&amp;""="","",IFERROR(SUMIFS('الدفعات'!$A$6:$A$3005,'الدفعات'!$B$6:$B$3005,A473&amp;"",'الدفعات'!$H$6:$H$3005,1)/COUNTIFS('الدفعات'!$B$6:$B$3005,A473&amp;"",'الدفعات'!$H$6:$H$3005,1),""))</f>
        <v/>
      </c>
      <c r="Q473" s="6">
        <f>IF(A473&amp;""="","",IF(N473="","بيانات ناقصة",IF(N473&gt;0,"متأخر",IF(N473&lt;0,"دفع مقدمًا","مسدد"))))</f>
        <v/>
      </c>
      <c r="R473" s="22">
        <f>IF(A473&amp;""="","",IF(AND(F473&amp;""&lt;&gt;"",OR(NOT(ISNUMBER(H473)),H473&gt;'الإعدادات'!$B$4)),1,0))</f>
        <v/>
      </c>
      <c r="S473" s="18">
        <f>IF(ISNUMBER(N473),IF(N473&gt;0,COUNTIFS($N$6:$N$505,"&gt;"&amp;N473)+COUNTIFS($N$6:N473,N473),""),"")</f>
        <v/>
      </c>
    </row>
    <row r="474">
      <c r="A474" s="5" t="n"/>
      <c r="B474" s="5" t="n"/>
      <c r="C474" s="5" t="n"/>
      <c r="D474" s="5" t="n"/>
      <c r="E474" s="16" t="n"/>
      <c r="F474" s="5" t="n"/>
      <c r="G474" s="13" t="n"/>
      <c r="H474" s="13" t="n"/>
      <c r="I474" s="17" t="n"/>
      <c r="J474" s="20">
        <f>IF(A474&amp;""="","",IFERROR(INDEX('الخطوط'!$G$6:$G$45,MATCH(F474&amp;"",'الخطوط'!$A$6:$A$45,0))-N(I474),""))</f>
        <v/>
      </c>
      <c r="K474" s="18">
        <f>IF(OR(J474="",NOT(ISNUMBER(G474))),"",IF(IF(ISNUMBER(H474),MIN('الإعدادات'!$B$4,H474),'الإعدادات'!$B$4)&lt;G474,0,(YEAR(IF(ISNUMBER(H474),MIN('الإعدادات'!$B$4,H474),'الإعدادات'!$B$4))-YEAR(G474))*12+MONTH(IF(ISNUMBER(H474),MIN('الإعدادات'!$B$4,H474),'الإعدادات'!$B$4))-MONTH(G474)+1))</f>
        <v/>
      </c>
      <c r="L474" s="20">
        <f>IF(K474="","",ROUND(K474*J474,2))</f>
        <v/>
      </c>
      <c r="M474" s="20">
        <f>IF(A474&amp;""="","",SUMIFS('الدفعات'!$C$6:$C$3005,'الدفعات'!$B$6:$B$3005,A474&amp;""))</f>
        <v/>
      </c>
      <c r="N474" s="20">
        <f>IF(L474="","",ROUND(L474-M474,2))</f>
        <v/>
      </c>
      <c r="O474" s="18">
        <f>IF(N474="","",IF(AND(N474&gt;0,N(J474)&gt;0),ROUNDUP(ROUND(N474/J474,4),0),0))</f>
        <v/>
      </c>
      <c r="P474" s="21">
        <f>IF(A474&amp;""="","",IFERROR(SUMIFS('الدفعات'!$A$6:$A$3005,'الدفعات'!$B$6:$B$3005,A474&amp;"",'الدفعات'!$H$6:$H$3005,1)/COUNTIFS('الدفعات'!$B$6:$B$3005,A474&amp;"",'الدفعات'!$H$6:$H$3005,1),""))</f>
        <v/>
      </c>
      <c r="Q474" s="6">
        <f>IF(A474&amp;""="","",IF(N474="","بيانات ناقصة",IF(N474&gt;0,"متأخر",IF(N474&lt;0,"دفع مقدمًا","مسدد"))))</f>
        <v/>
      </c>
      <c r="R474" s="22">
        <f>IF(A474&amp;""="","",IF(AND(F474&amp;""&lt;&gt;"",OR(NOT(ISNUMBER(H474)),H474&gt;'الإعدادات'!$B$4)),1,0))</f>
        <v/>
      </c>
      <c r="S474" s="18">
        <f>IF(ISNUMBER(N474),IF(N474&gt;0,COUNTIFS($N$6:$N$505,"&gt;"&amp;N474)+COUNTIFS($N$6:N474,N474),""),"")</f>
        <v/>
      </c>
    </row>
    <row r="475">
      <c r="A475" s="5" t="n"/>
      <c r="B475" s="5" t="n"/>
      <c r="C475" s="5" t="n"/>
      <c r="D475" s="5" t="n"/>
      <c r="E475" s="16" t="n"/>
      <c r="F475" s="5" t="n"/>
      <c r="G475" s="13" t="n"/>
      <c r="H475" s="13" t="n"/>
      <c r="I475" s="17" t="n"/>
      <c r="J475" s="20">
        <f>IF(A475&amp;""="","",IFERROR(INDEX('الخطوط'!$G$6:$G$45,MATCH(F475&amp;"",'الخطوط'!$A$6:$A$45,0))-N(I475),""))</f>
        <v/>
      </c>
      <c r="K475" s="18">
        <f>IF(OR(J475="",NOT(ISNUMBER(G475))),"",IF(IF(ISNUMBER(H475),MIN('الإعدادات'!$B$4,H475),'الإعدادات'!$B$4)&lt;G475,0,(YEAR(IF(ISNUMBER(H475),MIN('الإعدادات'!$B$4,H475),'الإعدادات'!$B$4))-YEAR(G475))*12+MONTH(IF(ISNUMBER(H475),MIN('الإعدادات'!$B$4,H475),'الإعدادات'!$B$4))-MONTH(G475)+1))</f>
        <v/>
      </c>
      <c r="L475" s="20">
        <f>IF(K475="","",ROUND(K475*J475,2))</f>
        <v/>
      </c>
      <c r="M475" s="20">
        <f>IF(A475&amp;""="","",SUMIFS('الدفعات'!$C$6:$C$3005,'الدفعات'!$B$6:$B$3005,A475&amp;""))</f>
        <v/>
      </c>
      <c r="N475" s="20">
        <f>IF(L475="","",ROUND(L475-M475,2))</f>
        <v/>
      </c>
      <c r="O475" s="18">
        <f>IF(N475="","",IF(AND(N475&gt;0,N(J475)&gt;0),ROUNDUP(ROUND(N475/J475,4),0),0))</f>
        <v/>
      </c>
      <c r="P475" s="21">
        <f>IF(A475&amp;""="","",IFERROR(SUMIFS('الدفعات'!$A$6:$A$3005,'الدفعات'!$B$6:$B$3005,A475&amp;"",'الدفعات'!$H$6:$H$3005,1)/COUNTIFS('الدفعات'!$B$6:$B$3005,A475&amp;"",'الدفعات'!$H$6:$H$3005,1),""))</f>
        <v/>
      </c>
      <c r="Q475" s="6">
        <f>IF(A475&amp;""="","",IF(N475="","بيانات ناقصة",IF(N475&gt;0,"متأخر",IF(N475&lt;0,"دفع مقدمًا","مسدد"))))</f>
        <v/>
      </c>
      <c r="R475" s="22">
        <f>IF(A475&amp;""="","",IF(AND(F475&amp;""&lt;&gt;"",OR(NOT(ISNUMBER(H475)),H475&gt;'الإعدادات'!$B$4)),1,0))</f>
        <v/>
      </c>
      <c r="S475" s="18">
        <f>IF(ISNUMBER(N475),IF(N475&gt;0,COUNTIFS($N$6:$N$505,"&gt;"&amp;N475)+COUNTIFS($N$6:N475,N475),""),"")</f>
        <v/>
      </c>
    </row>
    <row r="476">
      <c r="A476" s="5" t="n"/>
      <c r="B476" s="5" t="n"/>
      <c r="C476" s="5" t="n"/>
      <c r="D476" s="5" t="n"/>
      <c r="E476" s="16" t="n"/>
      <c r="F476" s="5" t="n"/>
      <c r="G476" s="13" t="n"/>
      <c r="H476" s="13" t="n"/>
      <c r="I476" s="17" t="n"/>
      <c r="J476" s="20">
        <f>IF(A476&amp;""="","",IFERROR(INDEX('الخطوط'!$G$6:$G$45,MATCH(F476&amp;"",'الخطوط'!$A$6:$A$45,0))-N(I476),""))</f>
        <v/>
      </c>
      <c r="K476" s="18">
        <f>IF(OR(J476="",NOT(ISNUMBER(G476))),"",IF(IF(ISNUMBER(H476),MIN('الإعدادات'!$B$4,H476),'الإعدادات'!$B$4)&lt;G476,0,(YEAR(IF(ISNUMBER(H476),MIN('الإعدادات'!$B$4,H476),'الإعدادات'!$B$4))-YEAR(G476))*12+MONTH(IF(ISNUMBER(H476),MIN('الإعدادات'!$B$4,H476),'الإعدادات'!$B$4))-MONTH(G476)+1))</f>
        <v/>
      </c>
      <c r="L476" s="20">
        <f>IF(K476="","",ROUND(K476*J476,2))</f>
        <v/>
      </c>
      <c r="M476" s="20">
        <f>IF(A476&amp;""="","",SUMIFS('الدفعات'!$C$6:$C$3005,'الدفعات'!$B$6:$B$3005,A476&amp;""))</f>
        <v/>
      </c>
      <c r="N476" s="20">
        <f>IF(L476="","",ROUND(L476-M476,2))</f>
        <v/>
      </c>
      <c r="O476" s="18">
        <f>IF(N476="","",IF(AND(N476&gt;0,N(J476)&gt;0),ROUNDUP(ROUND(N476/J476,4),0),0))</f>
        <v/>
      </c>
      <c r="P476" s="21">
        <f>IF(A476&amp;""="","",IFERROR(SUMIFS('الدفعات'!$A$6:$A$3005,'الدفعات'!$B$6:$B$3005,A476&amp;"",'الدفعات'!$H$6:$H$3005,1)/COUNTIFS('الدفعات'!$B$6:$B$3005,A476&amp;"",'الدفعات'!$H$6:$H$3005,1),""))</f>
        <v/>
      </c>
      <c r="Q476" s="6">
        <f>IF(A476&amp;""="","",IF(N476="","بيانات ناقصة",IF(N476&gt;0,"متأخر",IF(N476&lt;0,"دفع مقدمًا","مسدد"))))</f>
        <v/>
      </c>
      <c r="R476" s="22">
        <f>IF(A476&amp;""="","",IF(AND(F476&amp;""&lt;&gt;"",OR(NOT(ISNUMBER(H476)),H476&gt;'الإعدادات'!$B$4)),1,0))</f>
        <v/>
      </c>
      <c r="S476" s="18">
        <f>IF(ISNUMBER(N476),IF(N476&gt;0,COUNTIFS($N$6:$N$505,"&gt;"&amp;N476)+COUNTIFS($N$6:N476,N476),""),"")</f>
        <v/>
      </c>
    </row>
    <row r="477">
      <c r="A477" s="5" t="n"/>
      <c r="B477" s="5" t="n"/>
      <c r="C477" s="5" t="n"/>
      <c r="D477" s="5" t="n"/>
      <c r="E477" s="16" t="n"/>
      <c r="F477" s="5" t="n"/>
      <c r="G477" s="13" t="n"/>
      <c r="H477" s="13" t="n"/>
      <c r="I477" s="17" t="n"/>
      <c r="J477" s="20">
        <f>IF(A477&amp;""="","",IFERROR(INDEX('الخطوط'!$G$6:$G$45,MATCH(F477&amp;"",'الخطوط'!$A$6:$A$45,0))-N(I477),""))</f>
        <v/>
      </c>
      <c r="K477" s="18">
        <f>IF(OR(J477="",NOT(ISNUMBER(G477))),"",IF(IF(ISNUMBER(H477),MIN('الإعدادات'!$B$4,H477),'الإعدادات'!$B$4)&lt;G477,0,(YEAR(IF(ISNUMBER(H477),MIN('الإعدادات'!$B$4,H477),'الإعدادات'!$B$4))-YEAR(G477))*12+MONTH(IF(ISNUMBER(H477),MIN('الإعدادات'!$B$4,H477),'الإعدادات'!$B$4))-MONTH(G477)+1))</f>
        <v/>
      </c>
      <c r="L477" s="20">
        <f>IF(K477="","",ROUND(K477*J477,2))</f>
        <v/>
      </c>
      <c r="M477" s="20">
        <f>IF(A477&amp;""="","",SUMIFS('الدفعات'!$C$6:$C$3005,'الدفعات'!$B$6:$B$3005,A477&amp;""))</f>
        <v/>
      </c>
      <c r="N477" s="20">
        <f>IF(L477="","",ROUND(L477-M477,2))</f>
        <v/>
      </c>
      <c r="O477" s="18">
        <f>IF(N477="","",IF(AND(N477&gt;0,N(J477)&gt;0),ROUNDUP(ROUND(N477/J477,4),0),0))</f>
        <v/>
      </c>
      <c r="P477" s="21">
        <f>IF(A477&amp;""="","",IFERROR(SUMIFS('الدفعات'!$A$6:$A$3005,'الدفعات'!$B$6:$B$3005,A477&amp;"",'الدفعات'!$H$6:$H$3005,1)/COUNTIFS('الدفعات'!$B$6:$B$3005,A477&amp;"",'الدفعات'!$H$6:$H$3005,1),""))</f>
        <v/>
      </c>
      <c r="Q477" s="6">
        <f>IF(A477&amp;""="","",IF(N477="","بيانات ناقصة",IF(N477&gt;0,"متأخر",IF(N477&lt;0,"دفع مقدمًا","مسدد"))))</f>
        <v/>
      </c>
      <c r="R477" s="22">
        <f>IF(A477&amp;""="","",IF(AND(F477&amp;""&lt;&gt;"",OR(NOT(ISNUMBER(H477)),H477&gt;'الإعدادات'!$B$4)),1,0))</f>
        <v/>
      </c>
      <c r="S477" s="18">
        <f>IF(ISNUMBER(N477),IF(N477&gt;0,COUNTIFS($N$6:$N$505,"&gt;"&amp;N477)+COUNTIFS($N$6:N477,N477),""),"")</f>
        <v/>
      </c>
    </row>
    <row r="478">
      <c r="A478" s="5" t="n"/>
      <c r="B478" s="5" t="n"/>
      <c r="C478" s="5" t="n"/>
      <c r="D478" s="5" t="n"/>
      <c r="E478" s="16" t="n"/>
      <c r="F478" s="5" t="n"/>
      <c r="G478" s="13" t="n"/>
      <c r="H478" s="13" t="n"/>
      <c r="I478" s="17" t="n"/>
      <c r="J478" s="20">
        <f>IF(A478&amp;""="","",IFERROR(INDEX('الخطوط'!$G$6:$G$45,MATCH(F478&amp;"",'الخطوط'!$A$6:$A$45,0))-N(I478),""))</f>
        <v/>
      </c>
      <c r="K478" s="18">
        <f>IF(OR(J478="",NOT(ISNUMBER(G478))),"",IF(IF(ISNUMBER(H478),MIN('الإعدادات'!$B$4,H478),'الإعدادات'!$B$4)&lt;G478,0,(YEAR(IF(ISNUMBER(H478),MIN('الإعدادات'!$B$4,H478),'الإعدادات'!$B$4))-YEAR(G478))*12+MONTH(IF(ISNUMBER(H478),MIN('الإعدادات'!$B$4,H478),'الإعدادات'!$B$4))-MONTH(G478)+1))</f>
        <v/>
      </c>
      <c r="L478" s="20">
        <f>IF(K478="","",ROUND(K478*J478,2))</f>
        <v/>
      </c>
      <c r="M478" s="20">
        <f>IF(A478&amp;""="","",SUMIFS('الدفعات'!$C$6:$C$3005,'الدفعات'!$B$6:$B$3005,A478&amp;""))</f>
        <v/>
      </c>
      <c r="N478" s="20">
        <f>IF(L478="","",ROUND(L478-M478,2))</f>
        <v/>
      </c>
      <c r="O478" s="18">
        <f>IF(N478="","",IF(AND(N478&gt;0,N(J478)&gt;0),ROUNDUP(ROUND(N478/J478,4),0),0))</f>
        <v/>
      </c>
      <c r="P478" s="21">
        <f>IF(A478&amp;""="","",IFERROR(SUMIFS('الدفعات'!$A$6:$A$3005,'الدفعات'!$B$6:$B$3005,A478&amp;"",'الدفعات'!$H$6:$H$3005,1)/COUNTIFS('الدفعات'!$B$6:$B$3005,A478&amp;"",'الدفعات'!$H$6:$H$3005,1),""))</f>
        <v/>
      </c>
      <c r="Q478" s="6">
        <f>IF(A478&amp;""="","",IF(N478="","بيانات ناقصة",IF(N478&gt;0,"متأخر",IF(N478&lt;0,"دفع مقدمًا","مسدد"))))</f>
        <v/>
      </c>
      <c r="R478" s="22">
        <f>IF(A478&amp;""="","",IF(AND(F478&amp;""&lt;&gt;"",OR(NOT(ISNUMBER(H478)),H478&gt;'الإعدادات'!$B$4)),1,0))</f>
        <v/>
      </c>
      <c r="S478" s="18">
        <f>IF(ISNUMBER(N478),IF(N478&gt;0,COUNTIFS($N$6:$N$505,"&gt;"&amp;N478)+COUNTIFS($N$6:N478,N478),""),"")</f>
        <v/>
      </c>
    </row>
    <row r="479">
      <c r="A479" s="5" t="n"/>
      <c r="B479" s="5" t="n"/>
      <c r="C479" s="5" t="n"/>
      <c r="D479" s="5" t="n"/>
      <c r="E479" s="16" t="n"/>
      <c r="F479" s="5" t="n"/>
      <c r="G479" s="13" t="n"/>
      <c r="H479" s="13" t="n"/>
      <c r="I479" s="17" t="n"/>
      <c r="J479" s="20">
        <f>IF(A479&amp;""="","",IFERROR(INDEX('الخطوط'!$G$6:$G$45,MATCH(F479&amp;"",'الخطوط'!$A$6:$A$45,0))-N(I479),""))</f>
        <v/>
      </c>
      <c r="K479" s="18">
        <f>IF(OR(J479="",NOT(ISNUMBER(G479))),"",IF(IF(ISNUMBER(H479),MIN('الإعدادات'!$B$4,H479),'الإعدادات'!$B$4)&lt;G479,0,(YEAR(IF(ISNUMBER(H479),MIN('الإعدادات'!$B$4,H479),'الإعدادات'!$B$4))-YEAR(G479))*12+MONTH(IF(ISNUMBER(H479),MIN('الإعدادات'!$B$4,H479),'الإعدادات'!$B$4))-MONTH(G479)+1))</f>
        <v/>
      </c>
      <c r="L479" s="20">
        <f>IF(K479="","",ROUND(K479*J479,2))</f>
        <v/>
      </c>
      <c r="M479" s="20">
        <f>IF(A479&amp;""="","",SUMIFS('الدفعات'!$C$6:$C$3005,'الدفعات'!$B$6:$B$3005,A479&amp;""))</f>
        <v/>
      </c>
      <c r="N479" s="20">
        <f>IF(L479="","",ROUND(L479-M479,2))</f>
        <v/>
      </c>
      <c r="O479" s="18">
        <f>IF(N479="","",IF(AND(N479&gt;0,N(J479)&gt;0),ROUNDUP(ROUND(N479/J479,4),0),0))</f>
        <v/>
      </c>
      <c r="P479" s="21">
        <f>IF(A479&amp;""="","",IFERROR(SUMIFS('الدفعات'!$A$6:$A$3005,'الدفعات'!$B$6:$B$3005,A479&amp;"",'الدفعات'!$H$6:$H$3005,1)/COUNTIFS('الدفعات'!$B$6:$B$3005,A479&amp;"",'الدفعات'!$H$6:$H$3005,1),""))</f>
        <v/>
      </c>
      <c r="Q479" s="6">
        <f>IF(A479&amp;""="","",IF(N479="","بيانات ناقصة",IF(N479&gt;0,"متأخر",IF(N479&lt;0,"دفع مقدمًا","مسدد"))))</f>
        <v/>
      </c>
      <c r="R479" s="22">
        <f>IF(A479&amp;""="","",IF(AND(F479&amp;""&lt;&gt;"",OR(NOT(ISNUMBER(H479)),H479&gt;'الإعدادات'!$B$4)),1,0))</f>
        <v/>
      </c>
      <c r="S479" s="18">
        <f>IF(ISNUMBER(N479),IF(N479&gt;0,COUNTIFS($N$6:$N$505,"&gt;"&amp;N479)+COUNTIFS($N$6:N479,N479),""),"")</f>
        <v/>
      </c>
    </row>
    <row r="480">
      <c r="A480" s="5" t="n"/>
      <c r="B480" s="5" t="n"/>
      <c r="C480" s="5" t="n"/>
      <c r="D480" s="5" t="n"/>
      <c r="E480" s="16" t="n"/>
      <c r="F480" s="5" t="n"/>
      <c r="G480" s="13" t="n"/>
      <c r="H480" s="13" t="n"/>
      <c r="I480" s="17" t="n"/>
      <c r="J480" s="20">
        <f>IF(A480&amp;""="","",IFERROR(INDEX('الخطوط'!$G$6:$G$45,MATCH(F480&amp;"",'الخطوط'!$A$6:$A$45,0))-N(I480),""))</f>
        <v/>
      </c>
      <c r="K480" s="18">
        <f>IF(OR(J480="",NOT(ISNUMBER(G480))),"",IF(IF(ISNUMBER(H480),MIN('الإعدادات'!$B$4,H480),'الإعدادات'!$B$4)&lt;G480,0,(YEAR(IF(ISNUMBER(H480),MIN('الإعدادات'!$B$4,H480),'الإعدادات'!$B$4))-YEAR(G480))*12+MONTH(IF(ISNUMBER(H480),MIN('الإعدادات'!$B$4,H480),'الإعدادات'!$B$4))-MONTH(G480)+1))</f>
        <v/>
      </c>
      <c r="L480" s="20">
        <f>IF(K480="","",ROUND(K480*J480,2))</f>
        <v/>
      </c>
      <c r="M480" s="20">
        <f>IF(A480&amp;""="","",SUMIFS('الدفعات'!$C$6:$C$3005,'الدفعات'!$B$6:$B$3005,A480&amp;""))</f>
        <v/>
      </c>
      <c r="N480" s="20">
        <f>IF(L480="","",ROUND(L480-M480,2))</f>
        <v/>
      </c>
      <c r="O480" s="18">
        <f>IF(N480="","",IF(AND(N480&gt;0,N(J480)&gt;0),ROUNDUP(ROUND(N480/J480,4),0),0))</f>
        <v/>
      </c>
      <c r="P480" s="21">
        <f>IF(A480&amp;""="","",IFERROR(SUMIFS('الدفعات'!$A$6:$A$3005,'الدفعات'!$B$6:$B$3005,A480&amp;"",'الدفعات'!$H$6:$H$3005,1)/COUNTIFS('الدفعات'!$B$6:$B$3005,A480&amp;"",'الدفعات'!$H$6:$H$3005,1),""))</f>
        <v/>
      </c>
      <c r="Q480" s="6">
        <f>IF(A480&amp;""="","",IF(N480="","بيانات ناقصة",IF(N480&gt;0,"متأخر",IF(N480&lt;0,"دفع مقدمًا","مسدد"))))</f>
        <v/>
      </c>
      <c r="R480" s="22">
        <f>IF(A480&amp;""="","",IF(AND(F480&amp;""&lt;&gt;"",OR(NOT(ISNUMBER(H480)),H480&gt;'الإعدادات'!$B$4)),1,0))</f>
        <v/>
      </c>
      <c r="S480" s="18">
        <f>IF(ISNUMBER(N480),IF(N480&gt;0,COUNTIFS($N$6:$N$505,"&gt;"&amp;N480)+COUNTIFS($N$6:N480,N480),""),"")</f>
        <v/>
      </c>
    </row>
    <row r="481">
      <c r="A481" s="5" t="n"/>
      <c r="B481" s="5" t="n"/>
      <c r="C481" s="5" t="n"/>
      <c r="D481" s="5" t="n"/>
      <c r="E481" s="16" t="n"/>
      <c r="F481" s="5" t="n"/>
      <c r="G481" s="13" t="n"/>
      <c r="H481" s="13" t="n"/>
      <c r="I481" s="17" t="n"/>
      <c r="J481" s="20">
        <f>IF(A481&amp;""="","",IFERROR(INDEX('الخطوط'!$G$6:$G$45,MATCH(F481&amp;"",'الخطوط'!$A$6:$A$45,0))-N(I481),""))</f>
        <v/>
      </c>
      <c r="K481" s="18">
        <f>IF(OR(J481="",NOT(ISNUMBER(G481))),"",IF(IF(ISNUMBER(H481),MIN('الإعدادات'!$B$4,H481),'الإعدادات'!$B$4)&lt;G481,0,(YEAR(IF(ISNUMBER(H481),MIN('الإعدادات'!$B$4,H481),'الإعدادات'!$B$4))-YEAR(G481))*12+MONTH(IF(ISNUMBER(H481),MIN('الإعدادات'!$B$4,H481),'الإعدادات'!$B$4))-MONTH(G481)+1))</f>
        <v/>
      </c>
      <c r="L481" s="20">
        <f>IF(K481="","",ROUND(K481*J481,2))</f>
        <v/>
      </c>
      <c r="M481" s="20">
        <f>IF(A481&amp;""="","",SUMIFS('الدفعات'!$C$6:$C$3005,'الدفعات'!$B$6:$B$3005,A481&amp;""))</f>
        <v/>
      </c>
      <c r="N481" s="20">
        <f>IF(L481="","",ROUND(L481-M481,2))</f>
        <v/>
      </c>
      <c r="O481" s="18">
        <f>IF(N481="","",IF(AND(N481&gt;0,N(J481)&gt;0),ROUNDUP(ROUND(N481/J481,4),0),0))</f>
        <v/>
      </c>
      <c r="P481" s="21">
        <f>IF(A481&amp;""="","",IFERROR(SUMIFS('الدفعات'!$A$6:$A$3005,'الدفعات'!$B$6:$B$3005,A481&amp;"",'الدفعات'!$H$6:$H$3005,1)/COUNTIFS('الدفعات'!$B$6:$B$3005,A481&amp;"",'الدفعات'!$H$6:$H$3005,1),""))</f>
        <v/>
      </c>
      <c r="Q481" s="6">
        <f>IF(A481&amp;""="","",IF(N481="","بيانات ناقصة",IF(N481&gt;0,"متأخر",IF(N481&lt;0,"دفع مقدمًا","مسدد"))))</f>
        <v/>
      </c>
      <c r="R481" s="22">
        <f>IF(A481&amp;""="","",IF(AND(F481&amp;""&lt;&gt;"",OR(NOT(ISNUMBER(H481)),H481&gt;'الإعدادات'!$B$4)),1,0))</f>
        <v/>
      </c>
      <c r="S481" s="18">
        <f>IF(ISNUMBER(N481),IF(N481&gt;0,COUNTIFS($N$6:$N$505,"&gt;"&amp;N481)+COUNTIFS($N$6:N481,N481),""),"")</f>
        <v/>
      </c>
    </row>
    <row r="482">
      <c r="A482" s="5" t="n"/>
      <c r="B482" s="5" t="n"/>
      <c r="C482" s="5" t="n"/>
      <c r="D482" s="5" t="n"/>
      <c r="E482" s="16" t="n"/>
      <c r="F482" s="5" t="n"/>
      <c r="G482" s="13" t="n"/>
      <c r="H482" s="13" t="n"/>
      <c r="I482" s="17" t="n"/>
      <c r="J482" s="20">
        <f>IF(A482&amp;""="","",IFERROR(INDEX('الخطوط'!$G$6:$G$45,MATCH(F482&amp;"",'الخطوط'!$A$6:$A$45,0))-N(I482),""))</f>
        <v/>
      </c>
      <c r="K482" s="18">
        <f>IF(OR(J482="",NOT(ISNUMBER(G482))),"",IF(IF(ISNUMBER(H482),MIN('الإعدادات'!$B$4,H482),'الإعدادات'!$B$4)&lt;G482,0,(YEAR(IF(ISNUMBER(H482),MIN('الإعدادات'!$B$4,H482),'الإعدادات'!$B$4))-YEAR(G482))*12+MONTH(IF(ISNUMBER(H482),MIN('الإعدادات'!$B$4,H482),'الإعدادات'!$B$4))-MONTH(G482)+1))</f>
        <v/>
      </c>
      <c r="L482" s="20">
        <f>IF(K482="","",ROUND(K482*J482,2))</f>
        <v/>
      </c>
      <c r="M482" s="20">
        <f>IF(A482&amp;""="","",SUMIFS('الدفعات'!$C$6:$C$3005,'الدفعات'!$B$6:$B$3005,A482&amp;""))</f>
        <v/>
      </c>
      <c r="N482" s="20">
        <f>IF(L482="","",ROUND(L482-M482,2))</f>
        <v/>
      </c>
      <c r="O482" s="18">
        <f>IF(N482="","",IF(AND(N482&gt;0,N(J482)&gt;0),ROUNDUP(ROUND(N482/J482,4),0),0))</f>
        <v/>
      </c>
      <c r="P482" s="21">
        <f>IF(A482&amp;""="","",IFERROR(SUMIFS('الدفعات'!$A$6:$A$3005,'الدفعات'!$B$6:$B$3005,A482&amp;"",'الدفعات'!$H$6:$H$3005,1)/COUNTIFS('الدفعات'!$B$6:$B$3005,A482&amp;"",'الدفعات'!$H$6:$H$3005,1),""))</f>
        <v/>
      </c>
      <c r="Q482" s="6">
        <f>IF(A482&amp;""="","",IF(N482="","بيانات ناقصة",IF(N482&gt;0,"متأخر",IF(N482&lt;0,"دفع مقدمًا","مسدد"))))</f>
        <v/>
      </c>
      <c r="R482" s="22">
        <f>IF(A482&amp;""="","",IF(AND(F482&amp;""&lt;&gt;"",OR(NOT(ISNUMBER(H482)),H482&gt;'الإعدادات'!$B$4)),1,0))</f>
        <v/>
      </c>
      <c r="S482" s="18">
        <f>IF(ISNUMBER(N482),IF(N482&gt;0,COUNTIFS($N$6:$N$505,"&gt;"&amp;N482)+COUNTIFS($N$6:N482,N482),""),"")</f>
        <v/>
      </c>
    </row>
    <row r="483">
      <c r="A483" s="5" t="n"/>
      <c r="B483" s="5" t="n"/>
      <c r="C483" s="5" t="n"/>
      <c r="D483" s="5" t="n"/>
      <c r="E483" s="16" t="n"/>
      <c r="F483" s="5" t="n"/>
      <c r="G483" s="13" t="n"/>
      <c r="H483" s="13" t="n"/>
      <c r="I483" s="17" t="n"/>
      <c r="J483" s="20">
        <f>IF(A483&amp;""="","",IFERROR(INDEX('الخطوط'!$G$6:$G$45,MATCH(F483&amp;"",'الخطوط'!$A$6:$A$45,0))-N(I483),""))</f>
        <v/>
      </c>
      <c r="K483" s="18">
        <f>IF(OR(J483="",NOT(ISNUMBER(G483))),"",IF(IF(ISNUMBER(H483),MIN('الإعدادات'!$B$4,H483),'الإعدادات'!$B$4)&lt;G483,0,(YEAR(IF(ISNUMBER(H483),MIN('الإعدادات'!$B$4,H483),'الإعدادات'!$B$4))-YEAR(G483))*12+MONTH(IF(ISNUMBER(H483),MIN('الإعدادات'!$B$4,H483),'الإعدادات'!$B$4))-MONTH(G483)+1))</f>
        <v/>
      </c>
      <c r="L483" s="20">
        <f>IF(K483="","",ROUND(K483*J483,2))</f>
        <v/>
      </c>
      <c r="M483" s="20">
        <f>IF(A483&amp;""="","",SUMIFS('الدفعات'!$C$6:$C$3005,'الدفعات'!$B$6:$B$3005,A483&amp;""))</f>
        <v/>
      </c>
      <c r="N483" s="20">
        <f>IF(L483="","",ROUND(L483-M483,2))</f>
        <v/>
      </c>
      <c r="O483" s="18">
        <f>IF(N483="","",IF(AND(N483&gt;0,N(J483)&gt;0),ROUNDUP(ROUND(N483/J483,4),0),0))</f>
        <v/>
      </c>
      <c r="P483" s="21">
        <f>IF(A483&amp;""="","",IFERROR(SUMIFS('الدفعات'!$A$6:$A$3005,'الدفعات'!$B$6:$B$3005,A483&amp;"",'الدفعات'!$H$6:$H$3005,1)/COUNTIFS('الدفعات'!$B$6:$B$3005,A483&amp;"",'الدفعات'!$H$6:$H$3005,1),""))</f>
        <v/>
      </c>
      <c r="Q483" s="6">
        <f>IF(A483&amp;""="","",IF(N483="","بيانات ناقصة",IF(N483&gt;0,"متأخر",IF(N483&lt;0,"دفع مقدمًا","مسدد"))))</f>
        <v/>
      </c>
      <c r="R483" s="22">
        <f>IF(A483&amp;""="","",IF(AND(F483&amp;""&lt;&gt;"",OR(NOT(ISNUMBER(H483)),H483&gt;'الإعدادات'!$B$4)),1,0))</f>
        <v/>
      </c>
      <c r="S483" s="18">
        <f>IF(ISNUMBER(N483),IF(N483&gt;0,COUNTIFS($N$6:$N$505,"&gt;"&amp;N483)+COUNTIFS($N$6:N483,N483),""),"")</f>
        <v/>
      </c>
    </row>
    <row r="484">
      <c r="A484" s="5" t="n"/>
      <c r="B484" s="5" t="n"/>
      <c r="C484" s="5" t="n"/>
      <c r="D484" s="5" t="n"/>
      <c r="E484" s="16" t="n"/>
      <c r="F484" s="5" t="n"/>
      <c r="G484" s="13" t="n"/>
      <c r="H484" s="13" t="n"/>
      <c r="I484" s="17" t="n"/>
      <c r="J484" s="20">
        <f>IF(A484&amp;""="","",IFERROR(INDEX('الخطوط'!$G$6:$G$45,MATCH(F484&amp;"",'الخطوط'!$A$6:$A$45,0))-N(I484),""))</f>
        <v/>
      </c>
      <c r="K484" s="18">
        <f>IF(OR(J484="",NOT(ISNUMBER(G484))),"",IF(IF(ISNUMBER(H484),MIN('الإعدادات'!$B$4,H484),'الإعدادات'!$B$4)&lt;G484,0,(YEAR(IF(ISNUMBER(H484),MIN('الإعدادات'!$B$4,H484),'الإعدادات'!$B$4))-YEAR(G484))*12+MONTH(IF(ISNUMBER(H484),MIN('الإعدادات'!$B$4,H484),'الإعدادات'!$B$4))-MONTH(G484)+1))</f>
        <v/>
      </c>
      <c r="L484" s="20">
        <f>IF(K484="","",ROUND(K484*J484,2))</f>
        <v/>
      </c>
      <c r="M484" s="20">
        <f>IF(A484&amp;""="","",SUMIFS('الدفعات'!$C$6:$C$3005,'الدفعات'!$B$6:$B$3005,A484&amp;""))</f>
        <v/>
      </c>
      <c r="N484" s="20">
        <f>IF(L484="","",ROUND(L484-M484,2))</f>
        <v/>
      </c>
      <c r="O484" s="18">
        <f>IF(N484="","",IF(AND(N484&gt;0,N(J484)&gt;0),ROUNDUP(ROUND(N484/J484,4),0),0))</f>
        <v/>
      </c>
      <c r="P484" s="21">
        <f>IF(A484&amp;""="","",IFERROR(SUMIFS('الدفعات'!$A$6:$A$3005,'الدفعات'!$B$6:$B$3005,A484&amp;"",'الدفعات'!$H$6:$H$3005,1)/COUNTIFS('الدفعات'!$B$6:$B$3005,A484&amp;"",'الدفعات'!$H$6:$H$3005,1),""))</f>
        <v/>
      </c>
      <c r="Q484" s="6">
        <f>IF(A484&amp;""="","",IF(N484="","بيانات ناقصة",IF(N484&gt;0,"متأخر",IF(N484&lt;0,"دفع مقدمًا","مسدد"))))</f>
        <v/>
      </c>
      <c r="R484" s="22">
        <f>IF(A484&amp;""="","",IF(AND(F484&amp;""&lt;&gt;"",OR(NOT(ISNUMBER(H484)),H484&gt;'الإعدادات'!$B$4)),1,0))</f>
        <v/>
      </c>
      <c r="S484" s="18">
        <f>IF(ISNUMBER(N484),IF(N484&gt;0,COUNTIFS($N$6:$N$505,"&gt;"&amp;N484)+COUNTIFS($N$6:N484,N484),""),"")</f>
        <v/>
      </c>
    </row>
    <row r="485">
      <c r="A485" s="5" t="n"/>
      <c r="B485" s="5" t="n"/>
      <c r="C485" s="5" t="n"/>
      <c r="D485" s="5" t="n"/>
      <c r="E485" s="16" t="n"/>
      <c r="F485" s="5" t="n"/>
      <c r="G485" s="13" t="n"/>
      <c r="H485" s="13" t="n"/>
      <c r="I485" s="17" t="n"/>
      <c r="J485" s="20">
        <f>IF(A485&amp;""="","",IFERROR(INDEX('الخطوط'!$G$6:$G$45,MATCH(F485&amp;"",'الخطوط'!$A$6:$A$45,0))-N(I485),""))</f>
        <v/>
      </c>
      <c r="K485" s="18">
        <f>IF(OR(J485="",NOT(ISNUMBER(G485))),"",IF(IF(ISNUMBER(H485),MIN('الإعدادات'!$B$4,H485),'الإعدادات'!$B$4)&lt;G485,0,(YEAR(IF(ISNUMBER(H485),MIN('الإعدادات'!$B$4,H485),'الإعدادات'!$B$4))-YEAR(G485))*12+MONTH(IF(ISNUMBER(H485),MIN('الإعدادات'!$B$4,H485),'الإعدادات'!$B$4))-MONTH(G485)+1))</f>
        <v/>
      </c>
      <c r="L485" s="20">
        <f>IF(K485="","",ROUND(K485*J485,2))</f>
        <v/>
      </c>
      <c r="M485" s="20">
        <f>IF(A485&amp;""="","",SUMIFS('الدفعات'!$C$6:$C$3005,'الدفعات'!$B$6:$B$3005,A485&amp;""))</f>
        <v/>
      </c>
      <c r="N485" s="20">
        <f>IF(L485="","",ROUND(L485-M485,2))</f>
        <v/>
      </c>
      <c r="O485" s="18">
        <f>IF(N485="","",IF(AND(N485&gt;0,N(J485)&gt;0),ROUNDUP(ROUND(N485/J485,4),0),0))</f>
        <v/>
      </c>
      <c r="P485" s="21">
        <f>IF(A485&amp;""="","",IFERROR(SUMIFS('الدفعات'!$A$6:$A$3005,'الدفعات'!$B$6:$B$3005,A485&amp;"",'الدفعات'!$H$6:$H$3005,1)/COUNTIFS('الدفعات'!$B$6:$B$3005,A485&amp;"",'الدفعات'!$H$6:$H$3005,1),""))</f>
        <v/>
      </c>
      <c r="Q485" s="6">
        <f>IF(A485&amp;""="","",IF(N485="","بيانات ناقصة",IF(N485&gt;0,"متأخر",IF(N485&lt;0,"دفع مقدمًا","مسدد"))))</f>
        <v/>
      </c>
      <c r="R485" s="22">
        <f>IF(A485&amp;""="","",IF(AND(F485&amp;""&lt;&gt;"",OR(NOT(ISNUMBER(H485)),H485&gt;'الإعدادات'!$B$4)),1,0))</f>
        <v/>
      </c>
      <c r="S485" s="18">
        <f>IF(ISNUMBER(N485),IF(N485&gt;0,COUNTIFS($N$6:$N$505,"&gt;"&amp;N485)+COUNTIFS($N$6:N485,N485),""),"")</f>
        <v/>
      </c>
    </row>
    <row r="486">
      <c r="A486" s="5" t="n"/>
      <c r="B486" s="5" t="n"/>
      <c r="C486" s="5" t="n"/>
      <c r="D486" s="5" t="n"/>
      <c r="E486" s="16" t="n"/>
      <c r="F486" s="5" t="n"/>
      <c r="G486" s="13" t="n"/>
      <c r="H486" s="13" t="n"/>
      <c r="I486" s="17" t="n"/>
      <c r="J486" s="20">
        <f>IF(A486&amp;""="","",IFERROR(INDEX('الخطوط'!$G$6:$G$45,MATCH(F486&amp;"",'الخطوط'!$A$6:$A$45,0))-N(I486),""))</f>
        <v/>
      </c>
      <c r="K486" s="18">
        <f>IF(OR(J486="",NOT(ISNUMBER(G486))),"",IF(IF(ISNUMBER(H486),MIN('الإعدادات'!$B$4,H486),'الإعدادات'!$B$4)&lt;G486,0,(YEAR(IF(ISNUMBER(H486),MIN('الإعدادات'!$B$4,H486),'الإعدادات'!$B$4))-YEAR(G486))*12+MONTH(IF(ISNUMBER(H486),MIN('الإعدادات'!$B$4,H486),'الإعدادات'!$B$4))-MONTH(G486)+1))</f>
        <v/>
      </c>
      <c r="L486" s="20">
        <f>IF(K486="","",ROUND(K486*J486,2))</f>
        <v/>
      </c>
      <c r="M486" s="20">
        <f>IF(A486&amp;""="","",SUMIFS('الدفعات'!$C$6:$C$3005,'الدفعات'!$B$6:$B$3005,A486&amp;""))</f>
        <v/>
      </c>
      <c r="N486" s="20">
        <f>IF(L486="","",ROUND(L486-M486,2))</f>
        <v/>
      </c>
      <c r="O486" s="18">
        <f>IF(N486="","",IF(AND(N486&gt;0,N(J486)&gt;0),ROUNDUP(ROUND(N486/J486,4),0),0))</f>
        <v/>
      </c>
      <c r="P486" s="21">
        <f>IF(A486&amp;""="","",IFERROR(SUMIFS('الدفعات'!$A$6:$A$3005,'الدفعات'!$B$6:$B$3005,A486&amp;"",'الدفعات'!$H$6:$H$3005,1)/COUNTIFS('الدفعات'!$B$6:$B$3005,A486&amp;"",'الدفعات'!$H$6:$H$3005,1),""))</f>
        <v/>
      </c>
      <c r="Q486" s="6">
        <f>IF(A486&amp;""="","",IF(N486="","بيانات ناقصة",IF(N486&gt;0,"متأخر",IF(N486&lt;0,"دفع مقدمًا","مسدد"))))</f>
        <v/>
      </c>
      <c r="R486" s="22">
        <f>IF(A486&amp;""="","",IF(AND(F486&amp;""&lt;&gt;"",OR(NOT(ISNUMBER(H486)),H486&gt;'الإعدادات'!$B$4)),1,0))</f>
        <v/>
      </c>
      <c r="S486" s="18">
        <f>IF(ISNUMBER(N486),IF(N486&gt;0,COUNTIFS($N$6:$N$505,"&gt;"&amp;N486)+COUNTIFS($N$6:N486,N486),""),"")</f>
        <v/>
      </c>
    </row>
    <row r="487">
      <c r="A487" s="5" t="n"/>
      <c r="B487" s="5" t="n"/>
      <c r="C487" s="5" t="n"/>
      <c r="D487" s="5" t="n"/>
      <c r="E487" s="16" t="n"/>
      <c r="F487" s="5" t="n"/>
      <c r="G487" s="13" t="n"/>
      <c r="H487" s="13" t="n"/>
      <c r="I487" s="17" t="n"/>
      <c r="J487" s="20">
        <f>IF(A487&amp;""="","",IFERROR(INDEX('الخطوط'!$G$6:$G$45,MATCH(F487&amp;"",'الخطوط'!$A$6:$A$45,0))-N(I487),""))</f>
        <v/>
      </c>
      <c r="K487" s="18">
        <f>IF(OR(J487="",NOT(ISNUMBER(G487))),"",IF(IF(ISNUMBER(H487),MIN('الإعدادات'!$B$4,H487),'الإعدادات'!$B$4)&lt;G487,0,(YEAR(IF(ISNUMBER(H487),MIN('الإعدادات'!$B$4,H487),'الإعدادات'!$B$4))-YEAR(G487))*12+MONTH(IF(ISNUMBER(H487),MIN('الإعدادات'!$B$4,H487),'الإعدادات'!$B$4))-MONTH(G487)+1))</f>
        <v/>
      </c>
      <c r="L487" s="20">
        <f>IF(K487="","",ROUND(K487*J487,2))</f>
        <v/>
      </c>
      <c r="M487" s="20">
        <f>IF(A487&amp;""="","",SUMIFS('الدفعات'!$C$6:$C$3005,'الدفعات'!$B$6:$B$3005,A487&amp;""))</f>
        <v/>
      </c>
      <c r="N487" s="20">
        <f>IF(L487="","",ROUND(L487-M487,2))</f>
        <v/>
      </c>
      <c r="O487" s="18">
        <f>IF(N487="","",IF(AND(N487&gt;0,N(J487)&gt;0),ROUNDUP(ROUND(N487/J487,4),0),0))</f>
        <v/>
      </c>
      <c r="P487" s="21">
        <f>IF(A487&amp;""="","",IFERROR(SUMIFS('الدفعات'!$A$6:$A$3005,'الدفعات'!$B$6:$B$3005,A487&amp;"",'الدفعات'!$H$6:$H$3005,1)/COUNTIFS('الدفعات'!$B$6:$B$3005,A487&amp;"",'الدفعات'!$H$6:$H$3005,1),""))</f>
        <v/>
      </c>
      <c r="Q487" s="6">
        <f>IF(A487&amp;""="","",IF(N487="","بيانات ناقصة",IF(N487&gt;0,"متأخر",IF(N487&lt;0,"دفع مقدمًا","مسدد"))))</f>
        <v/>
      </c>
      <c r="R487" s="22">
        <f>IF(A487&amp;""="","",IF(AND(F487&amp;""&lt;&gt;"",OR(NOT(ISNUMBER(H487)),H487&gt;'الإعدادات'!$B$4)),1,0))</f>
        <v/>
      </c>
      <c r="S487" s="18">
        <f>IF(ISNUMBER(N487),IF(N487&gt;0,COUNTIFS($N$6:$N$505,"&gt;"&amp;N487)+COUNTIFS($N$6:N487,N487),""),"")</f>
        <v/>
      </c>
    </row>
    <row r="488">
      <c r="A488" s="5" t="n"/>
      <c r="B488" s="5" t="n"/>
      <c r="C488" s="5" t="n"/>
      <c r="D488" s="5" t="n"/>
      <c r="E488" s="16" t="n"/>
      <c r="F488" s="5" t="n"/>
      <c r="G488" s="13" t="n"/>
      <c r="H488" s="13" t="n"/>
      <c r="I488" s="17" t="n"/>
      <c r="J488" s="20">
        <f>IF(A488&amp;""="","",IFERROR(INDEX('الخطوط'!$G$6:$G$45,MATCH(F488&amp;"",'الخطوط'!$A$6:$A$45,0))-N(I488),""))</f>
        <v/>
      </c>
      <c r="K488" s="18">
        <f>IF(OR(J488="",NOT(ISNUMBER(G488))),"",IF(IF(ISNUMBER(H488),MIN('الإعدادات'!$B$4,H488),'الإعدادات'!$B$4)&lt;G488,0,(YEAR(IF(ISNUMBER(H488),MIN('الإعدادات'!$B$4,H488),'الإعدادات'!$B$4))-YEAR(G488))*12+MONTH(IF(ISNUMBER(H488),MIN('الإعدادات'!$B$4,H488),'الإعدادات'!$B$4))-MONTH(G488)+1))</f>
        <v/>
      </c>
      <c r="L488" s="20">
        <f>IF(K488="","",ROUND(K488*J488,2))</f>
        <v/>
      </c>
      <c r="M488" s="20">
        <f>IF(A488&amp;""="","",SUMIFS('الدفعات'!$C$6:$C$3005,'الدفعات'!$B$6:$B$3005,A488&amp;""))</f>
        <v/>
      </c>
      <c r="N488" s="20">
        <f>IF(L488="","",ROUND(L488-M488,2))</f>
        <v/>
      </c>
      <c r="O488" s="18">
        <f>IF(N488="","",IF(AND(N488&gt;0,N(J488)&gt;0),ROUNDUP(ROUND(N488/J488,4),0),0))</f>
        <v/>
      </c>
      <c r="P488" s="21">
        <f>IF(A488&amp;""="","",IFERROR(SUMIFS('الدفعات'!$A$6:$A$3005,'الدفعات'!$B$6:$B$3005,A488&amp;"",'الدفعات'!$H$6:$H$3005,1)/COUNTIFS('الدفعات'!$B$6:$B$3005,A488&amp;"",'الدفعات'!$H$6:$H$3005,1),""))</f>
        <v/>
      </c>
      <c r="Q488" s="6">
        <f>IF(A488&amp;""="","",IF(N488="","بيانات ناقصة",IF(N488&gt;0,"متأخر",IF(N488&lt;0,"دفع مقدمًا","مسدد"))))</f>
        <v/>
      </c>
      <c r="R488" s="22">
        <f>IF(A488&amp;""="","",IF(AND(F488&amp;""&lt;&gt;"",OR(NOT(ISNUMBER(H488)),H488&gt;'الإعدادات'!$B$4)),1,0))</f>
        <v/>
      </c>
      <c r="S488" s="18">
        <f>IF(ISNUMBER(N488),IF(N488&gt;0,COUNTIFS($N$6:$N$505,"&gt;"&amp;N488)+COUNTIFS($N$6:N488,N488),""),"")</f>
        <v/>
      </c>
    </row>
    <row r="489">
      <c r="A489" s="5" t="n"/>
      <c r="B489" s="5" t="n"/>
      <c r="C489" s="5" t="n"/>
      <c r="D489" s="5" t="n"/>
      <c r="E489" s="16" t="n"/>
      <c r="F489" s="5" t="n"/>
      <c r="G489" s="13" t="n"/>
      <c r="H489" s="13" t="n"/>
      <c r="I489" s="17" t="n"/>
      <c r="J489" s="20">
        <f>IF(A489&amp;""="","",IFERROR(INDEX('الخطوط'!$G$6:$G$45,MATCH(F489&amp;"",'الخطوط'!$A$6:$A$45,0))-N(I489),""))</f>
        <v/>
      </c>
      <c r="K489" s="18">
        <f>IF(OR(J489="",NOT(ISNUMBER(G489))),"",IF(IF(ISNUMBER(H489),MIN('الإعدادات'!$B$4,H489),'الإعدادات'!$B$4)&lt;G489,0,(YEAR(IF(ISNUMBER(H489),MIN('الإعدادات'!$B$4,H489),'الإعدادات'!$B$4))-YEAR(G489))*12+MONTH(IF(ISNUMBER(H489),MIN('الإعدادات'!$B$4,H489),'الإعدادات'!$B$4))-MONTH(G489)+1))</f>
        <v/>
      </c>
      <c r="L489" s="20">
        <f>IF(K489="","",ROUND(K489*J489,2))</f>
        <v/>
      </c>
      <c r="M489" s="20">
        <f>IF(A489&amp;""="","",SUMIFS('الدفعات'!$C$6:$C$3005,'الدفعات'!$B$6:$B$3005,A489&amp;""))</f>
        <v/>
      </c>
      <c r="N489" s="20">
        <f>IF(L489="","",ROUND(L489-M489,2))</f>
        <v/>
      </c>
      <c r="O489" s="18">
        <f>IF(N489="","",IF(AND(N489&gt;0,N(J489)&gt;0),ROUNDUP(ROUND(N489/J489,4),0),0))</f>
        <v/>
      </c>
      <c r="P489" s="21">
        <f>IF(A489&amp;""="","",IFERROR(SUMIFS('الدفعات'!$A$6:$A$3005,'الدفعات'!$B$6:$B$3005,A489&amp;"",'الدفعات'!$H$6:$H$3005,1)/COUNTIFS('الدفعات'!$B$6:$B$3005,A489&amp;"",'الدفعات'!$H$6:$H$3005,1),""))</f>
        <v/>
      </c>
      <c r="Q489" s="6">
        <f>IF(A489&amp;""="","",IF(N489="","بيانات ناقصة",IF(N489&gt;0,"متأخر",IF(N489&lt;0,"دفع مقدمًا","مسدد"))))</f>
        <v/>
      </c>
      <c r="R489" s="22">
        <f>IF(A489&amp;""="","",IF(AND(F489&amp;""&lt;&gt;"",OR(NOT(ISNUMBER(H489)),H489&gt;'الإعدادات'!$B$4)),1,0))</f>
        <v/>
      </c>
      <c r="S489" s="18">
        <f>IF(ISNUMBER(N489),IF(N489&gt;0,COUNTIFS($N$6:$N$505,"&gt;"&amp;N489)+COUNTIFS($N$6:N489,N489),""),"")</f>
        <v/>
      </c>
    </row>
    <row r="490">
      <c r="A490" s="5" t="n"/>
      <c r="B490" s="5" t="n"/>
      <c r="C490" s="5" t="n"/>
      <c r="D490" s="5" t="n"/>
      <c r="E490" s="16" t="n"/>
      <c r="F490" s="5" t="n"/>
      <c r="G490" s="13" t="n"/>
      <c r="H490" s="13" t="n"/>
      <c r="I490" s="17" t="n"/>
      <c r="J490" s="20">
        <f>IF(A490&amp;""="","",IFERROR(INDEX('الخطوط'!$G$6:$G$45,MATCH(F490&amp;"",'الخطوط'!$A$6:$A$45,0))-N(I490),""))</f>
        <v/>
      </c>
      <c r="K490" s="18">
        <f>IF(OR(J490="",NOT(ISNUMBER(G490))),"",IF(IF(ISNUMBER(H490),MIN('الإعدادات'!$B$4,H490),'الإعدادات'!$B$4)&lt;G490,0,(YEAR(IF(ISNUMBER(H490),MIN('الإعدادات'!$B$4,H490),'الإعدادات'!$B$4))-YEAR(G490))*12+MONTH(IF(ISNUMBER(H490),MIN('الإعدادات'!$B$4,H490),'الإعدادات'!$B$4))-MONTH(G490)+1))</f>
        <v/>
      </c>
      <c r="L490" s="20">
        <f>IF(K490="","",ROUND(K490*J490,2))</f>
        <v/>
      </c>
      <c r="M490" s="20">
        <f>IF(A490&amp;""="","",SUMIFS('الدفعات'!$C$6:$C$3005,'الدفعات'!$B$6:$B$3005,A490&amp;""))</f>
        <v/>
      </c>
      <c r="N490" s="20">
        <f>IF(L490="","",ROUND(L490-M490,2))</f>
        <v/>
      </c>
      <c r="O490" s="18">
        <f>IF(N490="","",IF(AND(N490&gt;0,N(J490)&gt;0),ROUNDUP(ROUND(N490/J490,4),0),0))</f>
        <v/>
      </c>
      <c r="P490" s="21">
        <f>IF(A490&amp;""="","",IFERROR(SUMIFS('الدفعات'!$A$6:$A$3005,'الدفعات'!$B$6:$B$3005,A490&amp;"",'الدفعات'!$H$6:$H$3005,1)/COUNTIFS('الدفعات'!$B$6:$B$3005,A490&amp;"",'الدفعات'!$H$6:$H$3005,1),""))</f>
        <v/>
      </c>
      <c r="Q490" s="6">
        <f>IF(A490&amp;""="","",IF(N490="","بيانات ناقصة",IF(N490&gt;0,"متأخر",IF(N490&lt;0,"دفع مقدمًا","مسدد"))))</f>
        <v/>
      </c>
      <c r="R490" s="22">
        <f>IF(A490&amp;""="","",IF(AND(F490&amp;""&lt;&gt;"",OR(NOT(ISNUMBER(H490)),H490&gt;'الإعدادات'!$B$4)),1,0))</f>
        <v/>
      </c>
      <c r="S490" s="18">
        <f>IF(ISNUMBER(N490),IF(N490&gt;0,COUNTIFS($N$6:$N$505,"&gt;"&amp;N490)+COUNTIFS($N$6:N490,N490),""),"")</f>
        <v/>
      </c>
    </row>
    <row r="491">
      <c r="A491" s="5" t="n"/>
      <c r="B491" s="5" t="n"/>
      <c r="C491" s="5" t="n"/>
      <c r="D491" s="5" t="n"/>
      <c r="E491" s="16" t="n"/>
      <c r="F491" s="5" t="n"/>
      <c r="G491" s="13" t="n"/>
      <c r="H491" s="13" t="n"/>
      <c r="I491" s="17" t="n"/>
      <c r="J491" s="20">
        <f>IF(A491&amp;""="","",IFERROR(INDEX('الخطوط'!$G$6:$G$45,MATCH(F491&amp;"",'الخطوط'!$A$6:$A$45,0))-N(I491),""))</f>
        <v/>
      </c>
      <c r="K491" s="18">
        <f>IF(OR(J491="",NOT(ISNUMBER(G491))),"",IF(IF(ISNUMBER(H491),MIN('الإعدادات'!$B$4,H491),'الإعدادات'!$B$4)&lt;G491,0,(YEAR(IF(ISNUMBER(H491),MIN('الإعدادات'!$B$4,H491),'الإعدادات'!$B$4))-YEAR(G491))*12+MONTH(IF(ISNUMBER(H491),MIN('الإعدادات'!$B$4,H491),'الإعدادات'!$B$4))-MONTH(G491)+1))</f>
        <v/>
      </c>
      <c r="L491" s="20">
        <f>IF(K491="","",ROUND(K491*J491,2))</f>
        <v/>
      </c>
      <c r="M491" s="20">
        <f>IF(A491&amp;""="","",SUMIFS('الدفعات'!$C$6:$C$3005,'الدفعات'!$B$6:$B$3005,A491&amp;""))</f>
        <v/>
      </c>
      <c r="N491" s="20">
        <f>IF(L491="","",ROUND(L491-M491,2))</f>
        <v/>
      </c>
      <c r="O491" s="18">
        <f>IF(N491="","",IF(AND(N491&gt;0,N(J491)&gt;0),ROUNDUP(ROUND(N491/J491,4),0),0))</f>
        <v/>
      </c>
      <c r="P491" s="21">
        <f>IF(A491&amp;""="","",IFERROR(SUMIFS('الدفعات'!$A$6:$A$3005,'الدفعات'!$B$6:$B$3005,A491&amp;"",'الدفعات'!$H$6:$H$3005,1)/COUNTIFS('الدفعات'!$B$6:$B$3005,A491&amp;"",'الدفعات'!$H$6:$H$3005,1),""))</f>
        <v/>
      </c>
      <c r="Q491" s="6">
        <f>IF(A491&amp;""="","",IF(N491="","بيانات ناقصة",IF(N491&gt;0,"متأخر",IF(N491&lt;0,"دفع مقدمًا","مسدد"))))</f>
        <v/>
      </c>
      <c r="R491" s="22">
        <f>IF(A491&amp;""="","",IF(AND(F491&amp;""&lt;&gt;"",OR(NOT(ISNUMBER(H491)),H491&gt;'الإعدادات'!$B$4)),1,0))</f>
        <v/>
      </c>
      <c r="S491" s="18">
        <f>IF(ISNUMBER(N491),IF(N491&gt;0,COUNTIFS($N$6:$N$505,"&gt;"&amp;N491)+COUNTIFS($N$6:N491,N491),""),"")</f>
        <v/>
      </c>
    </row>
    <row r="492">
      <c r="A492" s="5" t="n"/>
      <c r="B492" s="5" t="n"/>
      <c r="C492" s="5" t="n"/>
      <c r="D492" s="5" t="n"/>
      <c r="E492" s="16" t="n"/>
      <c r="F492" s="5" t="n"/>
      <c r="G492" s="13" t="n"/>
      <c r="H492" s="13" t="n"/>
      <c r="I492" s="17" t="n"/>
      <c r="J492" s="20">
        <f>IF(A492&amp;""="","",IFERROR(INDEX('الخطوط'!$G$6:$G$45,MATCH(F492&amp;"",'الخطوط'!$A$6:$A$45,0))-N(I492),""))</f>
        <v/>
      </c>
      <c r="K492" s="18">
        <f>IF(OR(J492="",NOT(ISNUMBER(G492))),"",IF(IF(ISNUMBER(H492),MIN('الإعدادات'!$B$4,H492),'الإعدادات'!$B$4)&lt;G492,0,(YEAR(IF(ISNUMBER(H492),MIN('الإعدادات'!$B$4,H492),'الإعدادات'!$B$4))-YEAR(G492))*12+MONTH(IF(ISNUMBER(H492),MIN('الإعدادات'!$B$4,H492),'الإعدادات'!$B$4))-MONTH(G492)+1))</f>
        <v/>
      </c>
      <c r="L492" s="20">
        <f>IF(K492="","",ROUND(K492*J492,2))</f>
        <v/>
      </c>
      <c r="M492" s="20">
        <f>IF(A492&amp;""="","",SUMIFS('الدفعات'!$C$6:$C$3005,'الدفعات'!$B$6:$B$3005,A492&amp;""))</f>
        <v/>
      </c>
      <c r="N492" s="20">
        <f>IF(L492="","",ROUND(L492-M492,2))</f>
        <v/>
      </c>
      <c r="O492" s="18">
        <f>IF(N492="","",IF(AND(N492&gt;0,N(J492)&gt;0),ROUNDUP(ROUND(N492/J492,4),0),0))</f>
        <v/>
      </c>
      <c r="P492" s="21">
        <f>IF(A492&amp;""="","",IFERROR(SUMIFS('الدفعات'!$A$6:$A$3005,'الدفعات'!$B$6:$B$3005,A492&amp;"",'الدفعات'!$H$6:$H$3005,1)/COUNTIFS('الدفعات'!$B$6:$B$3005,A492&amp;"",'الدفعات'!$H$6:$H$3005,1),""))</f>
        <v/>
      </c>
      <c r="Q492" s="6">
        <f>IF(A492&amp;""="","",IF(N492="","بيانات ناقصة",IF(N492&gt;0,"متأخر",IF(N492&lt;0,"دفع مقدمًا","مسدد"))))</f>
        <v/>
      </c>
      <c r="R492" s="22">
        <f>IF(A492&amp;""="","",IF(AND(F492&amp;""&lt;&gt;"",OR(NOT(ISNUMBER(H492)),H492&gt;'الإعدادات'!$B$4)),1,0))</f>
        <v/>
      </c>
      <c r="S492" s="18">
        <f>IF(ISNUMBER(N492),IF(N492&gt;0,COUNTIFS($N$6:$N$505,"&gt;"&amp;N492)+COUNTIFS($N$6:N492,N492),""),"")</f>
        <v/>
      </c>
    </row>
    <row r="493">
      <c r="A493" s="5" t="n"/>
      <c r="B493" s="5" t="n"/>
      <c r="C493" s="5" t="n"/>
      <c r="D493" s="5" t="n"/>
      <c r="E493" s="16" t="n"/>
      <c r="F493" s="5" t="n"/>
      <c r="G493" s="13" t="n"/>
      <c r="H493" s="13" t="n"/>
      <c r="I493" s="17" t="n"/>
      <c r="J493" s="20">
        <f>IF(A493&amp;""="","",IFERROR(INDEX('الخطوط'!$G$6:$G$45,MATCH(F493&amp;"",'الخطوط'!$A$6:$A$45,0))-N(I493),""))</f>
        <v/>
      </c>
      <c r="K493" s="18">
        <f>IF(OR(J493="",NOT(ISNUMBER(G493))),"",IF(IF(ISNUMBER(H493),MIN('الإعدادات'!$B$4,H493),'الإعدادات'!$B$4)&lt;G493,0,(YEAR(IF(ISNUMBER(H493),MIN('الإعدادات'!$B$4,H493),'الإعدادات'!$B$4))-YEAR(G493))*12+MONTH(IF(ISNUMBER(H493),MIN('الإعدادات'!$B$4,H493),'الإعدادات'!$B$4))-MONTH(G493)+1))</f>
        <v/>
      </c>
      <c r="L493" s="20">
        <f>IF(K493="","",ROUND(K493*J493,2))</f>
        <v/>
      </c>
      <c r="M493" s="20">
        <f>IF(A493&amp;""="","",SUMIFS('الدفعات'!$C$6:$C$3005,'الدفعات'!$B$6:$B$3005,A493&amp;""))</f>
        <v/>
      </c>
      <c r="N493" s="20">
        <f>IF(L493="","",ROUND(L493-M493,2))</f>
        <v/>
      </c>
      <c r="O493" s="18">
        <f>IF(N493="","",IF(AND(N493&gt;0,N(J493)&gt;0),ROUNDUP(ROUND(N493/J493,4),0),0))</f>
        <v/>
      </c>
      <c r="P493" s="21">
        <f>IF(A493&amp;""="","",IFERROR(SUMIFS('الدفعات'!$A$6:$A$3005,'الدفعات'!$B$6:$B$3005,A493&amp;"",'الدفعات'!$H$6:$H$3005,1)/COUNTIFS('الدفعات'!$B$6:$B$3005,A493&amp;"",'الدفعات'!$H$6:$H$3005,1),""))</f>
        <v/>
      </c>
      <c r="Q493" s="6">
        <f>IF(A493&amp;""="","",IF(N493="","بيانات ناقصة",IF(N493&gt;0,"متأخر",IF(N493&lt;0,"دفع مقدمًا","مسدد"))))</f>
        <v/>
      </c>
      <c r="R493" s="22">
        <f>IF(A493&amp;""="","",IF(AND(F493&amp;""&lt;&gt;"",OR(NOT(ISNUMBER(H493)),H493&gt;'الإعدادات'!$B$4)),1,0))</f>
        <v/>
      </c>
      <c r="S493" s="18">
        <f>IF(ISNUMBER(N493),IF(N493&gt;0,COUNTIFS($N$6:$N$505,"&gt;"&amp;N493)+COUNTIFS($N$6:N493,N493),""),"")</f>
        <v/>
      </c>
    </row>
    <row r="494">
      <c r="A494" s="5" t="n"/>
      <c r="B494" s="5" t="n"/>
      <c r="C494" s="5" t="n"/>
      <c r="D494" s="5" t="n"/>
      <c r="E494" s="16" t="n"/>
      <c r="F494" s="5" t="n"/>
      <c r="G494" s="13" t="n"/>
      <c r="H494" s="13" t="n"/>
      <c r="I494" s="17" t="n"/>
      <c r="J494" s="20">
        <f>IF(A494&amp;""="","",IFERROR(INDEX('الخطوط'!$G$6:$G$45,MATCH(F494&amp;"",'الخطوط'!$A$6:$A$45,0))-N(I494),""))</f>
        <v/>
      </c>
      <c r="K494" s="18">
        <f>IF(OR(J494="",NOT(ISNUMBER(G494))),"",IF(IF(ISNUMBER(H494),MIN('الإعدادات'!$B$4,H494),'الإعدادات'!$B$4)&lt;G494,0,(YEAR(IF(ISNUMBER(H494),MIN('الإعدادات'!$B$4,H494),'الإعدادات'!$B$4))-YEAR(G494))*12+MONTH(IF(ISNUMBER(H494),MIN('الإعدادات'!$B$4,H494),'الإعدادات'!$B$4))-MONTH(G494)+1))</f>
        <v/>
      </c>
      <c r="L494" s="20">
        <f>IF(K494="","",ROUND(K494*J494,2))</f>
        <v/>
      </c>
      <c r="M494" s="20">
        <f>IF(A494&amp;""="","",SUMIFS('الدفعات'!$C$6:$C$3005,'الدفعات'!$B$6:$B$3005,A494&amp;""))</f>
        <v/>
      </c>
      <c r="N494" s="20">
        <f>IF(L494="","",ROUND(L494-M494,2))</f>
        <v/>
      </c>
      <c r="O494" s="18">
        <f>IF(N494="","",IF(AND(N494&gt;0,N(J494)&gt;0),ROUNDUP(ROUND(N494/J494,4),0),0))</f>
        <v/>
      </c>
      <c r="P494" s="21">
        <f>IF(A494&amp;""="","",IFERROR(SUMIFS('الدفعات'!$A$6:$A$3005,'الدفعات'!$B$6:$B$3005,A494&amp;"",'الدفعات'!$H$6:$H$3005,1)/COUNTIFS('الدفعات'!$B$6:$B$3005,A494&amp;"",'الدفعات'!$H$6:$H$3005,1),""))</f>
        <v/>
      </c>
      <c r="Q494" s="6">
        <f>IF(A494&amp;""="","",IF(N494="","بيانات ناقصة",IF(N494&gt;0,"متأخر",IF(N494&lt;0,"دفع مقدمًا","مسدد"))))</f>
        <v/>
      </c>
      <c r="R494" s="22">
        <f>IF(A494&amp;""="","",IF(AND(F494&amp;""&lt;&gt;"",OR(NOT(ISNUMBER(H494)),H494&gt;'الإعدادات'!$B$4)),1,0))</f>
        <v/>
      </c>
      <c r="S494" s="18">
        <f>IF(ISNUMBER(N494),IF(N494&gt;0,COUNTIFS($N$6:$N$505,"&gt;"&amp;N494)+COUNTIFS($N$6:N494,N494),""),"")</f>
        <v/>
      </c>
    </row>
    <row r="495">
      <c r="A495" s="5" t="n"/>
      <c r="B495" s="5" t="n"/>
      <c r="C495" s="5" t="n"/>
      <c r="D495" s="5" t="n"/>
      <c r="E495" s="16" t="n"/>
      <c r="F495" s="5" t="n"/>
      <c r="G495" s="13" t="n"/>
      <c r="H495" s="13" t="n"/>
      <c r="I495" s="17" t="n"/>
      <c r="J495" s="20">
        <f>IF(A495&amp;""="","",IFERROR(INDEX('الخطوط'!$G$6:$G$45,MATCH(F495&amp;"",'الخطوط'!$A$6:$A$45,0))-N(I495),""))</f>
        <v/>
      </c>
      <c r="K495" s="18">
        <f>IF(OR(J495="",NOT(ISNUMBER(G495))),"",IF(IF(ISNUMBER(H495),MIN('الإعدادات'!$B$4,H495),'الإعدادات'!$B$4)&lt;G495,0,(YEAR(IF(ISNUMBER(H495),MIN('الإعدادات'!$B$4,H495),'الإعدادات'!$B$4))-YEAR(G495))*12+MONTH(IF(ISNUMBER(H495),MIN('الإعدادات'!$B$4,H495),'الإعدادات'!$B$4))-MONTH(G495)+1))</f>
        <v/>
      </c>
      <c r="L495" s="20">
        <f>IF(K495="","",ROUND(K495*J495,2))</f>
        <v/>
      </c>
      <c r="M495" s="20">
        <f>IF(A495&amp;""="","",SUMIFS('الدفعات'!$C$6:$C$3005,'الدفعات'!$B$6:$B$3005,A495&amp;""))</f>
        <v/>
      </c>
      <c r="N495" s="20">
        <f>IF(L495="","",ROUND(L495-M495,2))</f>
        <v/>
      </c>
      <c r="O495" s="18">
        <f>IF(N495="","",IF(AND(N495&gt;0,N(J495)&gt;0),ROUNDUP(ROUND(N495/J495,4),0),0))</f>
        <v/>
      </c>
      <c r="P495" s="21">
        <f>IF(A495&amp;""="","",IFERROR(SUMIFS('الدفعات'!$A$6:$A$3005,'الدفعات'!$B$6:$B$3005,A495&amp;"",'الدفعات'!$H$6:$H$3005,1)/COUNTIFS('الدفعات'!$B$6:$B$3005,A495&amp;"",'الدفعات'!$H$6:$H$3005,1),""))</f>
        <v/>
      </c>
      <c r="Q495" s="6">
        <f>IF(A495&amp;""="","",IF(N495="","بيانات ناقصة",IF(N495&gt;0,"متأخر",IF(N495&lt;0,"دفع مقدمًا","مسدد"))))</f>
        <v/>
      </c>
      <c r="R495" s="22">
        <f>IF(A495&amp;""="","",IF(AND(F495&amp;""&lt;&gt;"",OR(NOT(ISNUMBER(H495)),H495&gt;'الإعدادات'!$B$4)),1,0))</f>
        <v/>
      </c>
      <c r="S495" s="18">
        <f>IF(ISNUMBER(N495),IF(N495&gt;0,COUNTIFS($N$6:$N$505,"&gt;"&amp;N495)+COUNTIFS($N$6:N495,N495),""),"")</f>
        <v/>
      </c>
    </row>
    <row r="496">
      <c r="A496" s="5" t="n"/>
      <c r="B496" s="5" t="n"/>
      <c r="C496" s="5" t="n"/>
      <c r="D496" s="5" t="n"/>
      <c r="E496" s="16" t="n"/>
      <c r="F496" s="5" t="n"/>
      <c r="G496" s="13" t="n"/>
      <c r="H496" s="13" t="n"/>
      <c r="I496" s="17" t="n"/>
      <c r="J496" s="20">
        <f>IF(A496&amp;""="","",IFERROR(INDEX('الخطوط'!$G$6:$G$45,MATCH(F496&amp;"",'الخطوط'!$A$6:$A$45,0))-N(I496),""))</f>
        <v/>
      </c>
      <c r="K496" s="18">
        <f>IF(OR(J496="",NOT(ISNUMBER(G496))),"",IF(IF(ISNUMBER(H496),MIN('الإعدادات'!$B$4,H496),'الإعدادات'!$B$4)&lt;G496,0,(YEAR(IF(ISNUMBER(H496),MIN('الإعدادات'!$B$4,H496),'الإعدادات'!$B$4))-YEAR(G496))*12+MONTH(IF(ISNUMBER(H496),MIN('الإعدادات'!$B$4,H496),'الإعدادات'!$B$4))-MONTH(G496)+1))</f>
        <v/>
      </c>
      <c r="L496" s="20">
        <f>IF(K496="","",ROUND(K496*J496,2))</f>
        <v/>
      </c>
      <c r="M496" s="20">
        <f>IF(A496&amp;""="","",SUMIFS('الدفعات'!$C$6:$C$3005,'الدفعات'!$B$6:$B$3005,A496&amp;""))</f>
        <v/>
      </c>
      <c r="N496" s="20">
        <f>IF(L496="","",ROUND(L496-M496,2))</f>
        <v/>
      </c>
      <c r="O496" s="18">
        <f>IF(N496="","",IF(AND(N496&gt;0,N(J496)&gt;0),ROUNDUP(ROUND(N496/J496,4),0),0))</f>
        <v/>
      </c>
      <c r="P496" s="21">
        <f>IF(A496&amp;""="","",IFERROR(SUMIFS('الدفعات'!$A$6:$A$3005,'الدفعات'!$B$6:$B$3005,A496&amp;"",'الدفعات'!$H$6:$H$3005,1)/COUNTIFS('الدفعات'!$B$6:$B$3005,A496&amp;"",'الدفعات'!$H$6:$H$3005,1),""))</f>
        <v/>
      </c>
      <c r="Q496" s="6">
        <f>IF(A496&amp;""="","",IF(N496="","بيانات ناقصة",IF(N496&gt;0,"متأخر",IF(N496&lt;0,"دفع مقدمًا","مسدد"))))</f>
        <v/>
      </c>
      <c r="R496" s="22">
        <f>IF(A496&amp;""="","",IF(AND(F496&amp;""&lt;&gt;"",OR(NOT(ISNUMBER(H496)),H496&gt;'الإعدادات'!$B$4)),1,0))</f>
        <v/>
      </c>
      <c r="S496" s="18">
        <f>IF(ISNUMBER(N496),IF(N496&gt;0,COUNTIFS($N$6:$N$505,"&gt;"&amp;N496)+COUNTIFS($N$6:N496,N496),""),"")</f>
        <v/>
      </c>
    </row>
    <row r="497">
      <c r="A497" s="5" t="n"/>
      <c r="B497" s="5" t="n"/>
      <c r="C497" s="5" t="n"/>
      <c r="D497" s="5" t="n"/>
      <c r="E497" s="16" t="n"/>
      <c r="F497" s="5" t="n"/>
      <c r="G497" s="13" t="n"/>
      <c r="H497" s="13" t="n"/>
      <c r="I497" s="17" t="n"/>
      <c r="J497" s="20">
        <f>IF(A497&amp;""="","",IFERROR(INDEX('الخطوط'!$G$6:$G$45,MATCH(F497&amp;"",'الخطوط'!$A$6:$A$45,0))-N(I497),""))</f>
        <v/>
      </c>
      <c r="K497" s="18">
        <f>IF(OR(J497="",NOT(ISNUMBER(G497))),"",IF(IF(ISNUMBER(H497),MIN('الإعدادات'!$B$4,H497),'الإعدادات'!$B$4)&lt;G497,0,(YEAR(IF(ISNUMBER(H497),MIN('الإعدادات'!$B$4,H497),'الإعدادات'!$B$4))-YEAR(G497))*12+MONTH(IF(ISNUMBER(H497),MIN('الإعدادات'!$B$4,H497),'الإعدادات'!$B$4))-MONTH(G497)+1))</f>
        <v/>
      </c>
      <c r="L497" s="20">
        <f>IF(K497="","",ROUND(K497*J497,2))</f>
        <v/>
      </c>
      <c r="M497" s="20">
        <f>IF(A497&amp;""="","",SUMIFS('الدفعات'!$C$6:$C$3005,'الدفعات'!$B$6:$B$3005,A497&amp;""))</f>
        <v/>
      </c>
      <c r="N497" s="20">
        <f>IF(L497="","",ROUND(L497-M497,2))</f>
        <v/>
      </c>
      <c r="O497" s="18">
        <f>IF(N497="","",IF(AND(N497&gt;0,N(J497)&gt;0),ROUNDUP(ROUND(N497/J497,4),0),0))</f>
        <v/>
      </c>
      <c r="P497" s="21">
        <f>IF(A497&amp;""="","",IFERROR(SUMIFS('الدفعات'!$A$6:$A$3005,'الدفعات'!$B$6:$B$3005,A497&amp;"",'الدفعات'!$H$6:$H$3005,1)/COUNTIFS('الدفعات'!$B$6:$B$3005,A497&amp;"",'الدفعات'!$H$6:$H$3005,1),""))</f>
        <v/>
      </c>
      <c r="Q497" s="6">
        <f>IF(A497&amp;""="","",IF(N497="","بيانات ناقصة",IF(N497&gt;0,"متأخر",IF(N497&lt;0,"دفع مقدمًا","مسدد"))))</f>
        <v/>
      </c>
      <c r="R497" s="22">
        <f>IF(A497&amp;""="","",IF(AND(F497&amp;""&lt;&gt;"",OR(NOT(ISNUMBER(H497)),H497&gt;'الإعدادات'!$B$4)),1,0))</f>
        <v/>
      </c>
      <c r="S497" s="18">
        <f>IF(ISNUMBER(N497),IF(N497&gt;0,COUNTIFS($N$6:$N$505,"&gt;"&amp;N497)+COUNTIFS($N$6:N497,N497),""),"")</f>
        <v/>
      </c>
    </row>
    <row r="498">
      <c r="A498" s="5" t="n"/>
      <c r="B498" s="5" t="n"/>
      <c r="C498" s="5" t="n"/>
      <c r="D498" s="5" t="n"/>
      <c r="E498" s="16" t="n"/>
      <c r="F498" s="5" t="n"/>
      <c r="G498" s="13" t="n"/>
      <c r="H498" s="13" t="n"/>
      <c r="I498" s="17" t="n"/>
      <c r="J498" s="20">
        <f>IF(A498&amp;""="","",IFERROR(INDEX('الخطوط'!$G$6:$G$45,MATCH(F498&amp;"",'الخطوط'!$A$6:$A$45,0))-N(I498),""))</f>
        <v/>
      </c>
      <c r="K498" s="18">
        <f>IF(OR(J498="",NOT(ISNUMBER(G498))),"",IF(IF(ISNUMBER(H498),MIN('الإعدادات'!$B$4,H498),'الإعدادات'!$B$4)&lt;G498,0,(YEAR(IF(ISNUMBER(H498),MIN('الإعدادات'!$B$4,H498),'الإعدادات'!$B$4))-YEAR(G498))*12+MONTH(IF(ISNUMBER(H498),MIN('الإعدادات'!$B$4,H498),'الإعدادات'!$B$4))-MONTH(G498)+1))</f>
        <v/>
      </c>
      <c r="L498" s="20">
        <f>IF(K498="","",ROUND(K498*J498,2))</f>
        <v/>
      </c>
      <c r="M498" s="20">
        <f>IF(A498&amp;""="","",SUMIFS('الدفعات'!$C$6:$C$3005,'الدفعات'!$B$6:$B$3005,A498&amp;""))</f>
        <v/>
      </c>
      <c r="N498" s="20">
        <f>IF(L498="","",ROUND(L498-M498,2))</f>
        <v/>
      </c>
      <c r="O498" s="18">
        <f>IF(N498="","",IF(AND(N498&gt;0,N(J498)&gt;0),ROUNDUP(ROUND(N498/J498,4),0),0))</f>
        <v/>
      </c>
      <c r="P498" s="21">
        <f>IF(A498&amp;""="","",IFERROR(SUMIFS('الدفعات'!$A$6:$A$3005,'الدفعات'!$B$6:$B$3005,A498&amp;"",'الدفعات'!$H$6:$H$3005,1)/COUNTIFS('الدفعات'!$B$6:$B$3005,A498&amp;"",'الدفعات'!$H$6:$H$3005,1),""))</f>
        <v/>
      </c>
      <c r="Q498" s="6">
        <f>IF(A498&amp;""="","",IF(N498="","بيانات ناقصة",IF(N498&gt;0,"متأخر",IF(N498&lt;0,"دفع مقدمًا","مسدد"))))</f>
        <v/>
      </c>
      <c r="R498" s="22">
        <f>IF(A498&amp;""="","",IF(AND(F498&amp;""&lt;&gt;"",OR(NOT(ISNUMBER(H498)),H498&gt;'الإعدادات'!$B$4)),1,0))</f>
        <v/>
      </c>
      <c r="S498" s="18">
        <f>IF(ISNUMBER(N498),IF(N498&gt;0,COUNTIFS($N$6:$N$505,"&gt;"&amp;N498)+COUNTIFS($N$6:N498,N498),""),"")</f>
        <v/>
      </c>
    </row>
    <row r="499">
      <c r="A499" s="5" t="n"/>
      <c r="B499" s="5" t="n"/>
      <c r="C499" s="5" t="n"/>
      <c r="D499" s="5" t="n"/>
      <c r="E499" s="16" t="n"/>
      <c r="F499" s="5" t="n"/>
      <c r="G499" s="13" t="n"/>
      <c r="H499" s="13" t="n"/>
      <c r="I499" s="17" t="n"/>
      <c r="J499" s="20">
        <f>IF(A499&amp;""="","",IFERROR(INDEX('الخطوط'!$G$6:$G$45,MATCH(F499&amp;"",'الخطوط'!$A$6:$A$45,0))-N(I499),""))</f>
        <v/>
      </c>
      <c r="K499" s="18">
        <f>IF(OR(J499="",NOT(ISNUMBER(G499))),"",IF(IF(ISNUMBER(H499),MIN('الإعدادات'!$B$4,H499),'الإعدادات'!$B$4)&lt;G499,0,(YEAR(IF(ISNUMBER(H499),MIN('الإعدادات'!$B$4,H499),'الإعدادات'!$B$4))-YEAR(G499))*12+MONTH(IF(ISNUMBER(H499),MIN('الإعدادات'!$B$4,H499),'الإعدادات'!$B$4))-MONTH(G499)+1))</f>
        <v/>
      </c>
      <c r="L499" s="20">
        <f>IF(K499="","",ROUND(K499*J499,2))</f>
        <v/>
      </c>
      <c r="M499" s="20">
        <f>IF(A499&amp;""="","",SUMIFS('الدفعات'!$C$6:$C$3005,'الدفعات'!$B$6:$B$3005,A499&amp;""))</f>
        <v/>
      </c>
      <c r="N499" s="20">
        <f>IF(L499="","",ROUND(L499-M499,2))</f>
        <v/>
      </c>
      <c r="O499" s="18">
        <f>IF(N499="","",IF(AND(N499&gt;0,N(J499)&gt;0),ROUNDUP(ROUND(N499/J499,4),0),0))</f>
        <v/>
      </c>
      <c r="P499" s="21">
        <f>IF(A499&amp;""="","",IFERROR(SUMIFS('الدفعات'!$A$6:$A$3005,'الدفعات'!$B$6:$B$3005,A499&amp;"",'الدفعات'!$H$6:$H$3005,1)/COUNTIFS('الدفعات'!$B$6:$B$3005,A499&amp;"",'الدفعات'!$H$6:$H$3005,1),""))</f>
        <v/>
      </c>
      <c r="Q499" s="6">
        <f>IF(A499&amp;""="","",IF(N499="","بيانات ناقصة",IF(N499&gt;0,"متأخر",IF(N499&lt;0,"دفع مقدمًا","مسدد"))))</f>
        <v/>
      </c>
      <c r="R499" s="22">
        <f>IF(A499&amp;""="","",IF(AND(F499&amp;""&lt;&gt;"",OR(NOT(ISNUMBER(H499)),H499&gt;'الإعدادات'!$B$4)),1,0))</f>
        <v/>
      </c>
      <c r="S499" s="18">
        <f>IF(ISNUMBER(N499),IF(N499&gt;0,COUNTIFS($N$6:$N$505,"&gt;"&amp;N499)+COUNTIFS($N$6:N499,N499),""),"")</f>
        <v/>
      </c>
    </row>
    <row r="500">
      <c r="A500" s="5" t="n"/>
      <c r="B500" s="5" t="n"/>
      <c r="C500" s="5" t="n"/>
      <c r="D500" s="5" t="n"/>
      <c r="E500" s="16" t="n"/>
      <c r="F500" s="5" t="n"/>
      <c r="G500" s="13" t="n"/>
      <c r="H500" s="13" t="n"/>
      <c r="I500" s="17" t="n"/>
      <c r="J500" s="20">
        <f>IF(A500&amp;""="","",IFERROR(INDEX('الخطوط'!$G$6:$G$45,MATCH(F500&amp;"",'الخطوط'!$A$6:$A$45,0))-N(I500),""))</f>
        <v/>
      </c>
      <c r="K500" s="18">
        <f>IF(OR(J500="",NOT(ISNUMBER(G500))),"",IF(IF(ISNUMBER(H500),MIN('الإعدادات'!$B$4,H500),'الإعدادات'!$B$4)&lt;G500,0,(YEAR(IF(ISNUMBER(H500),MIN('الإعدادات'!$B$4,H500),'الإعدادات'!$B$4))-YEAR(G500))*12+MONTH(IF(ISNUMBER(H500),MIN('الإعدادات'!$B$4,H500),'الإعدادات'!$B$4))-MONTH(G500)+1))</f>
        <v/>
      </c>
      <c r="L500" s="20">
        <f>IF(K500="","",ROUND(K500*J500,2))</f>
        <v/>
      </c>
      <c r="M500" s="20">
        <f>IF(A500&amp;""="","",SUMIFS('الدفعات'!$C$6:$C$3005,'الدفعات'!$B$6:$B$3005,A500&amp;""))</f>
        <v/>
      </c>
      <c r="N500" s="20">
        <f>IF(L500="","",ROUND(L500-M500,2))</f>
        <v/>
      </c>
      <c r="O500" s="18">
        <f>IF(N500="","",IF(AND(N500&gt;0,N(J500)&gt;0),ROUNDUP(ROUND(N500/J500,4),0),0))</f>
        <v/>
      </c>
      <c r="P500" s="21">
        <f>IF(A500&amp;""="","",IFERROR(SUMIFS('الدفعات'!$A$6:$A$3005,'الدفعات'!$B$6:$B$3005,A500&amp;"",'الدفعات'!$H$6:$H$3005,1)/COUNTIFS('الدفعات'!$B$6:$B$3005,A500&amp;"",'الدفعات'!$H$6:$H$3005,1),""))</f>
        <v/>
      </c>
      <c r="Q500" s="6">
        <f>IF(A500&amp;""="","",IF(N500="","بيانات ناقصة",IF(N500&gt;0,"متأخر",IF(N500&lt;0,"دفع مقدمًا","مسدد"))))</f>
        <v/>
      </c>
      <c r="R500" s="22">
        <f>IF(A500&amp;""="","",IF(AND(F500&amp;""&lt;&gt;"",OR(NOT(ISNUMBER(H500)),H500&gt;'الإعدادات'!$B$4)),1,0))</f>
        <v/>
      </c>
      <c r="S500" s="18">
        <f>IF(ISNUMBER(N500),IF(N500&gt;0,COUNTIFS($N$6:$N$505,"&gt;"&amp;N500)+COUNTIFS($N$6:N500,N500),""),"")</f>
        <v/>
      </c>
    </row>
    <row r="501">
      <c r="A501" s="5" t="n"/>
      <c r="B501" s="5" t="n"/>
      <c r="C501" s="5" t="n"/>
      <c r="D501" s="5" t="n"/>
      <c r="E501" s="16" t="n"/>
      <c r="F501" s="5" t="n"/>
      <c r="G501" s="13" t="n"/>
      <c r="H501" s="13" t="n"/>
      <c r="I501" s="17" t="n"/>
      <c r="J501" s="20">
        <f>IF(A501&amp;""="","",IFERROR(INDEX('الخطوط'!$G$6:$G$45,MATCH(F501&amp;"",'الخطوط'!$A$6:$A$45,0))-N(I501),""))</f>
        <v/>
      </c>
      <c r="K501" s="18">
        <f>IF(OR(J501="",NOT(ISNUMBER(G501))),"",IF(IF(ISNUMBER(H501),MIN('الإعدادات'!$B$4,H501),'الإعدادات'!$B$4)&lt;G501,0,(YEAR(IF(ISNUMBER(H501),MIN('الإعدادات'!$B$4,H501),'الإعدادات'!$B$4))-YEAR(G501))*12+MONTH(IF(ISNUMBER(H501),MIN('الإعدادات'!$B$4,H501),'الإعدادات'!$B$4))-MONTH(G501)+1))</f>
        <v/>
      </c>
      <c r="L501" s="20">
        <f>IF(K501="","",ROUND(K501*J501,2))</f>
        <v/>
      </c>
      <c r="M501" s="20">
        <f>IF(A501&amp;""="","",SUMIFS('الدفعات'!$C$6:$C$3005,'الدفعات'!$B$6:$B$3005,A501&amp;""))</f>
        <v/>
      </c>
      <c r="N501" s="20">
        <f>IF(L501="","",ROUND(L501-M501,2))</f>
        <v/>
      </c>
      <c r="O501" s="18">
        <f>IF(N501="","",IF(AND(N501&gt;0,N(J501)&gt;0),ROUNDUP(ROUND(N501/J501,4),0),0))</f>
        <v/>
      </c>
      <c r="P501" s="21">
        <f>IF(A501&amp;""="","",IFERROR(SUMIFS('الدفعات'!$A$6:$A$3005,'الدفعات'!$B$6:$B$3005,A501&amp;"",'الدفعات'!$H$6:$H$3005,1)/COUNTIFS('الدفعات'!$B$6:$B$3005,A501&amp;"",'الدفعات'!$H$6:$H$3005,1),""))</f>
        <v/>
      </c>
      <c r="Q501" s="6">
        <f>IF(A501&amp;""="","",IF(N501="","بيانات ناقصة",IF(N501&gt;0,"متأخر",IF(N501&lt;0,"دفع مقدمًا","مسدد"))))</f>
        <v/>
      </c>
      <c r="R501" s="22">
        <f>IF(A501&amp;""="","",IF(AND(F501&amp;""&lt;&gt;"",OR(NOT(ISNUMBER(H501)),H501&gt;'الإعدادات'!$B$4)),1,0))</f>
        <v/>
      </c>
      <c r="S501" s="18">
        <f>IF(ISNUMBER(N501),IF(N501&gt;0,COUNTIFS($N$6:$N$505,"&gt;"&amp;N501)+COUNTIFS($N$6:N501,N501),""),"")</f>
        <v/>
      </c>
    </row>
    <row r="502">
      <c r="A502" s="5" t="n"/>
      <c r="B502" s="5" t="n"/>
      <c r="C502" s="5" t="n"/>
      <c r="D502" s="5" t="n"/>
      <c r="E502" s="16" t="n"/>
      <c r="F502" s="5" t="n"/>
      <c r="G502" s="13" t="n"/>
      <c r="H502" s="13" t="n"/>
      <c r="I502" s="17" t="n"/>
      <c r="J502" s="20">
        <f>IF(A502&amp;""="","",IFERROR(INDEX('الخطوط'!$G$6:$G$45,MATCH(F502&amp;"",'الخطوط'!$A$6:$A$45,0))-N(I502),""))</f>
        <v/>
      </c>
      <c r="K502" s="18">
        <f>IF(OR(J502="",NOT(ISNUMBER(G502))),"",IF(IF(ISNUMBER(H502),MIN('الإعدادات'!$B$4,H502),'الإعدادات'!$B$4)&lt;G502,0,(YEAR(IF(ISNUMBER(H502),MIN('الإعدادات'!$B$4,H502),'الإعدادات'!$B$4))-YEAR(G502))*12+MONTH(IF(ISNUMBER(H502),MIN('الإعدادات'!$B$4,H502),'الإعدادات'!$B$4))-MONTH(G502)+1))</f>
        <v/>
      </c>
      <c r="L502" s="20">
        <f>IF(K502="","",ROUND(K502*J502,2))</f>
        <v/>
      </c>
      <c r="M502" s="20">
        <f>IF(A502&amp;""="","",SUMIFS('الدفعات'!$C$6:$C$3005,'الدفعات'!$B$6:$B$3005,A502&amp;""))</f>
        <v/>
      </c>
      <c r="N502" s="20">
        <f>IF(L502="","",ROUND(L502-M502,2))</f>
        <v/>
      </c>
      <c r="O502" s="18">
        <f>IF(N502="","",IF(AND(N502&gt;0,N(J502)&gt;0),ROUNDUP(ROUND(N502/J502,4),0),0))</f>
        <v/>
      </c>
      <c r="P502" s="21">
        <f>IF(A502&amp;""="","",IFERROR(SUMIFS('الدفعات'!$A$6:$A$3005,'الدفعات'!$B$6:$B$3005,A502&amp;"",'الدفعات'!$H$6:$H$3005,1)/COUNTIFS('الدفعات'!$B$6:$B$3005,A502&amp;"",'الدفعات'!$H$6:$H$3005,1),""))</f>
        <v/>
      </c>
      <c r="Q502" s="6">
        <f>IF(A502&amp;""="","",IF(N502="","بيانات ناقصة",IF(N502&gt;0,"متأخر",IF(N502&lt;0,"دفع مقدمًا","مسدد"))))</f>
        <v/>
      </c>
      <c r="R502" s="22">
        <f>IF(A502&amp;""="","",IF(AND(F502&amp;""&lt;&gt;"",OR(NOT(ISNUMBER(H502)),H502&gt;'الإعدادات'!$B$4)),1,0))</f>
        <v/>
      </c>
      <c r="S502" s="18">
        <f>IF(ISNUMBER(N502),IF(N502&gt;0,COUNTIFS($N$6:$N$505,"&gt;"&amp;N502)+COUNTIFS($N$6:N502,N502),""),"")</f>
        <v/>
      </c>
    </row>
    <row r="503">
      <c r="A503" s="5" t="n"/>
      <c r="B503" s="5" t="n"/>
      <c r="C503" s="5" t="n"/>
      <c r="D503" s="5" t="n"/>
      <c r="E503" s="16" t="n"/>
      <c r="F503" s="5" t="n"/>
      <c r="G503" s="13" t="n"/>
      <c r="H503" s="13" t="n"/>
      <c r="I503" s="17" t="n"/>
      <c r="J503" s="20">
        <f>IF(A503&amp;""="","",IFERROR(INDEX('الخطوط'!$G$6:$G$45,MATCH(F503&amp;"",'الخطوط'!$A$6:$A$45,0))-N(I503),""))</f>
        <v/>
      </c>
      <c r="K503" s="18">
        <f>IF(OR(J503="",NOT(ISNUMBER(G503))),"",IF(IF(ISNUMBER(H503),MIN('الإعدادات'!$B$4,H503),'الإعدادات'!$B$4)&lt;G503,0,(YEAR(IF(ISNUMBER(H503),MIN('الإعدادات'!$B$4,H503),'الإعدادات'!$B$4))-YEAR(G503))*12+MONTH(IF(ISNUMBER(H503),MIN('الإعدادات'!$B$4,H503),'الإعدادات'!$B$4))-MONTH(G503)+1))</f>
        <v/>
      </c>
      <c r="L503" s="20">
        <f>IF(K503="","",ROUND(K503*J503,2))</f>
        <v/>
      </c>
      <c r="M503" s="20">
        <f>IF(A503&amp;""="","",SUMIFS('الدفعات'!$C$6:$C$3005,'الدفعات'!$B$6:$B$3005,A503&amp;""))</f>
        <v/>
      </c>
      <c r="N503" s="20">
        <f>IF(L503="","",ROUND(L503-M503,2))</f>
        <v/>
      </c>
      <c r="O503" s="18">
        <f>IF(N503="","",IF(AND(N503&gt;0,N(J503)&gt;0),ROUNDUP(ROUND(N503/J503,4),0),0))</f>
        <v/>
      </c>
      <c r="P503" s="21">
        <f>IF(A503&amp;""="","",IFERROR(SUMIFS('الدفعات'!$A$6:$A$3005,'الدفعات'!$B$6:$B$3005,A503&amp;"",'الدفعات'!$H$6:$H$3005,1)/COUNTIFS('الدفعات'!$B$6:$B$3005,A503&amp;"",'الدفعات'!$H$6:$H$3005,1),""))</f>
        <v/>
      </c>
      <c r="Q503" s="6">
        <f>IF(A503&amp;""="","",IF(N503="","بيانات ناقصة",IF(N503&gt;0,"متأخر",IF(N503&lt;0,"دفع مقدمًا","مسدد"))))</f>
        <v/>
      </c>
      <c r="R503" s="22">
        <f>IF(A503&amp;""="","",IF(AND(F503&amp;""&lt;&gt;"",OR(NOT(ISNUMBER(H503)),H503&gt;'الإعدادات'!$B$4)),1,0))</f>
        <v/>
      </c>
      <c r="S503" s="18">
        <f>IF(ISNUMBER(N503),IF(N503&gt;0,COUNTIFS($N$6:$N$505,"&gt;"&amp;N503)+COUNTIFS($N$6:N503,N503),""),"")</f>
        <v/>
      </c>
    </row>
    <row r="504">
      <c r="A504" s="5" t="n"/>
      <c r="B504" s="5" t="n"/>
      <c r="C504" s="5" t="n"/>
      <c r="D504" s="5" t="n"/>
      <c r="E504" s="16" t="n"/>
      <c r="F504" s="5" t="n"/>
      <c r="G504" s="13" t="n"/>
      <c r="H504" s="13" t="n"/>
      <c r="I504" s="17" t="n"/>
      <c r="J504" s="20">
        <f>IF(A504&amp;""="","",IFERROR(INDEX('الخطوط'!$G$6:$G$45,MATCH(F504&amp;"",'الخطوط'!$A$6:$A$45,0))-N(I504),""))</f>
        <v/>
      </c>
      <c r="K504" s="18">
        <f>IF(OR(J504="",NOT(ISNUMBER(G504))),"",IF(IF(ISNUMBER(H504),MIN('الإعدادات'!$B$4,H504),'الإعدادات'!$B$4)&lt;G504,0,(YEAR(IF(ISNUMBER(H504),MIN('الإعدادات'!$B$4,H504),'الإعدادات'!$B$4))-YEAR(G504))*12+MONTH(IF(ISNUMBER(H504),MIN('الإعدادات'!$B$4,H504),'الإعدادات'!$B$4))-MONTH(G504)+1))</f>
        <v/>
      </c>
      <c r="L504" s="20">
        <f>IF(K504="","",ROUND(K504*J504,2))</f>
        <v/>
      </c>
      <c r="M504" s="20">
        <f>IF(A504&amp;""="","",SUMIFS('الدفعات'!$C$6:$C$3005,'الدفعات'!$B$6:$B$3005,A504&amp;""))</f>
        <v/>
      </c>
      <c r="N504" s="20">
        <f>IF(L504="","",ROUND(L504-M504,2))</f>
        <v/>
      </c>
      <c r="O504" s="18">
        <f>IF(N504="","",IF(AND(N504&gt;0,N(J504)&gt;0),ROUNDUP(ROUND(N504/J504,4),0),0))</f>
        <v/>
      </c>
      <c r="P504" s="21">
        <f>IF(A504&amp;""="","",IFERROR(SUMIFS('الدفعات'!$A$6:$A$3005,'الدفعات'!$B$6:$B$3005,A504&amp;"",'الدفعات'!$H$6:$H$3005,1)/COUNTIFS('الدفعات'!$B$6:$B$3005,A504&amp;"",'الدفعات'!$H$6:$H$3005,1),""))</f>
        <v/>
      </c>
      <c r="Q504" s="6">
        <f>IF(A504&amp;""="","",IF(N504="","بيانات ناقصة",IF(N504&gt;0,"متأخر",IF(N504&lt;0,"دفع مقدمًا","مسدد"))))</f>
        <v/>
      </c>
      <c r="R504" s="22">
        <f>IF(A504&amp;""="","",IF(AND(F504&amp;""&lt;&gt;"",OR(NOT(ISNUMBER(H504)),H504&gt;'الإعدادات'!$B$4)),1,0))</f>
        <v/>
      </c>
      <c r="S504" s="18">
        <f>IF(ISNUMBER(N504),IF(N504&gt;0,COUNTIFS($N$6:$N$505,"&gt;"&amp;N504)+COUNTIFS($N$6:N504,N504),""),"")</f>
        <v/>
      </c>
    </row>
    <row r="505">
      <c r="A505" s="5" t="n"/>
      <c r="B505" s="5" t="n"/>
      <c r="C505" s="5" t="n"/>
      <c r="D505" s="5" t="n"/>
      <c r="E505" s="16" t="n"/>
      <c r="F505" s="5" t="n"/>
      <c r="G505" s="13" t="n"/>
      <c r="H505" s="13" t="n"/>
      <c r="I505" s="17" t="n"/>
      <c r="J505" s="20">
        <f>IF(A505&amp;""="","",IFERROR(INDEX('الخطوط'!$G$6:$G$45,MATCH(F505&amp;"",'الخطوط'!$A$6:$A$45,0))-N(I505),""))</f>
        <v/>
      </c>
      <c r="K505" s="18">
        <f>IF(OR(J505="",NOT(ISNUMBER(G505))),"",IF(IF(ISNUMBER(H505),MIN('الإعدادات'!$B$4,H505),'الإعدادات'!$B$4)&lt;G505,0,(YEAR(IF(ISNUMBER(H505),MIN('الإعدادات'!$B$4,H505),'الإعدادات'!$B$4))-YEAR(G505))*12+MONTH(IF(ISNUMBER(H505),MIN('الإعدادات'!$B$4,H505),'الإعدادات'!$B$4))-MONTH(G505)+1))</f>
        <v/>
      </c>
      <c r="L505" s="20">
        <f>IF(K505="","",ROUND(K505*J505,2))</f>
        <v/>
      </c>
      <c r="M505" s="20">
        <f>IF(A505&amp;""="","",SUMIFS('الدفعات'!$C$6:$C$3005,'الدفعات'!$B$6:$B$3005,A505&amp;""))</f>
        <v/>
      </c>
      <c r="N505" s="20">
        <f>IF(L505="","",ROUND(L505-M505,2))</f>
        <v/>
      </c>
      <c r="O505" s="18">
        <f>IF(N505="","",IF(AND(N505&gt;0,N(J505)&gt;0),ROUNDUP(ROUND(N505/J505,4),0),0))</f>
        <v/>
      </c>
      <c r="P505" s="21">
        <f>IF(A505&amp;""="","",IFERROR(SUMIFS('الدفعات'!$A$6:$A$3005,'الدفعات'!$B$6:$B$3005,A505&amp;"",'الدفعات'!$H$6:$H$3005,1)/COUNTIFS('الدفعات'!$B$6:$B$3005,A505&amp;"",'الدفعات'!$H$6:$H$3005,1),""))</f>
        <v/>
      </c>
      <c r="Q505" s="6">
        <f>IF(A505&amp;""="","",IF(N505="","بيانات ناقصة",IF(N505&gt;0,"متأخر",IF(N505&lt;0,"دفع مقدمًا","مسدد"))))</f>
        <v/>
      </c>
      <c r="R505" s="22">
        <f>IF(A505&amp;""="","",IF(AND(F505&amp;""&lt;&gt;"",OR(NOT(ISNUMBER(H505)),H505&gt;'الإعدادات'!$B$4)),1,0))</f>
        <v/>
      </c>
      <c r="S505" s="18">
        <f>IF(ISNUMBER(N505),IF(N505&gt;0,COUNTIFS($N$6:$N$505,"&gt;"&amp;N505)+COUNTIFS($N$6:N505,N505),""),"")</f>
        <v/>
      </c>
    </row>
  </sheetData>
  <autoFilter ref="A5:S505"/>
  <mergeCells count="2">
    <mergeCell ref="A2:S2"/>
    <mergeCell ref="A1:S1"/>
  </mergeCells>
  <conditionalFormatting sqref="A6:S505">
    <cfRule type="expression" priority="1" dxfId="0">
      <formula>$Q6="متأخر"</formula>
    </cfRule>
    <cfRule type="expression" priority="2" dxfId="1">
      <formula>AND($A6&lt;&gt;"",$R6=0)</formula>
    </cfRule>
  </conditionalFormatting>
  <conditionalFormatting sqref="Q6:Q505">
    <cfRule type="expression" priority="3" dxfId="2">
      <formula>$Q6="مسدد"</formula>
    </cfRule>
  </conditionalFormatting>
  <dataValidations count="1">
    <dataValidation sqref="F6:F505" showDropDown="0" showInputMessage="0" showErrorMessage="0" allowBlank="1" type="list">
      <formula1>='الخطوط'!$A$6:$A$45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H3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1" customWidth="1" min="2" max="2"/>
    <col width="13" customWidth="1" min="3" max="3"/>
    <col width="17" customWidth="1" min="4" max="4"/>
    <col width="26" customWidth="1" min="5" max="5"/>
    <col width="22" customWidth="1" min="6" max="6"/>
    <col width="14" customWidth="1" min="7" max="7"/>
    <col width="14" customWidth="1" min="8" max="8"/>
  </cols>
  <sheetData>
    <row r="1" ht="26" customHeight="1">
      <c r="A1" s="10" t="inlineStr">
        <is>
          <t>شيت اشتراكات باص مدرسة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الطالب</t>
        </is>
      </c>
      <c r="C5" s="15" t="inlineStr">
        <is>
          <t>المبلغ</t>
        </is>
      </c>
      <c r="D5" s="15" t="inlineStr">
        <is>
          <t>طريقة الدفع</t>
        </is>
      </c>
      <c r="E5" s="15" t="inlineStr">
        <is>
          <t>ملاحظة</t>
        </is>
      </c>
      <c r="F5" s="15" t="inlineStr">
        <is>
          <t>الطالب</t>
        </is>
      </c>
      <c r="G5" s="15" t="inlineStr">
        <is>
          <t>الخط</t>
        </is>
      </c>
      <c r="H5" s="15" t="inlineStr">
        <is>
          <t>آخر دفعة للطالب</t>
        </is>
      </c>
    </row>
    <row r="6">
      <c r="A6" s="13" t="n">
        <v>46266</v>
      </c>
      <c r="B6" s="5" t="inlineStr">
        <is>
          <t>B01</t>
        </is>
      </c>
      <c r="C6" s="17" t="n">
        <v>800</v>
      </c>
      <c r="D6" s="5" t="inlineStr">
        <is>
          <t>نقدًا</t>
        </is>
      </c>
      <c r="E6" s="5" t="n"/>
      <c r="F6" s="6">
        <f>IF(B6&amp;""="","",IFERROR(INDEX('الطلاب'!$B$6:$B$505,MATCH(B6&amp;"",'الطلاب'!$A$6:$A$505,0))&amp;"","كود غير موجود"))</f>
        <v/>
      </c>
      <c r="G6" s="6">
        <f>IF(B6&amp;""="","",IFERROR(INDEX('الطلاب'!$F$6:$F$505,MATCH(B6&amp;"",'الطلاب'!$A$6:$A$505,0))&amp;"",""))</f>
        <v/>
      </c>
      <c r="H6" s="22">
        <f>IF(OR(B6&amp;""="",NOT(ISNUMBER(A6))),"",IF(COUNTIFS($B$6:$B$3005,B6&amp;"",$A$6:$A$3005,"&gt;"&amp;A6)=0,1,0))</f>
        <v/>
      </c>
    </row>
    <row r="7">
      <c r="A7" s="13" t="n">
        <v>46266</v>
      </c>
      <c r="B7" s="5" t="inlineStr">
        <is>
          <t>B04</t>
        </is>
      </c>
      <c r="C7" s="17" t="n">
        <v>700</v>
      </c>
      <c r="D7" s="5" t="inlineStr">
        <is>
          <t>تحويل بنكي</t>
        </is>
      </c>
      <c r="E7" s="5" t="n"/>
      <c r="F7" s="6">
        <f>IF(B7&amp;""="","",IFERROR(INDEX('الطلاب'!$B$6:$B$505,MATCH(B7&amp;"",'الطلاب'!$A$6:$A$505,0))&amp;"","كود غير موجود"))</f>
        <v/>
      </c>
      <c r="G7" s="6">
        <f>IF(B7&amp;""="","",IFERROR(INDEX('الطلاب'!$F$6:$F$505,MATCH(B7&amp;"",'الطلاب'!$A$6:$A$505,0))&amp;"",""))</f>
        <v/>
      </c>
      <c r="H7" s="22">
        <f>IF(OR(B7&amp;""="",NOT(ISNUMBER(A7))),"",IF(COUNTIFS($B$6:$B$3005,B7&amp;"",$A$6:$A$3005,"&gt;"&amp;A7)=0,1,0))</f>
        <v/>
      </c>
    </row>
    <row r="8">
      <c r="A8" s="13" t="n">
        <v>46266</v>
      </c>
      <c r="B8" s="5" t="inlineStr">
        <is>
          <t>B06</t>
        </is>
      </c>
      <c r="C8" s="17" t="n">
        <v>900</v>
      </c>
      <c r="D8" s="5" t="inlineStr">
        <is>
          <t>محفظة إلكترونية</t>
        </is>
      </c>
      <c r="E8" s="5" t="n"/>
      <c r="F8" s="6">
        <f>IF(B8&amp;""="","",IFERROR(INDEX('الطلاب'!$B$6:$B$505,MATCH(B8&amp;"",'الطلاب'!$A$6:$A$505,0))&amp;"","كود غير موجود"))</f>
        <v/>
      </c>
      <c r="G8" s="6">
        <f>IF(B8&amp;""="","",IFERROR(INDEX('الطلاب'!$F$6:$F$505,MATCH(B8&amp;"",'الطلاب'!$A$6:$A$505,0))&amp;"",""))</f>
        <v/>
      </c>
      <c r="H8" s="22">
        <f>IF(OR(B8&amp;""="",NOT(ISNUMBER(A8))),"",IF(COUNTIFS($B$6:$B$3005,B8&amp;"",$A$6:$A$3005,"&gt;"&amp;A8)=0,1,0))</f>
        <v/>
      </c>
    </row>
    <row r="9">
      <c r="A9" s="13" t="n">
        <v>46266</v>
      </c>
      <c r="B9" s="5" t="inlineStr">
        <is>
          <t>B08</t>
        </is>
      </c>
      <c r="C9" s="17" t="n">
        <v>900</v>
      </c>
      <c r="D9" s="5" t="inlineStr">
        <is>
          <t>نقدًا</t>
        </is>
      </c>
      <c r="E9" s="5" t="n"/>
      <c r="F9" s="6">
        <f>IF(B9&amp;""="","",IFERROR(INDEX('الطلاب'!$B$6:$B$505,MATCH(B9&amp;"",'الطلاب'!$A$6:$A$505,0))&amp;"","كود غير موجود"))</f>
        <v/>
      </c>
      <c r="G9" s="6">
        <f>IF(B9&amp;""="","",IFERROR(INDEX('الطلاب'!$F$6:$F$505,MATCH(B9&amp;"",'الطلاب'!$A$6:$A$505,0))&amp;"",""))</f>
        <v/>
      </c>
      <c r="H9" s="22">
        <f>IF(OR(B9&amp;""="",NOT(ISNUMBER(A9))),"",IF(COUNTIFS($B$6:$B$3005,B9&amp;"",$A$6:$A$3005,"&gt;"&amp;A9)=0,1,0))</f>
        <v/>
      </c>
    </row>
    <row r="10">
      <c r="A10" s="13" t="n">
        <v>46266</v>
      </c>
      <c r="B10" s="5" t="inlineStr">
        <is>
          <t>B09</t>
        </is>
      </c>
      <c r="C10" s="17" t="n">
        <v>900</v>
      </c>
      <c r="D10" s="5" t="inlineStr">
        <is>
          <t>تحويل بنكي</t>
        </is>
      </c>
      <c r="E10" s="5" t="n"/>
      <c r="F10" s="6">
        <f>IF(B10&amp;""="","",IFERROR(INDEX('الطلاب'!$B$6:$B$505,MATCH(B10&amp;"",'الطلاب'!$A$6:$A$505,0))&amp;"","كود غير موجود"))</f>
        <v/>
      </c>
      <c r="G10" s="6">
        <f>IF(B10&amp;""="","",IFERROR(INDEX('الطلاب'!$F$6:$F$505,MATCH(B10&amp;"",'الطلاب'!$A$6:$A$505,0))&amp;"",""))</f>
        <v/>
      </c>
      <c r="H10" s="22">
        <f>IF(OR(B10&amp;""="",NOT(ISNUMBER(A10))),"",IF(COUNTIFS($B$6:$B$3005,B10&amp;"",$A$6:$A$3005,"&gt;"&amp;A10)=0,1,0))</f>
        <v/>
      </c>
    </row>
    <row r="11">
      <c r="A11" s="13" t="n">
        <v>46266</v>
      </c>
      <c r="B11" s="5" t="inlineStr">
        <is>
          <t>B11</t>
        </is>
      </c>
      <c r="C11" s="17" t="n">
        <v>1000</v>
      </c>
      <c r="D11" s="5" t="inlineStr">
        <is>
          <t>محفظة إلكترونية</t>
        </is>
      </c>
      <c r="E11" s="5" t="n"/>
      <c r="F11" s="6">
        <f>IF(B11&amp;""="","",IFERROR(INDEX('الطلاب'!$B$6:$B$505,MATCH(B11&amp;"",'الطلاب'!$A$6:$A$505,0))&amp;"","كود غير موجود"))</f>
        <v/>
      </c>
      <c r="G11" s="6">
        <f>IF(B11&amp;""="","",IFERROR(INDEX('الطلاب'!$F$6:$F$505,MATCH(B11&amp;"",'الطلاب'!$A$6:$A$505,0))&amp;"",""))</f>
        <v/>
      </c>
      <c r="H11" s="22">
        <f>IF(OR(B11&amp;""="",NOT(ISNUMBER(A11))),"",IF(COUNTIFS($B$6:$B$3005,B11&amp;"",$A$6:$A$3005,"&gt;"&amp;A11)=0,1,0))</f>
        <v/>
      </c>
    </row>
    <row r="12">
      <c r="A12" s="13" t="n">
        <v>46267</v>
      </c>
      <c r="B12" s="5" t="inlineStr">
        <is>
          <t>B02</t>
        </is>
      </c>
      <c r="C12" s="17" t="n">
        <v>800</v>
      </c>
      <c r="D12" s="5" t="inlineStr">
        <is>
          <t>نقدًا</t>
        </is>
      </c>
      <c r="E12" s="5" t="n"/>
      <c r="F12" s="6">
        <f>IF(B12&amp;""="","",IFERROR(INDEX('الطلاب'!$B$6:$B$505,MATCH(B12&amp;"",'الطلاب'!$A$6:$A$505,0))&amp;"","كود غير موجود"))</f>
        <v/>
      </c>
      <c r="G12" s="6">
        <f>IF(B12&amp;""="","",IFERROR(INDEX('الطلاب'!$F$6:$F$505,MATCH(B12&amp;"",'الطلاب'!$A$6:$A$505,0))&amp;"",""))</f>
        <v/>
      </c>
      <c r="H12" s="22">
        <f>IF(OR(B12&amp;""="",NOT(ISNUMBER(A12))),"",IF(COUNTIFS($B$6:$B$3005,B12&amp;"",$A$6:$A$3005,"&gt;"&amp;A12)=0,1,0))</f>
        <v/>
      </c>
    </row>
    <row r="13">
      <c r="A13" s="13" t="n">
        <v>46270</v>
      </c>
      <c r="B13" s="5" t="inlineStr">
        <is>
          <t>B05</t>
        </is>
      </c>
      <c r="C13" s="17" t="n">
        <v>800</v>
      </c>
      <c r="D13" s="5" t="inlineStr">
        <is>
          <t>تحويل بنكي</t>
        </is>
      </c>
      <c r="E13" s="5" t="n"/>
      <c r="F13" s="6">
        <f>IF(B13&amp;""="","",IFERROR(INDEX('الطلاب'!$B$6:$B$505,MATCH(B13&amp;"",'الطلاب'!$A$6:$A$505,0))&amp;"","كود غير موجود"))</f>
        <v/>
      </c>
      <c r="G13" s="6">
        <f>IF(B13&amp;""="","",IFERROR(INDEX('الطلاب'!$F$6:$F$505,MATCH(B13&amp;"",'الطلاب'!$A$6:$A$505,0))&amp;"",""))</f>
        <v/>
      </c>
      <c r="H13" s="22">
        <f>IF(OR(B13&amp;""="",NOT(ISNUMBER(A13))),"",IF(COUNTIFS($B$6:$B$3005,B13&amp;"",$A$6:$A$3005,"&gt;"&amp;A13)=0,1,0))</f>
        <v/>
      </c>
    </row>
    <row r="14">
      <c r="A14" s="13" t="n">
        <v>46275</v>
      </c>
      <c r="B14" s="5" t="inlineStr">
        <is>
          <t>B07</t>
        </is>
      </c>
      <c r="C14" s="17" t="n">
        <v>900</v>
      </c>
      <c r="D14" s="5" t="inlineStr">
        <is>
          <t>محفظة إلكترونية</t>
        </is>
      </c>
      <c r="E14" s="5" t="n"/>
      <c r="F14" s="6">
        <f>IF(B14&amp;""="","",IFERROR(INDEX('الطلاب'!$B$6:$B$505,MATCH(B14&amp;"",'الطلاب'!$A$6:$A$505,0))&amp;"","كود غير موجود"))</f>
        <v/>
      </c>
      <c r="G14" s="6">
        <f>IF(B14&amp;""="","",IFERROR(INDEX('الطلاب'!$F$6:$F$505,MATCH(B14&amp;"",'الطلاب'!$A$6:$A$505,0))&amp;"",""))</f>
        <v/>
      </c>
      <c r="H14" s="22">
        <f>IF(OR(B14&amp;""="",NOT(ISNUMBER(A14))),"",IF(COUNTIFS($B$6:$B$3005,B14&amp;"",$A$6:$A$3005,"&gt;"&amp;A14)=0,1,0))</f>
        <v/>
      </c>
    </row>
    <row r="15">
      <c r="A15" s="13" t="n">
        <v>46296</v>
      </c>
      <c r="B15" s="5" t="inlineStr">
        <is>
          <t>B01</t>
        </is>
      </c>
      <c r="C15" s="17" t="n">
        <v>800</v>
      </c>
      <c r="D15" s="5" t="inlineStr">
        <is>
          <t>نقدًا</t>
        </is>
      </c>
      <c r="E15" s="5" t="n"/>
      <c r="F15" s="6">
        <f>IF(B15&amp;""="","",IFERROR(INDEX('الطلاب'!$B$6:$B$505,MATCH(B15&amp;"",'الطلاب'!$A$6:$A$505,0))&amp;"","كود غير موجود"))</f>
        <v/>
      </c>
      <c r="G15" s="6">
        <f>IF(B15&amp;""="","",IFERROR(INDEX('الطلاب'!$F$6:$F$505,MATCH(B15&amp;"",'الطلاب'!$A$6:$A$505,0))&amp;"",""))</f>
        <v/>
      </c>
      <c r="H15" s="22">
        <f>IF(OR(B15&amp;""="",NOT(ISNUMBER(A15))),"",IF(COUNTIFS($B$6:$B$3005,B15&amp;"",$A$6:$A$3005,"&gt;"&amp;A15)=0,1,0))</f>
        <v/>
      </c>
    </row>
    <row r="16">
      <c r="A16" s="13" t="n">
        <v>46296</v>
      </c>
      <c r="B16" s="5" t="inlineStr">
        <is>
          <t>B04</t>
        </is>
      </c>
      <c r="C16" s="17" t="n">
        <v>700</v>
      </c>
      <c r="D16" s="5" t="inlineStr">
        <is>
          <t>تحويل بنكي</t>
        </is>
      </c>
      <c r="E16" s="5" t="n"/>
      <c r="F16" s="6">
        <f>IF(B16&amp;""="","",IFERROR(INDEX('الطلاب'!$B$6:$B$505,MATCH(B16&amp;"",'الطلاب'!$A$6:$A$505,0))&amp;"","كود غير موجود"))</f>
        <v/>
      </c>
      <c r="G16" s="6">
        <f>IF(B16&amp;""="","",IFERROR(INDEX('الطلاب'!$F$6:$F$505,MATCH(B16&amp;"",'الطلاب'!$A$6:$A$505,0))&amp;"",""))</f>
        <v/>
      </c>
      <c r="H16" s="22">
        <f>IF(OR(B16&amp;""="",NOT(ISNUMBER(A16))),"",IF(COUNTIFS($B$6:$B$3005,B16&amp;"",$A$6:$A$3005,"&gt;"&amp;A16)=0,1,0))</f>
        <v/>
      </c>
    </row>
    <row r="17">
      <c r="A17" s="13" t="n">
        <v>46296</v>
      </c>
      <c r="B17" s="5" t="inlineStr">
        <is>
          <t>B06</t>
        </is>
      </c>
      <c r="C17" s="17" t="n">
        <v>900</v>
      </c>
      <c r="D17" s="5" t="inlineStr">
        <is>
          <t>محفظة إلكترونية</t>
        </is>
      </c>
      <c r="E17" s="5" t="n"/>
      <c r="F17" s="6">
        <f>IF(B17&amp;""="","",IFERROR(INDEX('الطلاب'!$B$6:$B$505,MATCH(B17&amp;"",'الطلاب'!$A$6:$A$505,0))&amp;"","كود غير موجود"))</f>
        <v/>
      </c>
      <c r="G17" s="6">
        <f>IF(B17&amp;""="","",IFERROR(INDEX('الطلاب'!$F$6:$F$505,MATCH(B17&amp;"",'الطلاب'!$A$6:$A$505,0))&amp;"",""))</f>
        <v/>
      </c>
      <c r="H17" s="22">
        <f>IF(OR(B17&amp;""="",NOT(ISNUMBER(A17))),"",IF(COUNTIFS($B$6:$B$3005,B17&amp;"",$A$6:$A$3005,"&gt;"&amp;A17)=0,1,0))</f>
        <v/>
      </c>
    </row>
    <row r="18">
      <c r="A18" s="13" t="n">
        <v>46296</v>
      </c>
      <c r="B18" s="5" t="inlineStr">
        <is>
          <t>B08</t>
        </is>
      </c>
      <c r="C18" s="17" t="n">
        <v>900</v>
      </c>
      <c r="D18" s="5" t="inlineStr">
        <is>
          <t>نقدًا</t>
        </is>
      </c>
      <c r="E18" s="5" t="n"/>
      <c r="F18" s="6">
        <f>IF(B18&amp;""="","",IFERROR(INDEX('الطلاب'!$B$6:$B$505,MATCH(B18&amp;"",'الطلاب'!$A$6:$A$505,0))&amp;"","كود غير موجود"))</f>
        <v/>
      </c>
      <c r="G18" s="6">
        <f>IF(B18&amp;""="","",IFERROR(INDEX('الطلاب'!$F$6:$F$505,MATCH(B18&amp;"",'الطلاب'!$A$6:$A$505,0))&amp;"",""))</f>
        <v/>
      </c>
      <c r="H18" s="22">
        <f>IF(OR(B18&amp;""="",NOT(ISNUMBER(A18))),"",IF(COUNTIFS($B$6:$B$3005,B18&amp;"",$A$6:$A$3005,"&gt;"&amp;A18)=0,1,0))</f>
        <v/>
      </c>
    </row>
    <row r="19">
      <c r="A19" s="13" t="n">
        <v>46296</v>
      </c>
      <c r="B19" s="5" t="inlineStr">
        <is>
          <t>B09</t>
        </is>
      </c>
      <c r="C19" s="17" t="n">
        <v>900</v>
      </c>
      <c r="D19" s="5" t="inlineStr">
        <is>
          <t>تحويل بنكي</t>
        </is>
      </c>
      <c r="E19" s="5" t="n"/>
      <c r="F19" s="6">
        <f>IF(B19&amp;""="","",IFERROR(INDEX('الطلاب'!$B$6:$B$505,MATCH(B19&amp;"",'الطلاب'!$A$6:$A$505,0))&amp;"","كود غير موجود"))</f>
        <v/>
      </c>
      <c r="G19" s="6">
        <f>IF(B19&amp;""="","",IFERROR(INDEX('الطلاب'!$F$6:$F$505,MATCH(B19&amp;"",'الطلاب'!$A$6:$A$505,0))&amp;"",""))</f>
        <v/>
      </c>
      <c r="H19" s="22">
        <f>IF(OR(B19&amp;""="",NOT(ISNUMBER(A19))),"",IF(COUNTIFS($B$6:$B$3005,B19&amp;"",$A$6:$A$3005,"&gt;"&amp;A19)=0,1,0))</f>
        <v/>
      </c>
    </row>
    <row r="20">
      <c r="A20" s="13" t="n">
        <v>46296</v>
      </c>
      <c r="B20" s="5" t="inlineStr">
        <is>
          <t>B11</t>
        </is>
      </c>
      <c r="C20" s="17" t="n">
        <v>1000</v>
      </c>
      <c r="D20" s="5" t="inlineStr">
        <is>
          <t>محفظة إلكترونية</t>
        </is>
      </c>
      <c r="E20" s="5" t="n"/>
      <c r="F20" s="6">
        <f>IF(B20&amp;""="","",IFERROR(INDEX('الطلاب'!$B$6:$B$505,MATCH(B20&amp;"",'الطلاب'!$A$6:$A$505,0))&amp;"","كود غير موجود"))</f>
        <v/>
      </c>
      <c r="G20" s="6">
        <f>IF(B20&amp;""="","",IFERROR(INDEX('الطلاب'!$F$6:$F$505,MATCH(B20&amp;"",'الطلاب'!$A$6:$A$505,0))&amp;"",""))</f>
        <v/>
      </c>
      <c r="H20" s="22">
        <f>IF(OR(B20&amp;""="",NOT(ISNUMBER(A20))),"",IF(COUNTIFS($B$6:$B$3005,B20&amp;"",$A$6:$A$3005,"&gt;"&amp;A20)=0,1,0))</f>
        <v/>
      </c>
    </row>
    <row r="21">
      <c r="A21" s="13" t="n">
        <v>46298</v>
      </c>
      <c r="B21" s="5" t="inlineStr">
        <is>
          <t>B02</t>
        </is>
      </c>
      <c r="C21" s="17" t="n">
        <v>800</v>
      </c>
      <c r="D21" s="5" t="inlineStr">
        <is>
          <t>نقدًا</t>
        </is>
      </c>
      <c r="E21" s="5" t="n"/>
      <c r="F21" s="6">
        <f>IF(B21&amp;""="","",IFERROR(INDEX('الطلاب'!$B$6:$B$505,MATCH(B21&amp;"",'الطلاب'!$A$6:$A$505,0))&amp;"","كود غير موجود"))</f>
        <v/>
      </c>
      <c r="G21" s="6">
        <f>IF(B21&amp;""="","",IFERROR(INDEX('الطلاب'!$F$6:$F$505,MATCH(B21&amp;"",'الطلاب'!$A$6:$A$505,0))&amp;"",""))</f>
        <v/>
      </c>
      <c r="H21" s="22">
        <f>IF(OR(B21&amp;""="",NOT(ISNUMBER(A21))),"",IF(COUNTIFS($B$6:$B$3005,B21&amp;"",$A$6:$A$3005,"&gt;"&amp;A21)=0,1,0))</f>
        <v/>
      </c>
    </row>
    <row r="22">
      <c r="A22" s="13" t="n">
        <v>46298</v>
      </c>
      <c r="B22" s="5" t="inlineStr">
        <is>
          <t>B03</t>
        </is>
      </c>
      <c r="C22" s="17" t="n">
        <v>800</v>
      </c>
      <c r="D22" s="5" t="inlineStr">
        <is>
          <t>تحويل بنكي</t>
        </is>
      </c>
      <c r="E22" s="5" t="n"/>
      <c r="F22" s="6">
        <f>IF(B22&amp;""="","",IFERROR(INDEX('الطلاب'!$B$6:$B$505,MATCH(B22&amp;"",'الطلاب'!$A$6:$A$505,0))&amp;"","كود غير موجود"))</f>
        <v/>
      </c>
      <c r="G22" s="6">
        <f>IF(B22&amp;""="","",IFERROR(INDEX('الطلاب'!$F$6:$F$505,MATCH(B22&amp;"",'الطلاب'!$A$6:$A$505,0))&amp;"",""))</f>
        <v/>
      </c>
      <c r="H22" s="22">
        <f>IF(OR(B22&amp;""="",NOT(ISNUMBER(A22))),"",IF(COUNTIFS($B$6:$B$3005,B22&amp;"",$A$6:$A$3005,"&gt;"&amp;A22)=0,1,0))</f>
        <v/>
      </c>
    </row>
    <row r="23">
      <c r="A23" s="13" t="n">
        <v>46299</v>
      </c>
      <c r="B23" s="5" t="inlineStr">
        <is>
          <t>B12</t>
        </is>
      </c>
      <c r="C23" s="17" t="n">
        <v>1000</v>
      </c>
      <c r="D23" s="5" t="inlineStr">
        <is>
          <t>محفظة إلكترونية</t>
        </is>
      </c>
      <c r="E23" s="5" t="n"/>
      <c r="F23" s="6">
        <f>IF(B23&amp;""="","",IFERROR(INDEX('الطلاب'!$B$6:$B$505,MATCH(B23&amp;"",'الطلاب'!$A$6:$A$505,0))&amp;"","كود غير موجود"))</f>
        <v/>
      </c>
      <c r="G23" s="6">
        <f>IF(B23&amp;""="","",IFERROR(INDEX('الطلاب'!$F$6:$F$505,MATCH(B23&amp;"",'الطلاب'!$A$6:$A$505,0))&amp;"",""))</f>
        <v/>
      </c>
      <c r="H23" s="22">
        <f>IF(OR(B23&amp;""="",NOT(ISNUMBER(A23))),"",IF(COUNTIFS($B$6:$B$3005,B23&amp;"",$A$6:$A$3005,"&gt;"&amp;A23)=0,1,0))</f>
        <v/>
      </c>
    </row>
    <row r="24">
      <c r="A24" s="13" t="n">
        <v>46315</v>
      </c>
      <c r="B24" s="5" t="inlineStr">
        <is>
          <t>B08</t>
        </is>
      </c>
      <c r="C24" s="17" t="n">
        <v>900</v>
      </c>
      <c r="D24" s="5" t="inlineStr">
        <is>
          <t>نقدًا</t>
        </is>
      </c>
      <c r="E24" s="5" t="n"/>
      <c r="F24" s="6">
        <f>IF(B24&amp;""="","",IFERROR(INDEX('الطلاب'!$B$6:$B$505,MATCH(B24&amp;"",'الطلاب'!$A$6:$A$505,0))&amp;"","كود غير موجود"))</f>
        <v/>
      </c>
      <c r="G24" s="6">
        <f>IF(B24&amp;""="","",IFERROR(INDEX('الطلاب'!$F$6:$F$505,MATCH(B24&amp;"",'الطلاب'!$A$6:$A$505,0))&amp;"",""))</f>
        <v/>
      </c>
      <c r="H24" s="22">
        <f>IF(OR(B24&amp;""="",NOT(ISNUMBER(A24))),"",IF(COUNTIFS($B$6:$B$3005,B24&amp;"",$A$6:$A$3005,"&gt;"&amp;A24)=0,1,0))</f>
        <v/>
      </c>
    </row>
    <row r="25">
      <c r="A25" s="13" t="n">
        <v>46327</v>
      </c>
      <c r="B25" s="5" t="inlineStr">
        <is>
          <t>B01</t>
        </is>
      </c>
      <c r="C25" s="17" t="n">
        <v>800</v>
      </c>
      <c r="D25" s="5" t="inlineStr">
        <is>
          <t>تحويل بنكي</t>
        </is>
      </c>
      <c r="E25" s="5" t="n"/>
      <c r="F25" s="6">
        <f>IF(B25&amp;""="","",IFERROR(INDEX('الطلاب'!$B$6:$B$505,MATCH(B25&amp;"",'الطلاب'!$A$6:$A$505,0))&amp;"","كود غير موجود"))</f>
        <v/>
      </c>
      <c r="G25" s="6">
        <f>IF(B25&amp;""="","",IFERROR(INDEX('الطلاب'!$F$6:$F$505,MATCH(B25&amp;"",'الطلاب'!$A$6:$A$505,0))&amp;"",""))</f>
        <v/>
      </c>
      <c r="H25" s="22">
        <f>IF(OR(B25&amp;""="",NOT(ISNUMBER(A25))),"",IF(COUNTIFS($B$6:$B$3005,B25&amp;"",$A$6:$A$3005,"&gt;"&amp;A25)=0,1,0))</f>
        <v/>
      </c>
    </row>
    <row r="26">
      <c r="A26" s="13" t="n">
        <v>46327</v>
      </c>
      <c r="B26" s="5" t="inlineStr">
        <is>
          <t>B03</t>
        </is>
      </c>
      <c r="C26" s="17" t="n">
        <v>800</v>
      </c>
      <c r="D26" s="5" t="inlineStr">
        <is>
          <t>محفظة إلكترونية</t>
        </is>
      </c>
      <c r="E26" s="5" t="n"/>
      <c r="F26" s="6">
        <f>IF(B26&amp;""="","",IFERROR(INDEX('الطلاب'!$B$6:$B$505,MATCH(B26&amp;"",'الطلاب'!$A$6:$A$505,0))&amp;"","كود غير موجود"))</f>
        <v/>
      </c>
      <c r="G26" s="6">
        <f>IF(B26&amp;""="","",IFERROR(INDEX('الطلاب'!$F$6:$F$505,MATCH(B26&amp;"",'الطلاب'!$A$6:$A$505,0))&amp;"",""))</f>
        <v/>
      </c>
      <c r="H26" s="22">
        <f>IF(OR(B26&amp;""="",NOT(ISNUMBER(A26))),"",IF(COUNTIFS($B$6:$B$3005,B26&amp;"",$A$6:$A$3005,"&gt;"&amp;A26)=0,1,0))</f>
        <v/>
      </c>
    </row>
    <row r="27">
      <c r="A27" s="13" t="n">
        <v>46327</v>
      </c>
      <c r="B27" s="5" t="inlineStr">
        <is>
          <t>B06</t>
        </is>
      </c>
      <c r="C27" s="17" t="n">
        <v>900</v>
      </c>
      <c r="D27" s="5" t="inlineStr">
        <is>
          <t>نقدًا</t>
        </is>
      </c>
      <c r="E27" s="5" t="n"/>
      <c r="F27" s="6">
        <f>IF(B27&amp;""="","",IFERROR(INDEX('الطلاب'!$B$6:$B$505,MATCH(B27&amp;"",'الطلاب'!$A$6:$A$505,0))&amp;"","كود غير موجود"))</f>
        <v/>
      </c>
      <c r="G27" s="6">
        <f>IF(B27&amp;""="","",IFERROR(INDEX('الطلاب'!$F$6:$F$505,MATCH(B27&amp;"",'الطلاب'!$A$6:$A$505,0))&amp;"",""))</f>
        <v/>
      </c>
      <c r="H27" s="22">
        <f>IF(OR(B27&amp;""="",NOT(ISNUMBER(A27))),"",IF(COUNTIFS($B$6:$B$3005,B27&amp;"",$A$6:$A$3005,"&gt;"&amp;A27)=0,1,0))</f>
        <v/>
      </c>
    </row>
    <row r="28">
      <c r="A28" s="13" t="n">
        <v>46327</v>
      </c>
      <c r="B28" s="5" t="inlineStr">
        <is>
          <t>B08</t>
        </is>
      </c>
      <c r="C28" s="17" t="n">
        <v>900</v>
      </c>
      <c r="D28" s="5" t="inlineStr">
        <is>
          <t>تحويل بنكي</t>
        </is>
      </c>
      <c r="E28" s="5" t="n"/>
      <c r="F28" s="6">
        <f>IF(B28&amp;""="","",IFERROR(INDEX('الطلاب'!$B$6:$B$505,MATCH(B28&amp;"",'الطلاب'!$A$6:$A$505,0))&amp;"","كود غير موجود"))</f>
        <v/>
      </c>
      <c r="G28" s="6">
        <f>IF(B28&amp;""="","",IFERROR(INDEX('الطلاب'!$F$6:$F$505,MATCH(B28&amp;"",'الطلاب'!$A$6:$A$505,0))&amp;"",""))</f>
        <v/>
      </c>
      <c r="H28" s="22">
        <f>IF(OR(B28&amp;""="",NOT(ISNUMBER(A28))),"",IF(COUNTIFS($B$6:$B$3005,B28&amp;"",$A$6:$A$3005,"&gt;"&amp;A28)=0,1,0))</f>
        <v/>
      </c>
    </row>
    <row r="29">
      <c r="A29" s="13" t="n">
        <v>46327</v>
      </c>
      <c r="B29" s="5" t="inlineStr">
        <is>
          <t>B09</t>
        </is>
      </c>
      <c r="C29" s="17" t="n">
        <v>900</v>
      </c>
      <c r="D29" s="5" t="inlineStr">
        <is>
          <t>محفظة إلكترونية</t>
        </is>
      </c>
      <c r="E29" s="5" t="n"/>
      <c r="F29" s="6">
        <f>IF(B29&amp;""="","",IFERROR(INDEX('الطلاب'!$B$6:$B$505,MATCH(B29&amp;"",'الطلاب'!$A$6:$A$505,0))&amp;"","كود غير موجود"))</f>
        <v/>
      </c>
      <c r="G29" s="6">
        <f>IF(B29&amp;""="","",IFERROR(INDEX('الطلاب'!$F$6:$F$505,MATCH(B29&amp;"",'الطلاب'!$A$6:$A$505,0))&amp;"",""))</f>
        <v/>
      </c>
      <c r="H29" s="22">
        <f>IF(OR(B29&amp;""="",NOT(ISNUMBER(A29))),"",IF(COUNTIFS($B$6:$B$3005,B29&amp;"",$A$6:$A$3005,"&gt;"&amp;A29)=0,1,0))</f>
        <v/>
      </c>
    </row>
    <row r="30">
      <c r="A30" s="13" t="n">
        <v>46327</v>
      </c>
      <c r="B30" s="5" t="inlineStr">
        <is>
          <t>B11</t>
        </is>
      </c>
      <c r="C30" s="17" t="n">
        <v>1000</v>
      </c>
      <c r="D30" s="5" t="inlineStr">
        <is>
          <t>نقدًا</t>
        </is>
      </c>
      <c r="E30" s="5" t="n"/>
      <c r="F30" s="6">
        <f>IF(B30&amp;""="","",IFERROR(INDEX('الطلاب'!$B$6:$B$505,MATCH(B30&amp;"",'الطلاب'!$A$6:$A$505,0))&amp;"","كود غير موجود"))</f>
        <v/>
      </c>
      <c r="G30" s="6">
        <f>IF(B30&amp;""="","",IFERROR(INDEX('الطلاب'!$F$6:$F$505,MATCH(B30&amp;"",'الطلاب'!$A$6:$A$505,0))&amp;"",""))</f>
        <v/>
      </c>
      <c r="H30" s="22">
        <f>IF(OR(B30&amp;""="",NOT(ISNUMBER(A30))),"",IF(COUNTIFS($B$6:$B$3005,B30&amp;"",$A$6:$A$3005,"&gt;"&amp;A30)=0,1,0))</f>
        <v/>
      </c>
    </row>
    <row r="31">
      <c r="A31" s="13" t="n">
        <v>46327</v>
      </c>
      <c r="B31" s="5" t="inlineStr">
        <is>
          <t>B13</t>
        </is>
      </c>
      <c r="C31" s="17" t="n">
        <v>1000</v>
      </c>
      <c r="D31" s="5" t="inlineStr">
        <is>
          <t>تحويل بنكي</t>
        </is>
      </c>
      <c r="E31" s="5" t="n"/>
      <c r="F31" s="6">
        <f>IF(B31&amp;""="","",IFERROR(INDEX('الطلاب'!$B$6:$B$505,MATCH(B31&amp;"",'الطلاب'!$A$6:$A$505,0))&amp;"","كود غير موجود"))</f>
        <v/>
      </c>
      <c r="G31" s="6">
        <f>IF(B31&amp;""="","",IFERROR(INDEX('الطلاب'!$F$6:$F$505,MATCH(B31&amp;"",'الطلاب'!$A$6:$A$505,0))&amp;"",""))</f>
        <v/>
      </c>
      <c r="H31" s="22">
        <f>IF(OR(B31&amp;""="",NOT(ISNUMBER(A31))),"",IF(COUNTIFS($B$6:$B$3005,B31&amp;"",$A$6:$A$3005,"&gt;"&amp;A31)=0,1,0))</f>
        <v/>
      </c>
    </row>
    <row r="32">
      <c r="A32" s="13" t="n"/>
      <c r="B32" s="5" t="n"/>
      <c r="C32" s="17" t="n"/>
      <c r="D32" s="5" t="n"/>
      <c r="E32" s="5" t="n"/>
      <c r="F32" s="6">
        <f>IF(B32&amp;""="","",IFERROR(INDEX('الطلاب'!$B$6:$B$505,MATCH(B32&amp;"",'الطلاب'!$A$6:$A$505,0))&amp;"","كود غير موجود"))</f>
        <v/>
      </c>
      <c r="G32" s="6">
        <f>IF(B32&amp;""="","",IFERROR(INDEX('الطلاب'!$F$6:$F$505,MATCH(B32&amp;"",'الطلاب'!$A$6:$A$505,0))&amp;"",""))</f>
        <v/>
      </c>
      <c r="H32" s="22">
        <f>IF(OR(B32&amp;""="",NOT(ISNUMBER(A32))),"",IF(COUNTIFS($B$6:$B$3005,B32&amp;"",$A$6:$A$3005,"&gt;"&amp;A32)=0,1,0))</f>
        <v/>
      </c>
    </row>
    <row r="33">
      <c r="A33" s="13" t="n"/>
      <c r="B33" s="5" t="n"/>
      <c r="C33" s="17" t="n"/>
      <c r="D33" s="5" t="n"/>
      <c r="E33" s="5" t="n"/>
      <c r="F33" s="6">
        <f>IF(B33&amp;""="","",IFERROR(INDEX('الطلاب'!$B$6:$B$505,MATCH(B33&amp;"",'الطلاب'!$A$6:$A$505,0))&amp;"","كود غير موجود"))</f>
        <v/>
      </c>
      <c r="G33" s="6">
        <f>IF(B33&amp;""="","",IFERROR(INDEX('الطلاب'!$F$6:$F$505,MATCH(B33&amp;"",'الطلاب'!$A$6:$A$505,0))&amp;"",""))</f>
        <v/>
      </c>
      <c r="H33" s="22">
        <f>IF(OR(B33&amp;""="",NOT(ISNUMBER(A33))),"",IF(COUNTIFS($B$6:$B$3005,B33&amp;"",$A$6:$A$3005,"&gt;"&amp;A33)=0,1,0))</f>
        <v/>
      </c>
    </row>
    <row r="34">
      <c r="A34" s="13" t="n"/>
      <c r="B34" s="5" t="n"/>
      <c r="C34" s="17" t="n"/>
      <c r="D34" s="5" t="n"/>
      <c r="E34" s="5" t="n"/>
      <c r="F34" s="6">
        <f>IF(B34&amp;""="","",IFERROR(INDEX('الطلاب'!$B$6:$B$505,MATCH(B34&amp;"",'الطلاب'!$A$6:$A$505,0))&amp;"","كود غير موجود"))</f>
        <v/>
      </c>
      <c r="G34" s="6">
        <f>IF(B34&amp;""="","",IFERROR(INDEX('الطلاب'!$F$6:$F$505,MATCH(B34&amp;"",'الطلاب'!$A$6:$A$505,0))&amp;"",""))</f>
        <v/>
      </c>
      <c r="H34" s="22">
        <f>IF(OR(B34&amp;""="",NOT(ISNUMBER(A34))),"",IF(COUNTIFS($B$6:$B$3005,B34&amp;"",$A$6:$A$3005,"&gt;"&amp;A34)=0,1,0))</f>
        <v/>
      </c>
    </row>
    <row r="35">
      <c r="A35" s="13" t="n"/>
      <c r="B35" s="5" t="n"/>
      <c r="C35" s="17" t="n"/>
      <c r="D35" s="5" t="n"/>
      <c r="E35" s="5" t="n"/>
      <c r="F35" s="6">
        <f>IF(B35&amp;""="","",IFERROR(INDEX('الطلاب'!$B$6:$B$505,MATCH(B35&amp;"",'الطلاب'!$A$6:$A$505,0))&amp;"","كود غير موجود"))</f>
        <v/>
      </c>
      <c r="G35" s="6">
        <f>IF(B35&amp;""="","",IFERROR(INDEX('الطلاب'!$F$6:$F$505,MATCH(B35&amp;"",'الطلاب'!$A$6:$A$505,0))&amp;"",""))</f>
        <v/>
      </c>
      <c r="H35" s="22">
        <f>IF(OR(B35&amp;""="",NOT(ISNUMBER(A35))),"",IF(COUNTIFS($B$6:$B$3005,B35&amp;"",$A$6:$A$3005,"&gt;"&amp;A35)=0,1,0))</f>
        <v/>
      </c>
    </row>
    <row r="36">
      <c r="A36" s="13" t="n"/>
      <c r="B36" s="5" t="n"/>
      <c r="C36" s="17" t="n"/>
      <c r="D36" s="5" t="n"/>
      <c r="E36" s="5" t="n"/>
      <c r="F36" s="6">
        <f>IF(B36&amp;""="","",IFERROR(INDEX('الطلاب'!$B$6:$B$505,MATCH(B36&amp;"",'الطلاب'!$A$6:$A$505,0))&amp;"","كود غير موجود"))</f>
        <v/>
      </c>
      <c r="G36" s="6">
        <f>IF(B36&amp;""="","",IFERROR(INDEX('الطلاب'!$F$6:$F$505,MATCH(B36&amp;"",'الطلاب'!$A$6:$A$505,0))&amp;"",""))</f>
        <v/>
      </c>
      <c r="H36" s="22">
        <f>IF(OR(B36&amp;""="",NOT(ISNUMBER(A36))),"",IF(COUNTIFS($B$6:$B$3005,B36&amp;"",$A$6:$A$3005,"&gt;"&amp;A36)=0,1,0))</f>
        <v/>
      </c>
    </row>
    <row r="37">
      <c r="A37" s="13" t="n"/>
      <c r="B37" s="5" t="n"/>
      <c r="C37" s="17" t="n"/>
      <c r="D37" s="5" t="n"/>
      <c r="E37" s="5" t="n"/>
      <c r="F37" s="6">
        <f>IF(B37&amp;""="","",IFERROR(INDEX('الطلاب'!$B$6:$B$505,MATCH(B37&amp;"",'الطلاب'!$A$6:$A$505,0))&amp;"","كود غير موجود"))</f>
        <v/>
      </c>
      <c r="G37" s="6">
        <f>IF(B37&amp;""="","",IFERROR(INDEX('الطلاب'!$F$6:$F$505,MATCH(B37&amp;"",'الطلاب'!$A$6:$A$505,0))&amp;"",""))</f>
        <v/>
      </c>
      <c r="H37" s="22">
        <f>IF(OR(B37&amp;""="",NOT(ISNUMBER(A37))),"",IF(COUNTIFS($B$6:$B$3005,B37&amp;"",$A$6:$A$3005,"&gt;"&amp;A37)=0,1,0))</f>
        <v/>
      </c>
    </row>
    <row r="38">
      <c r="A38" s="13" t="n"/>
      <c r="B38" s="5" t="n"/>
      <c r="C38" s="17" t="n"/>
      <c r="D38" s="5" t="n"/>
      <c r="E38" s="5" t="n"/>
      <c r="F38" s="6">
        <f>IF(B38&amp;""="","",IFERROR(INDEX('الطلاب'!$B$6:$B$505,MATCH(B38&amp;"",'الطلاب'!$A$6:$A$505,0))&amp;"","كود غير موجود"))</f>
        <v/>
      </c>
      <c r="G38" s="6">
        <f>IF(B38&amp;""="","",IFERROR(INDEX('الطلاب'!$F$6:$F$505,MATCH(B38&amp;"",'الطلاب'!$A$6:$A$505,0))&amp;"",""))</f>
        <v/>
      </c>
      <c r="H38" s="22">
        <f>IF(OR(B38&amp;""="",NOT(ISNUMBER(A38))),"",IF(COUNTIFS($B$6:$B$3005,B38&amp;"",$A$6:$A$3005,"&gt;"&amp;A38)=0,1,0))</f>
        <v/>
      </c>
    </row>
    <row r="39">
      <c r="A39" s="13" t="n"/>
      <c r="B39" s="5" t="n"/>
      <c r="C39" s="17" t="n"/>
      <c r="D39" s="5" t="n"/>
      <c r="E39" s="5" t="n"/>
      <c r="F39" s="6">
        <f>IF(B39&amp;""="","",IFERROR(INDEX('الطلاب'!$B$6:$B$505,MATCH(B39&amp;"",'الطلاب'!$A$6:$A$505,0))&amp;"","كود غير موجود"))</f>
        <v/>
      </c>
      <c r="G39" s="6">
        <f>IF(B39&amp;""="","",IFERROR(INDEX('الطلاب'!$F$6:$F$505,MATCH(B39&amp;"",'الطلاب'!$A$6:$A$505,0))&amp;"",""))</f>
        <v/>
      </c>
      <c r="H39" s="22">
        <f>IF(OR(B39&amp;""="",NOT(ISNUMBER(A39))),"",IF(COUNTIFS($B$6:$B$3005,B39&amp;"",$A$6:$A$3005,"&gt;"&amp;A39)=0,1,0))</f>
        <v/>
      </c>
    </row>
    <row r="40">
      <c r="A40" s="13" t="n"/>
      <c r="B40" s="5" t="n"/>
      <c r="C40" s="17" t="n"/>
      <c r="D40" s="5" t="n"/>
      <c r="E40" s="5" t="n"/>
      <c r="F40" s="6">
        <f>IF(B40&amp;""="","",IFERROR(INDEX('الطلاب'!$B$6:$B$505,MATCH(B40&amp;"",'الطلاب'!$A$6:$A$505,0))&amp;"","كود غير موجود"))</f>
        <v/>
      </c>
      <c r="G40" s="6">
        <f>IF(B40&amp;""="","",IFERROR(INDEX('الطلاب'!$F$6:$F$505,MATCH(B40&amp;"",'الطلاب'!$A$6:$A$505,0))&amp;"",""))</f>
        <v/>
      </c>
      <c r="H40" s="22">
        <f>IF(OR(B40&amp;""="",NOT(ISNUMBER(A40))),"",IF(COUNTIFS($B$6:$B$3005,B40&amp;"",$A$6:$A$3005,"&gt;"&amp;A40)=0,1,0))</f>
        <v/>
      </c>
    </row>
    <row r="41">
      <c r="A41" s="13" t="n"/>
      <c r="B41" s="5" t="n"/>
      <c r="C41" s="17" t="n"/>
      <c r="D41" s="5" t="n"/>
      <c r="E41" s="5" t="n"/>
      <c r="F41" s="6">
        <f>IF(B41&amp;""="","",IFERROR(INDEX('الطلاب'!$B$6:$B$505,MATCH(B41&amp;"",'الطلاب'!$A$6:$A$505,0))&amp;"","كود غير موجود"))</f>
        <v/>
      </c>
      <c r="G41" s="6">
        <f>IF(B41&amp;""="","",IFERROR(INDEX('الطلاب'!$F$6:$F$505,MATCH(B41&amp;"",'الطلاب'!$A$6:$A$505,0))&amp;"",""))</f>
        <v/>
      </c>
      <c r="H41" s="22">
        <f>IF(OR(B41&amp;""="",NOT(ISNUMBER(A41))),"",IF(COUNTIFS($B$6:$B$3005,B41&amp;"",$A$6:$A$3005,"&gt;"&amp;A41)=0,1,0))</f>
        <v/>
      </c>
    </row>
    <row r="42">
      <c r="A42" s="13" t="n"/>
      <c r="B42" s="5" t="n"/>
      <c r="C42" s="17" t="n"/>
      <c r="D42" s="5" t="n"/>
      <c r="E42" s="5" t="n"/>
      <c r="F42" s="6">
        <f>IF(B42&amp;""="","",IFERROR(INDEX('الطلاب'!$B$6:$B$505,MATCH(B42&amp;"",'الطلاب'!$A$6:$A$505,0))&amp;"","كود غير موجود"))</f>
        <v/>
      </c>
      <c r="G42" s="6">
        <f>IF(B42&amp;""="","",IFERROR(INDEX('الطلاب'!$F$6:$F$505,MATCH(B42&amp;"",'الطلاب'!$A$6:$A$505,0))&amp;"",""))</f>
        <v/>
      </c>
      <c r="H42" s="22">
        <f>IF(OR(B42&amp;""="",NOT(ISNUMBER(A42))),"",IF(COUNTIFS($B$6:$B$3005,B42&amp;"",$A$6:$A$3005,"&gt;"&amp;A42)=0,1,0))</f>
        <v/>
      </c>
    </row>
    <row r="43">
      <c r="A43" s="13" t="n"/>
      <c r="B43" s="5" t="n"/>
      <c r="C43" s="17" t="n"/>
      <c r="D43" s="5" t="n"/>
      <c r="E43" s="5" t="n"/>
      <c r="F43" s="6">
        <f>IF(B43&amp;""="","",IFERROR(INDEX('الطلاب'!$B$6:$B$505,MATCH(B43&amp;"",'الطلاب'!$A$6:$A$505,0))&amp;"","كود غير موجود"))</f>
        <v/>
      </c>
      <c r="G43" s="6">
        <f>IF(B43&amp;""="","",IFERROR(INDEX('الطلاب'!$F$6:$F$505,MATCH(B43&amp;"",'الطلاب'!$A$6:$A$505,0))&amp;"",""))</f>
        <v/>
      </c>
      <c r="H43" s="22">
        <f>IF(OR(B43&amp;""="",NOT(ISNUMBER(A43))),"",IF(COUNTIFS($B$6:$B$3005,B43&amp;"",$A$6:$A$3005,"&gt;"&amp;A43)=0,1,0))</f>
        <v/>
      </c>
    </row>
    <row r="44">
      <c r="A44" s="13" t="n"/>
      <c r="B44" s="5" t="n"/>
      <c r="C44" s="17" t="n"/>
      <c r="D44" s="5" t="n"/>
      <c r="E44" s="5" t="n"/>
      <c r="F44" s="6">
        <f>IF(B44&amp;""="","",IFERROR(INDEX('الطلاب'!$B$6:$B$505,MATCH(B44&amp;"",'الطلاب'!$A$6:$A$505,0))&amp;"","كود غير موجود"))</f>
        <v/>
      </c>
      <c r="G44" s="6">
        <f>IF(B44&amp;""="","",IFERROR(INDEX('الطلاب'!$F$6:$F$505,MATCH(B44&amp;"",'الطلاب'!$A$6:$A$505,0))&amp;"",""))</f>
        <v/>
      </c>
      <c r="H44" s="22">
        <f>IF(OR(B44&amp;""="",NOT(ISNUMBER(A44))),"",IF(COUNTIFS($B$6:$B$3005,B44&amp;"",$A$6:$A$3005,"&gt;"&amp;A44)=0,1,0))</f>
        <v/>
      </c>
    </row>
    <row r="45">
      <c r="A45" s="13" t="n"/>
      <c r="B45" s="5" t="n"/>
      <c r="C45" s="17" t="n"/>
      <c r="D45" s="5" t="n"/>
      <c r="E45" s="5" t="n"/>
      <c r="F45" s="6">
        <f>IF(B45&amp;""="","",IFERROR(INDEX('الطلاب'!$B$6:$B$505,MATCH(B45&amp;"",'الطلاب'!$A$6:$A$505,0))&amp;"","كود غير موجود"))</f>
        <v/>
      </c>
      <c r="G45" s="6">
        <f>IF(B45&amp;""="","",IFERROR(INDEX('الطلاب'!$F$6:$F$505,MATCH(B45&amp;"",'الطلاب'!$A$6:$A$505,0))&amp;"",""))</f>
        <v/>
      </c>
      <c r="H45" s="22">
        <f>IF(OR(B45&amp;""="",NOT(ISNUMBER(A45))),"",IF(COUNTIFS($B$6:$B$3005,B45&amp;"",$A$6:$A$3005,"&gt;"&amp;A45)=0,1,0))</f>
        <v/>
      </c>
    </row>
    <row r="46">
      <c r="A46" s="13" t="n"/>
      <c r="B46" s="5" t="n"/>
      <c r="C46" s="17" t="n"/>
      <c r="D46" s="5" t="n"/>
      <c r="E46" s="5" t="n"/>
      <c r="F46" s="6">
        <f>IF(B46&amp;""="","",IFERROR(INDEX('الطلاب'!$B$6:$B$505,MATCH(B46&amp;"",'الطلاب'!$A$6:$A$505,0))&amp;"","كود غير موجود"))</f>
        <v/>
      </c>
      <c r="G46" s="6">
        <f>IF(B46&amp;""="","",IFERROR(INDEX('الطلاب'!$F$6:$F$505,MATCH(B46&amp;"",'الطلاب'!$A$6:$A$505,0))&amp;"",""))</f>
        <v/>
      </c>
      <c r="H46" s="22">
        <f>IF(OR(B46&amp;""="",NOT(ISNUMBER(A46))),"",IF(COUNTIFS($B$6:$B$3005,B46&amp;"",$A$6:$A$3005,"&gt;"&amp;A46)=0,1,0))</f>
        <v/>
      </c>
    </row>
    <row r="47">
      <c r="A47" s="13" t="n"/>
      <c r="B47" s="5" t="n"/>
      <c r="C47" s="17" t="n"/>
      <c r="D47" s="5" t="n"/>
      <c r="E47" s="5" t="n"/>
      <c r="F47" s="6">
        <f>IF(B47&amp;""="","",IFERROR(INDEX('الطلاب'!$B$6:$B$505,MATCH(B47&amp;"",'الطلاب'!$A$6:$A$505,0))&amp;"","كود غير موجود"))</f>
        <v/>
      </c>
      <c r="G47" s="6">
        <f>IF(B47&amp;""="","",IFERROR(INDEX('الطلاب'!$F$6:$F$505,MATCH(B47&amp;"",'الطلاب'!$A$6:$A$505,0))&amp;"",""))</f>
        <v/>
      </c>
      <c r="H47" s="22">
        <f>IF(OR(B47&amp;""="",NOT(ISNUMBER(A47))),"",IF(COUNTIFS($B$6:$B$3005,B47&amp;"",$A$6:$A$3005,"&gt;"&amp;A47)=0,1,0))</f>
        <v/>
      </c>
    </row>
    <row r="48">
      <c r="A48" s="13" t="n"/>
      <c r="B48" s="5" t="n"/>
      <c r="C48" s="17" t="n"/>
      <c r="D48" s="5" t="n"/>
      <c r="E48" s="5" t="n"/>
      <c r="F48" s="6">
        <f>IF(B48&amp;""="","",IFERROR(INDEX('الطلاب'!$B$6:$B$505,MATCH(B48&amp;"",'الطلاب'!$A$6:$A$505,0))&amp;"","كود غير موجود"))</f>
        <v/>
      </c>
      <c r="G48" s="6">
        <f>IF(B48&amp;""="","",IFERROR(INDEX('الطلاب'!$F$6:$F$505,MATCH(B48&amp;"",'الطلاب'!$A$6:$A$505,0))&amp;"",""))</f>
        <v/>
      </c>
      <c r="H48" s="22">
        <f>IF(OR(B48&amp;""="",NOT(ISNUMBER(A48))),"",IF(COUNTIFS($B$6:$B$3005,B48&amp;"",$A$6:$A$3005,"&gt;"&amp;A48)=0,1,0))</f>
        <v/>
      </c>
    </row>
    <row r="49">
      <c r="A49" s="13" t="n"/>
      <c r="B49" s="5" t="n"/>
      <c r="C49" s="17" t="n"/>
      <c r="D49" s="5" t="n"/>
      <c r="E49" s="5" t="n"/>
      <c r="F49" s="6">
        <f>IF(B49&amp;""="","",IFERROR(INDEX('الطلاب'!$B$6:$B$505,MATCH(B49&amp;"",'الطلاب'!$A$6:$A$505,0))&amp;"","كود غير موجود"))</f>
        <v/>
      </c>
      <c r="G49" s="6">
        <f>IF(B49&amp;""="","",IFERROR(INDEX('الطلاب'!$F$6:$F$505,MATCH(B49&amp;"",'الطلاب'!$A$6:$A$505,0))&amp;"",""))</f>
        <v/>
      </c>
      <c r="H49" s="22">
        <f>IF(OR(B49&amp;""="",NOT(ISNUMBER(A49))),"",IF(COUNTIFS($B$6:$B$3005,B49&amp;"",$A$6:$A$3005,"&gt;"&amp;A49)=0,1,0))</f>
        <v/>
      </c>
    </row>
    <row r="50">
      <c r="A50" s="13" t="n"/>
      <c r="B50" s="5" t="n"/>
      <c r="C50" s="17" t="n"/>
      <c r="D50" s="5" t="n"/>
      <c r="E50" s="5" t="n"/>
      <c r="F50" s="6">
        <f>IF(B50&amp;""="","",IFERROR(INDEX('الطلاب'!$B$6:$B$505,MATCH(B50&amp;"",'الطلاب'!$A$6:$A$505,0))&amp;"","كود غير موجود"))</f>
        <v/>
      </c>
      <c r="G50" s="6">
        <f>IF(B50&amp;""="","",IFERROR(INDEX('الطلاب'!$F$6:$F$505,MATCH(B50&amp;"",'الطلاب'!$A$6:$A$505,0))&amp;"",""))</f>
        <v/>
      </c>
      <c r="H50" s="22">
        <f>IF(OR(B50&amp;""="",NOT(ISNUMBER(A50))),"",IF(COUNTIFS($B$6:$B$3005,B50&amp;"",$A$6:$A$3005,"&gt;"&amp;A50)=0,1,0))</f>
        <v/>
      </c>
    </row>
    <row r="51">
      <c r="A51" s="13" t="n"/>
      <c r="B51" s="5" t="n"/>
      <c r="C51" s="17" t="n"/>
      <c r="D51" s="5" t="n"/>
      <c r="E51" s="5" t="n"/>
      <c r="F51" s="6">
        <f>IF(B51&amp;""="","",IFERROR(INDEX('الطلاب'!$B$6:$B$505,MATCH(B51&amp;"",'الطلاب'!$A$6:$A$505,0))&amp;"","كود غير موجود"))</f>
        <v/>
      </c>
      <c r="G51" s="6">
        <f>IF(B51&amp;""="","",IFERROR(INDEX('الطلاب'!$F$6:$F$505,MATCH(B51&amp;"",'الطلاب'!$A$6:$A$505,0))&amp;"",""))</f>
        <v/>
      </c>
      <c r="H51" s="22">
        <f>IF(OR(B51&amp;""="",NOT(ISNUMBER(A51))),"",IF(COUNTIFS($B$6:$B$3005,B51&amp;"",$A$6:$A$3005,"&gt;"&amp;A51)=0,1,0))</f>
        <v/>
      </c>
    </row>
    <row r="52">
      <c r="A52" s="13" t="n"/>
      <c r="B52" s="5" t="n"/>
      <c r="C52" s="17" t="n"/>
      <c r="D52" s="5" t="n"/>
      <c r="E52" s="5" t="n"/>
      <c r="F52" s="6">
        <f>IF(B52&amp;""="","",IFERROR(INDEX('الطلاب'!$B$6:$B$505,MATCH(B52&amp;"",'الطلاب'!$A$6:$A$505,0))&amp;"","كود غير موجود"))</f>
        <v/>
      </c>
      <c r="G52" s="6">
        <f>IF(B52&amp;""="","",IFERROR(INDEX('الطلاب'!$F$6:$F$505,MATCH(B52&amp;"",'الطلاب'!$A$6:$A$505,0))&amp;"",""))</f>
        <v/>
      </c>
      <c r="H52" s="22">
        <f>IF(OR(B52&amp;""="",NOT(ISNUMBER(A52))),"",IF(COUNTIFS($B$6:$B$3005,B52&amp;"",$A$6:$A$3005,"&gt;"&amp;A52)=0,1,0))</f>
        <v/>
      </c>
    </row>
    <row r="53">
      <c r="A53" s="13" t="n"/>
      <c r="B53" s="5" t="n"/>
      <c r="C53" s="17" t="n"/>
      <c r="D53" s="5" t="n"/>
      <c r="E53" s="5" t="n"/>
      <c r="F53" s="6">
        <f>IF(B53&amp;""="","",IFERROR(INDEX('الطلاب'!$B$6:$B$505,MATCH(B53&amp;"",'الطلاب'!$A$6:$A$505,0))&amp;"","كود غير موجود"))</f>
        <v/>
      </c>
      <c r="G53" s="6">
        <f>IF(B53&amp;""="","",IFERROR(INDEX('الطلاب'!$F$6:$F$505,MATCH(B53&amp;"",'الطلاب'!$A$6:$A$505,0))&amp;"",""))</f>
        <v/>
      </c>
      <c r="H53" s="22">
        <f>IF(OR(B53&amp;""="",NOT(ISNUMBER(A53))),"",IF(COUNTIFS($B$6:$B$3005,B53&amp;"",$A$6:$A$3005,"&gt;"&amp;A53)=0,1,0))</f>
        <v/>
      </c>
    </row>
    <row r="54">
      <c r="A54" s="13" t="n"/>
      <c r="B54" s="5" t="n"/>
      <c r="C54" s="17" t="n"/>
      <c r="D54" s="5" t="n"/>
      <c r="E54" s="5" t="n"/>
      <c r="F54" s="6">
        <f>IF(B54&amp;""="","",IFERROR(INDEX('الطلاب'!$B$6:$B$505,MATCH(B54&amp;"",'الطلاب'!$A$6:$A$505,0))&amp;"","كود غير موجود"))</f>
        <v/>
      </c>
      <c r="G54" s="6">
        <f>IF(B54&amp;""="","",IFERROR(INDEX('الطلاب'!$F$6:$F$505,MATCH(B54&amp;"",'الطلاب'!$A$6:$A$505,0))&amp;"",""))</f>
        <v/>
      </c>
      <c r="H54" s="22">
        <f>IF(OR(B54&amp;""="",NOT(ISNUMBER(A54))),"",IF(COUNTIFS($B$6:$B$3005,B54&amp;"",$A$6:$A$3005,"&gt;"&amp;A54)=0,1,0))</f>
        <v/>
      </c>
    </row>
    <row r="55">
      <c r="A55" s="13" t="n"/>
      <c r="B55" s="5" t="n"/>
      <c r="C55" s="17" t="n"/>
      <c r="D55" s="5" t="n"/>
      <c r="E55" s="5" t="n"/>
      <c r="F55" s="6">
        <f>IF(B55&amp;""="","",IFERROR(INDEX('الطلاب'!$B$6:$B$505,MATCH(B55&amp;"",'الطلاب'!$A$6:$A$505,0))&amp;"","كود غير موجود"))</f>
        <v/>
      </c>
      <c r="G55" s="6">
        <f>IF(B55&amp;""="","",IFERROR(INDEX('الطلاب'!$F$6:$F$505,MATCH(B55&amp;"",'الطلاب'!$A$6:$A$505,0))&amp;"",""))</f>
        <v/>
      </c>
      <c r="H55" s="22">
        <f>IF(OR(B55&amp;""="",NOT(ISNUMBER(A55))),"",IF(COUNTIFS($B$6:$B$3005,B55&amp;"",$A$6:$A$3005,"&gt;"&amp;A55)=0,1,0))</f>
        <v/>
      </c>
    </row>
    <row r="56">
      <c r="A56" s="13" t="n"/>
      <c r="B56" s="5" t="n"/>
      <c r="C56" s="17" t="n"/>
      <c r="D56" s="5" t="n"/>
      <c r="E56" s="5" t="n"/>
      <c r="F56" s="6">
        <f>IF(B56&amp;""="","",IFERROR(INDEX('الطلاب'!$B$6:$B$505,MATCH(B56&amp;"",'الطلاب'!$A$6:$A$505,0))&amp;"","كود غير موجود"))</f>
        <v/>
      </c>
      <c r="G56" s="6">
        <f>IF(B56&amp;""="","",IFERROR(INDEX('الطلاب'!$F$6:$F$505,MATCH(B56&amp;"",'الطلاب'!$A$6:$A$505,0))&amp;"",""))</f>
        <v/>
      </c>
      <c r="H56" s="22">
        <f>IF(OR(B56&amp;""="",NOT(ISNUMBER(A56))),"",IF(COUNTIFS($B$6:$B$3005,B56&amp;"",$A$6:$A$3005,"&gt;"&amp;A56)=0,1,0))</f>
        <v/>
      </c>
    </row>
    <row r="57">
      <c r="A57" s="13" t="n"/>
      <c r="B57" s="5" t="n"/>
      <c r="C57" s="17" t="n"/>
      <c r="D57" s="5" t="n"/>
      <c r="E57" s="5" t="n"/>
      <c r="F57" s="6">
        <f>IF(B57&amp;""="","",IFERROR(INDEX('الطلاب'!$B$6:$B$505,MATCH(B57&amp;"",'الطلاب'!$A$6:$A$505,0))&amp;"","كود غير موجود"))</f>
        <v/>
      </c>
      <c r="G57" s="6">
        <f>IF(B57&amp;""="","",IFERROR(INDEX('الطلاب'!$F$6:$F$505,MATCH(B57&amp;"",'الطلاب'!$A$6:$A$505,0))&amp;"",""))</f>
        <v/>
      </c>
      <c r="H57" s="22">
        <f>IF(OR(B57&amp;""="",NOT(ISNUMBER(A57))),"",IF(COUNTIFS($B$6:$B$3005,B57&amp;"",$A$6:$A$3005,"&gt;"&amp;A57)=0,1,0))</f>
        <v/>
      </c>
    </row>
    <row r="58">
      <c r="A58" s="13" t="n"/>
      <c r="B58" s="5" t="n"/>
      <c r="C58" s="17" t="n"/>
      <c r="D58" s="5" t="n"/>
      <c r="E58" s="5" t="n"/>
      <c r="F58" s="6">
        <f>IF(B58&amp;""="","",IFERROR(INDEX('الطلاب'!$B$6:$B$505,MATCH(B58&amp;"",'الطلاب'!$A$6:$A$505,0))&amp;"","كود غير موجود"))</f>
        <v/>
      </c>
      <c r="G58" s="6">
        <f>IF(B58&amp;""="","",IFERROR(INDEX('الطلاب'!$F$6:$F$505,MATCH(B58&amp;"",'الطلاب'!$A$6:$A$505,0))&amp;"",""))</f>
        <v/>
      </c>
      <c r="H58" s="22">
        <f>IF(OR(B58&amp;""="",NOT(ISNUMBER(A58))),"",IF(COUNTIFS($B$6:$B$3005,B58&amp;"",$A$6:$A$3005,"&gt;"&amp;A58)=0,1,0))</f>
        <v/>
      </c>
    </row>
    <row r="59">
      <c r="A59" s="13" t="n"/>
      <c r="B59" s="5" t="n"/>
      <c r="C59" s="17" t="n"/>
      <c r="D59" s="5" t="n"/>
      <c r="E59" s="5" t="n"/>
      <c r="F59" s="6">
        <f>IF(B59&amp;""="","",IFERROR(INDEX('الطلاب'!$B$6:$B$505,MATCH(B59&amp;"",'الطلاب'!$A$6:$A$505,0))&amp;"","كود غير موجود"))</f>
        <v/>
      </c>
      <c r="G59" s="6">
        <f>IF(B59&amp;""="","",IFERROR(INDEX('الطلاب'!$F$6:$F$505,MATCH(B59&amp;"",'الطلاب'!$A$6:$A$505,0))&amp;"",""))</f>
        <v/>
      </c>
      <c r="H59" s="22">
        <f>IF(OR(B59&amp;""="",NOT(ISNUMBER(A59))),"",IF(COUNTIFS($B$6:$B$3005,B59&amp;"",$A$6:$A$3005,"&gt;"&amp;A59)=0,1,0))</f>
        <v/>
      </c>
    </row>
    <row r="60">
      <c r="A60" s="13" t="n"/>
      <c r="B60" s="5" t="n"/>
      <c r="C60" s="17" t="n"/>
      <c r="D60" s="5" t="n"/>
      <c r="E60" s="5" t="n"/>
      <c r="F60" s="6">
        <f>IF(B60&amp;""="","",IFERROR(INDEX('الطلاب'!$B$6:$B$505,MATCH(B60&amp;"",'الطلاب'!$A$6:$A$505,0))&amp;"","كود غير موجود"))</f>
        <v/>
      </c>
      <c r="G60" s="6">
        <f>IF(B60&amp;""="","",IFERROR(INDEX('الطلاب'!$F$6:$F$505,MATCH(B60&amp;"",'الطلاب'!$A$6:$A$505,0))&amp;"",""))</f>
        <v/>
      </c>
      <c r="H60" s="22">
        <f>IF(OR(B60&amp;""="",NOT(ISNUMBER(A60))),"",IF(COUNTIFS($B$6:$B$3005,B60&amp;"",$A$6:$A$3005,"&gt;"&amp;A60)=0,1,0))</f>
        <v/>
      </c>
    </row>
    <row r="61">
      <c r="A61" s="13" t="n"/>
      <c r="B61" s="5" t="n"/>
      <c r="C61" s="17" t="n"/>
      <c r="D61" s="5" t="n"/>
      <c r="E61" s="5" t="n"/>
      <c r="F61" s="6">
        <f>IF(B61&amp;""="","",IFERROR(INDEX('الطلاب'!$B$6:$B$505,MATCH(B61&amp;"",'الطلاب'!$A$6:$A$505,0))&amp;"","كود غير موجود"))</f>
        <v/>
      </c>
      <c r="G61" s="6">
        <f>IF(B61&amp;""="","",IFERROR(INDEX('الطلاب'!$F$6:$F$505,MATCH(B61&amp;"",'الطلاب'!$A$6:$A$505,0))&amp;"",""))</f>
        <v/>
      </c>
      <c r="H61" s="22">
        <f>IF(OR(B61&amp;""="",NOT(ISNUMBER(A61))),"",IF(COUNTIFS($B$6:$B$3005,B61&amp;"",$A$6:$A$3005,"&gt;"&amp;A61)=0,1,0))</f>
        <v/>
      </c>
    </row>
    <row r="62">
      <c r="A62" s="13" t="n"/>
      <c r="B62" s="5" t="n"/>
      <c r="C62" s="17" t="n"/>
      <c r="D62" s="5" t="n"/>
      <c r="E62" s="5" t="n"/>
      <c r="F62" s="6">
        <f>IF(B62&amp;""="","",IFERROR(INDEX('الطلاب'!$B$6:$B$505,MATCH(B62&amp;"",'الطلاب'!$A$6:$A$505,0))&amp;"","كود غير موجود"))</f>
        <v/>
      </c>
      <c r="G62" s="6">
        <f>IF(B62&amp;""="","",IFERROR(INDEX('الطلاب'!$F$6:$F$505,MATCH(B62&amp;"",'الطلاب'!$A$6:$A$505,0))&amp;"",""))</f>
        <v/>
      </c>
      <c r="H62" s="22">
        <f>IF(OR(B62&amp;""="",NOT(ISNUMBER(A62))),"",IF(COUNTIFS($B$6:$B$3005,B62&amp;"",$A$6:$A$3005,"&gt;"&amp;A62)=0,1,0))</f>
        <v/>
      </c>
    </row>
    <row r="63">
      <c r="A63" s="13" t="n"/>
      <c r="B63" s="5" t="n"/>
      <c r="C63" s="17" t="n"/>
      <c r="D63" s="5" t="n"/>
      <c r="E63" s="5" t="n"/>
      <c r="F63" s="6">
        <f>IF(B63&amp;""="","",IFERROR(INDEX('الطلاب'!$B$6:$B$505,MATCH(B63&amp;"",'الطلاب'!$A$6:$A$505,0))&amp;"","كود غير موجود"))</f>
        <v/>
      </c>
      <c r="G63" s="6">
        <f>IF(B63&amp;""="","",IFERROR(INDEX('الطلاب'!$F$6:$F$505,MATCH(B63&amp;"",'الطلاب'!$A$6:$A$505,0))&amp;"",""))</f>
        <v/>
      </c>
      <c r="H63" s="22">
        <f>IF(OR(B63&amp;""="",NOT(ISNUMBER(A63))),"",IF(COUNTIFS($B$6:$B$3005,B63&amp;"",$A$6:$A$3005,"&gt;"&amp;A63)=0,1,0))</f>
        <v/>
      </c>
    </row>
    <row r="64">
      <c r="A64" s="13" t="n"/>
      <c r="B64" s="5" t="n"/>
      <c r="C64" s="17" t="n"/>
      <c r="D64" s="5" t="n"/>
      <c r="E64" s="5" t="n"/>
      <c r="F64" s="6">
        <f>IF(B64&amp;""="","",IFERROR(INDEX('الطلاب'!$B$6:$B$505,MATCH(B64&amp;"",'الطلاب'!$A$6:$A$505,0))&amp;"","كود غير موجود"))</f>
        <v/>
      </c>
      <c r="G64" s="6">
        <f>IF(B64&amp;""="","",IFERROR(INDEX('الطلاب'!$F$6:$F$505,MATCH(B64&amp;"",'الطلاب'!$A$6:$A$505,0))&amp;"",""))</f>
        <v/>
      </c>
      <c r="H64" s="22">
        <f>IF(OR(B64&amp;""="",NOT(ISNUMBER(A64))),"",IF(COUNTIFS($B$6:$B$3005,B64&amp;"",$A$6:$A$3005,"&gt;"&amp;A64)=0,1,0))</f>
        <v/>
      </c>
    </row>
    <row r="65">
      <c r="A65" s="13" t="n"/>
      <c r="B65" s="5" t="n"/>
      <c r="C65" s="17" t="n"/>
      <c r="D65" s="5" t="n"/>
      <c r="E65" s="5" t="n"/>
      <c r="F65" s="6">
        <f>IF(B65&amp;""="","",IFERROR(INDEX('الطلاب'!$B$6:$B$505,MATCH(B65&amp;"",'الطلاب'!$A$6:$A$505,0))&amp;"","كود غير موجود"))</f>
        <v/>
      </c>
      <c r="G65" s="6">
        <f>IF(B65&amp;""="","",IFERROR(INDEX('الطلاب'!$F$6:$F$505,MATCH(B65&amp;"",'الطلاب'!$A$6:$A$505,0))&amp;"",""))</f>
        <v/>
      </c>
      <c r="H65" s="22">
        <f>IF(OR(B65&amp;""="",NOT(ISNUMBER(A65))),"",IF(COUNTIFS($B$6:$B$3005,B65&amp;"",$A$6:$A$3005,"&gt;"&amp;A65)=0,1,0))</f>
        <v/>
      </c>
    </row>
    <row r="66">
      <c r="A66" s="13" t="n"/>
      <c r="B66" s="5" t="n"/>
      <c r="C66" s="17" t="n"/>
      <c r="D66" s="5" t="n"/>
      <c r="E66" s="5" t="n"/>
      <c r="F66" s="6">
        <f>IF(B66&amp;""="","",IFERROR(INDEX('الطلاب'!$B$6:$B$505,MATCH(B66&amp;"",'الطلاب'!$A$6:$A$505,0))&amp;"","كود غير موجود"))</f>
        <v/>
      </c>
      <c r="G66" s="6">
        <f>IF(B66&amp;""="","",IFERROR(INDEX('الطلاب'!$F$6:$F$505,MATCH(B66&amp;"",'الطلاب'!$A$6:$A$505,0))&amp;"",""))</f>
        <v/>
      </c>
      <c r="H66" s="22">
        <f>IF(OR(B66&amp;""="",NOT(ISNUMBER(A66))),"",IF(COUNTIFS($B$6:$B$3005,B66&amp;"",$A$6:$A$3005,"&gt;"&amp;A66)=0,1,0))</f>
        <v/>
      </c>
    </row>
    <row r="67">
      <c r="A67" s="13" t="n"/>
      <c r="B67" s="5" t="n"/>
      <c r="C67" s="17" t="n"/>
      <c r="D67" s="5" t="n"/>
      <c r="E67" s="5" t="n"/>
      <c r="F67" s="6">
        <f>IF(B67&amp;""="","",IFERROR(INDEX('الطلاب'!$B$6:$B$505,MATCH(B67&amp;"",'الطلاب'!$A$6:$A$505,0))&amp;"","كود غير موجود"))</f>
        <v/>
      </c>
      <c r="G67" s="6">
        <f>IF(B67&amp;""="","",IFERROR(INDEX('الطلاب'!$F$6:$F$505,MATCH(B67&amp;"",'الطلاب'!$A$6:$A$505,0))&amp;"",""))</f>
        <v/>
      </c>
      <c r="H67" s="22">
        <f>IF(OR(B67&amp;""="",NOT(ISNUMBER(A67))),"",IF(COUNTIFS($B$6:$B$3005,B67&amp;"",$A$6:$A$3005,"&gt;"&amp;A67)=0,1,0))</f>
        <v/>
      </c>
    </row>
    <row r="68">
      <c r="A68" s="13" t="n"/>
      <c r="B68" s="5" t="n"/>
      <c r="C68" s="17" t="n"/>
      <c r="D68" s="5" t="n"/>
      <c r="E68" s="5" t="n"/>
      <c r="F68" s="6">
        <f>IF(B68&amp;""="","",IFERROR(INDEX('الطلاب'!$B$6:$B$505,MATCH(B68&amp;"",'الطلاب'!$A$6:$A$505,0))&amp;"","كود غير موجود"))</f>
        <v/>
      </c>
      <c r="G68" s="6">
        <f>IF(B68&amp;""="","",IFERROR(INDEX('الطلاب'!$F$6:$F$505,MATCH(B68&amp;"",'الطلاب'!$A$6:$A$505,0))&amp;"",""))</f>
        <v/>
      </c>
      <c r="H68" s="22">
        <f>IF(OR(B68&amp;""="",NOT(ISNUMBER(A68))),"",IF(COUNTIFS($B$6:$B$3005,B68&amp;"",$A$6:$A$3005,"&gt;"&amp;A68)=0,1,0))</f>
        <v/>
      </c>
    </row>
    <row r="69">
      <c r="A69" s="13" t="n"/>
      <c r="B69" s="5" t="n"/>
      <c r="C69" s="17" t="n"/>
      <c r="D69" s="5" t="n"/>
      <c r="E69" s="5" t="n"/>
      <c r="F69" s="6">
        <f>IF(B69&amp;""="","",IFERROR(INDEX('الطلاب'!$B$6:$B$505,MATCH(B69&amp;"",'الطلاب'!$A$6:$A$505,0))&amp;"","كود غير موجود"))</f>
        <v/>
      </c>
      <c r="G69" s="6">
        <f>IF(B69&amp;""="","",IFERROR(INDEX('الطلاب'!$F$6:$F$505,MATCH(B69&amp;"",'الطلاب'!$A$6:$A$505,0))&amp;"",""))</f>
        <v/>
      </c>
      <c r="H69" s="22">
        <f>IF(OR(B69&amp;""="",NOT(ISNUMBER(A69))),"",IF(COUNTIFS($B$6:$B$3005,B69&amp;"",$A$6:$A$3005,"&gt;"&amp;A69)=0,1,0))</f>
        <v/>
      </c>
    </row>
    <row r="70">
      <c r="A70" s="13" t="n"/>
      <c r="B70" s="5" t="n"/>
      <c r="C70" s="17" t="n"/>
      <c r="D70" s="5" t="n"/>
      <c r="E70" s="5" t="n"/>
      <c r="F70" s="6">
        <f>IF(B70&amp;""="","",IFERROR(INDEX('الطلاب'!$B$6:$B$505,MATCH(B70&amp;"",'الطلاب'!$A$6:$A$505,0))&amp;"","كود غير موجود"))</f>
        <v/>
      </c>
      <c r="G70" s="6">
        <f>IF(B70&amp;""="","",IFERROR(INDEX('الطلاب'!$F$6:$F$505,MATCH(B70&amp;"",'الطلاب'!$A$6:$A$505,0))&amp;"",""))</f>
        <v/>
      </c>
      <c r="H70" s="22">
        <f>IF(OR(B70&amp;""="",NOT(ISNUMBER(A70))),"",IF(COUNTIFS($B$6:$B$3005,B70&amp;"",$A$6:$A$3005,"&gt;"&amp;A70)=0,1,0))</f>
        <v/>
      </c>
    </row>
    <row r="71">
      <c r="A71" s="13" t="n"/>
      <c r="B71" s="5" t="n"/>
      <c r="C71" s="17" t="n"/>
      <c r="D71" s="5" t="n"/>
      <c r="E71" s="5" t="n"/>
      <c r="F71" s="6">
        <f>IF(B71&amp;""="","",IFERROR(INDEX('الطلاب'!$B$6:$B$505,MATCH(B71&amp;"",'الطلاب'!$A$6:$A$505,0))&amp;"","كود غير موجود"))</f>
        <v/>
      </c>
      <c r="G71" s="6">
        <f>IF(B71&amp;""="","",IFERROR(INDEX('الطلاب'!$F$6:$F$505,MATCH(B71&amp;"",'الطلاب'!$A$6:$A$505,0))&amp;"",""))</f>
        <v/>
      </c>
      <c r="H71" s="22">
        <f>IF(OR(B71&amp;""="",NOT(ISNUMBER(A71))),"",IF(COUNTIFS($B$6:$B$3005,B71&amp;"",$A$6:$A$3005,"&gt;"&amp;A71)=0,1,0))</f>
        <v/>
      </c>
    </row>
    <row r="72">
      <c r="A72" s="13" t="n"/>
      <c r="B72" s="5" t="n"/>
      <c r="C72" s="17" t="n"/>
      <c r="D72" s="5" t="n"/>
      <c r="E72" s="5" t="n"/>
      <c r="F72" s="6">
        <f>IF(B72&amp;""="","",IFERROR(INDEX('الطلاب'!$B$6:$B$505,MATCH(B72&amp;"",'الطلاب'!$A$6:$A$505,0))&amp;"","كود غير موجود"))</f>
        <v/>
      </c>
      <c r="G72" s="6">
        <f>IF(B72&amp;""="","",IFERROR(INDEX('الطلاب'!$F$6:$F$505,MATCH(B72&amp;"",'الطلاب'!$A$6:$A$505,0))&amp;"",""))</f>
        <v/>
      </c>
      <c r="H72" s="22">
        <f>IF(OR(B72&amp;""="",NOT(ISNUMBER(A72))),"",IF(COUNTIFS($B$6:$B$3005,B72&amp;"",$A$6:$A$3005,"&gt;"&amp;A72)=0,1,0))</f>
        <v/>
      </c>
    </row>
    <row r="73">
      <c r="A73" s="13" t="n"/>
      <c r="B73" s="5" t="n"/>
      <c r="C73" s="17" t="n"/>
      <c r="D73" s="5" t="n"/>
      <c r="E73" s="5" t="n"/>
      <c r="F73" s="6">
        <f>IF(B73&amp;""="","",IFERROR(INDEX('الطلاب'!$B$6:$B$505,MATCH(B73&amp;"",'الطلاب'!$A$6:$A$505,0))&amp;"","كود غير موجود"))</f>
        <v/>
      </c>
      <c r="G73" s="6">
        <f>IF(B73&amp;""="","",IFERROR(INDEX('الطلاب'!$F$6:$F$505,MATCH(B73&amp;"",'الطلاب'!$A$6:$A$505,0))&amp;"",""))</f>
        <v/>
      </c>
      <c r="H73" s="22">
        <f>IF(OR(B73&amp;""="",NOT(ISNUMBER(A73))),"",IF(COUNTIFS($B$6:$B$3005,B73&amp;"",$A$6:$A$3005,"&gt;"&amp;A73)=0,1,0))</f>
        <v/>
      </c>
    </row>
    <row r="74">
      <c r="A74" s="13" t="n"/>
      <c r="B74" s="5" t="n"/>
      <c r="C74" s="17" t="n"/>
      <c r="D74" s="5" t="n"/>
      <c r="E74" s="5" t="n"/>
      <c r="F74" s="6">
        <f>IF(B74&amp;""="","",IFERROR(INDEX('الطلاب'!$B$6:$B$505,MATCH(B74&amp;"",'الطلاب'!$A$6:$A$505,0))&amp;"","كود غير موجود"))</f>
        <v/>
      </c>
      <c r="G74" s="6">
        <f>IF(B74&amp;""="","",IFERROR(INDEX('الطلاب'!$F$6:$F$505,MATCH(B74&amp;"",'الطلاب'!$A$6:$A$505,0))&amp;"",""))</f>
        <v/>
      </c>
      <c r="H74" s="22">
        <f>IF(OR(B74&amp;""="",NOT(ISNUMBER(A74))),"",IF(COUNTIFS($B$6:$B$3005,B74&amp;"",$A$6:$A$3005,"&gt;"&amp;A74)=0,1,0))</f>
        <v/>
      </c>
    </row>
    <row r="75">
      <c r="A75" s="13" t="n"/>
      <c r="B75" s="5" t="n"/>
      <c r="C75" s="17" t="n"/>
      <c r="D75" s="5" t="n"/>
      <c r="E75" s="5" t="n"/>
      <c r="F75" s="6">
        <f>IF(B75&amp;""="","",IFERROR(INDEX('الطلاب'!$B$6:$B$505,MATCH(B75&amp;"",'الطلاب'!$A$6:$A$505,0))&amp;"","كود غير موجود"))</f>
        <v/>
      </c>
      <c r="G75" s="6">
        <f>IF(B75&amp;""="","",IFERROR(INDEX('الطلاب'!$F$6:$F$505,MATCH(B75&amp;"",'الطلاب'!$A$6:$A$505,0))&amp;"",""))</f>
        <v/>
      </c>
      <c r="H75" s="22">
        <f>IF(OR(B75&amp;""="",NOT(ISNUMBER(A75))),"",IF(COUNTIFS($B$6:$B$3005,B75&amp;"",$A$6:$A$3005,"&gt;"&amp;A75)=0,1,0))</f>
        <v/>
      </c>
    </row>
    <row r="76">
      <c r="A76" s="13" t="n"/>
      <c r="B76" s="5" t="n"/>
      <c r="C76" s="17" t="n"/>
      <c r="D76" s="5" t="n"/>
      <c r="E76" s="5" t="n"/>
      <c r="F76" s="6">
        <f>IF(B76&amp;""="","",IFERROR(INDEX('الطلاب'!$B$6:$B$505,MATCH(B76&amp;"",'الطلاب'!$A$6:$A$505,0))&amp;"","كود غير موجود"))</f>
        <v/>
      </c>
      <c r="G76" s="6">
        <f>IF(B76&amp;""="","",IFERROR(INDEX('الطلاب'!$F$6:$F$505,MATCH(B76&amp;"",'الطلاب'!$A$6:$A$505,0))&amp;"",""))</f>
        <v/>
      </c>
      <c r="H76" s="22">
        <f>IF(OR(B76&amp;""="",NOT(ISNUMBER(A76))),"",IF(COUNTIFS($B$6:$B$3005,B76&amp;"",$A$6:$A$3005,"&gt;"&amp;A76)=0,1,0))</f>
        <v/>
      </c>
    </row>
    <row r="77">
      <c r="A77" s="13" t="n"/>
      <c r="B77" s="5" t="n"/>
      <c r="C77" s="17" t="n"/>
      <c r="D77" s="5" t="n"/>
      <c r="E77" s="5" t="n"/>
      <c r="F77" s="6">
        <f>IF(B77&amp;""="","",IFERROR(INDEX('الطلاب'!$B$6:$B$505,MATCH(B77&amp;"",'الطلاب'!$A$6:$A$505,0))&amp;"","كود غير موجود"))</f>
        <v/>
      </c>
      <c r="G77" s="6">
        <f>IF(B77&amp;""="","",IFERROR(INDEX('الطلاب'!$F$6:$F$505,MATCH(B77&amp;"",'الطلاب'!$A$6:$A$505,0))&amp;"",""))</f>
        <v/>
      </c>
      <c r="H77" s="22">
        <f>IF(OR(B77&amp;""="",NOT(ISNUMBER(A77))),"",IF(COUNTIFS($B$6:$B$3005,B77&amp;"",$A$6:$A$3005,"&gt;"&amp;A77)=0,1,0))</f>
        <v/>
      </c>
    </row>
    <row r="78">
      <c r="A78" s="13" t="n"/>
      <c r="B78" s="5" t="n"/>
      <c r="C78" s="17" t="n"/>
      <c r="D78" s="5" t="n"/>
      <c r="E78" s="5" t="n"/>
      <c r="F78" s="6">
        <f>IF(B78&amp;""="","",IFERROR(INDEX('الطلاب'!$B$6:$B$505,MATCH(B78&amp;"",'الطلاب'!$A$6:$A$505,0))&amp;"","كود غير موجود"))</f>
        <v/>
      </c>
      <c r="G78" s="6">
        <f>IF(B78&amp;""="","",IFERROR(INDEX('الطلاب'!$F$6:$F$505,MATCH(B78&amp;"",'الطلاب'!$A$6:$A$505,0))&amp;"",""))</f>
        <v/>
      </c>
      <c r="H78" s="22">
        <f>IF(OR(B78&amp;""="",NOT(ISNUMBER(A78))),"",IF(COUNTIFS($B$6:$B$3005,B78&amp;"",$A$6:$A$3005,"&gt;"&amp;A78)=0,1,0))</f>
        <v/>
      </c>
    </row>
    <row r="79">
      <c r="A79" s="13" t="n"/>
      <c r="B79" s="5" t="n"/>
      <c r="C79" s="17" t="n"/>
      <c r="D79" s="5" t="n"/>
      <c r="E79" s="5" t="n"/>
      <c r="F79" s="6">
        <f>IF(B79&amp;""="","",IFERROR(INDEX('الطلاب'!$B$6:$B$505,MATCH(B79&amp;"",'الطلاب'!$A$6:$A$505,0))&amp;"","كود غير موجود"))</f>
        <v/>
      </c>
      <c r="G79" s="6">
        <f>IF(B79&amp;""="","",IFERROR(INDEX('الطلاب'!$F$6:$F$505,MATCH(B79&amp;"",'الطلاب'!$A$6:$A$505,0))&amp;"",""))</f>
        <v/>
      </c>
      <c r="H79" s="22">
        <f>IF(OR(B79&amp;""="",NOT(ISNUMBER(A79))),"",IF(COUNTIFS($B$6:$B$3005,B79&amp;"",$A$6:$A$3005,"&gt;"&amp;A79)=0,1,0))</f>
        <v/>
      </c>
    </row>
    <row r="80">
      <c r="A80" s="13" t="n"/>
      <c r="B80" s="5" t="n"/>
      <c r="C80" s="17" t="n"/>
      <c r="D80" s="5" t="n"/>
      <c r="E80" s="5" t="n"/>
      <c r="F80" s="6">
        <f>IF(B80&amp;""="","",IFERROR(INDEX('الطلاب'!$B$6:$B$505,MATCH(B80&amp;"",'الطلاب'!$A$6:$A$505,0))&amp;"","كود غير موجود"))</f>
        <v/>
      </c>
      <c r="G80" s="6">
        <f>IF(B80&amp;""="","",IFERROR(INDEX('الطلاب'!$F$6:$F$505,MATCH(B80&amp;"",'الطلاب'!$A$6:$A$505,0))&amp;"",""))</f>
        <v/>
      </c>
      <c r="H80" s="22">
        <f>IF(OR(B80&amp;""="",NOT(ISNUMBER(A80))),"",IF(COUNTIFS($B$6:$B$3005,B80&amp;"",$A$6:$A$3005,"&gt;"&amp;A80)=0,1,0))</f>
        <v/>
      </c>
    </row>
    <row r="81">
      <c r="A81" s="13" t="n"/>
      <c r="B81" s="5" t="n"/>
      <c r="C81" s="17" t="n"/>
      <c r="D81" s="5" t="n"/>
      <c r="E81" s="5" t="n"/>
      <c r="F81" s="6">
        <f>IF(B81&amp;""="","",IFERROR(INDEX('الطلاب'!$B$6:$B$505,MATCH(B81&amp;"",'الطلاب'!$A$6:$A$505,0))&amp;"","كود غير موجود"))</f>
        <v/>
      </c>
      <c r="G81" s="6">
        <f>IF(B81&amp;""="","",IFERROR(INDEX('الطلاب'!$F$6:$F$505,MATCH(B81&amp;"",'الطلاب'!$A$6:$A$505,0))&amp;"",""))</f>
        <v/>
      </c>
      <c r="H81" s="22">
        <f>IF(OR(B81&amp;""="",NOT(ISNUMBER(A81))),"",IF(COUNTIFS($B$6:$B$3005,B81&amp;"",$A$6:$A$3005,"&gt;"&amp;A81)=0,1,0))</f>
        <v/>
      </c>
    </row>
    <row r="82">
      <c r="A82" s="13" t="n"/>
      <c r="B82" s="5" t="n"/>
      <c r="C82" s="17" t="n"/>
      <c r="D82" s="5" t="n"/>
      <c r="E82" s="5" t="n"/>
      <c r="F82" s="6">
        <f>IF(B82&amp;""="","",IFERROR(INDEX('الطلاب'!$B$6:$B$505,MATCH(B82&amp;"",'الطلاب'!$A$6:$A$505,0))&amp;"","كود غير موجود"))</f>
        <v/>
      </c>
      <c r="G82" s="6">
        <f>IF(B82&amp;""="","",IFERROR(INDEX('الطلاب'!$F$6:$F$505,MATCH(B82&amp;"",'الطلاب'!$A$6:$A$505,0))&amp;"",""))</f>
        <v/>
      </c>
      <c r="H82" s="22">
        <f>IF(OR(B82&amp;""="",NOT(ISNUMBER(A82))),"",IF(COUNTIFS($B$6:$B$3005,B82&amp;"",$A$6:$A$3005,"&gt;"&amp;A82)=0,1,0))</f>
        <v/>
      </c>
    </row>
    <row r="83">
      <c r="A83" s="13" t="n"/>
      <c r="B83" s="5" t="n"/>
      <c r="C83" s="17" t="n"/>
      <c r="D83" s="5" t="n"/>
      <c r="E83" s="5" t="n"/>
      <c r="F83" s="6">
        <f>IF(B83&amp;""="","",IFERROR(INDEX('الطلاب'!$B$6:$B$505,MATCH(B83&amp;"",'الطلاب'!$A$6:$A$505,0))&amp;"","كود غير موجود"))</f>
        <v/>
      </c>
      <c r="G83" s="6">
        <f>IF(B83&amp;""="","",IFERROR(INDEX('الطلاب'!$F$6:$F$505,MATCH(B83&amp;"",'الطلاب'!$A$6:$A$505,0))&amp;"",""))</f>
        <v/>
      </c>
      <c r="H83" s="22">
        <f>IF(OR(B83&amp;""="",NOT(ISNUMBER(A83))),"",IF(COUNTIFS($B$6:$B$3005,B83&amp;"",$A$6:$A$3005,"&gt;"&amp;A83)=0,1,0))</f>
        <v/>
      </c>
    </row>
    <row r="84">
      <c r="A84" s="13" t="n"/>
      <c r="B84" s="5" t="n"/>
      <c r="C84" s="17" t="n"/>
      <c r="D84" s="5" t="n"/>
      <c r="E84" s="5" t="n"/>
      <c r="F84" s="6">
        <f>IF(B84&amp;""="","",IFERROR(INDEX('الطلاب'!$B$6:$B$505,MATCH(B84&amp;"",'الطلاب'!$A$6:$A$505,0))&amp;"","كود غير موجود"))</f>
        <v/>
      </c>
      <c r="G84" s="6">
        <f>IF(B84&amp;""="","",IFERROR(INDEX('الطلاب'!$F$6:$F$505,MATCH(B84&amp;"",'الطلاب'!$A$6:$A$505,0))&amp;"",""))</f>
        <v/>
      </c>
      <c r="H84" s="22">
        <f>IF(OR(B84&amp;""="",NOT(ISNUMBER(A84))),"",IF(COUNTIFS($B$6:$B$3005,B84&amp;"",$A$6:$A$3005,"&gt;"&amp;A84)=0,1,0))</f>
        <v/>
      </c>
    </row>
    <row r="85">
      <c r="A85" s="13" t="n"/>
      <c r="B85" s="5" t="n"/>
      <c r="C85" s="17" t="n"/>
      <c r="D85" s="5" t="n"/>
      <c r="E85" s="5" t="n"/>
      <c r="F85" s="6">
        <f>IF(B85&amp;""="","",IFERROR(INDEX('الطلاب'!$B$6:$B$505,MATCH(B85&amp;"",'الطلاب'!$A$6:$A$505,0))&amp;"","كود غير موجود"))</f>
        <v/>
      </c>
      <c r="G85" s="6">
        <f>IF(B85&amp;""="","",IFERROR(INDEX('الطلاب'!$F$6:$F$505,MATCH(B85&amp;"",'الطلاب'!$A$6:$A$505,0))&amp;"",""))</f>
        <v/>
      </c>
      <c r="H85" s="22">
        <f>IF(OR(B85&amp;""="",NOT(ISNUMBER(A85))),"",IF(COUNTIFS($B$6:$B$3005,B85&amp;"",$A$6:$A$3005,"&gt;"&amp;A85)=0,1,0))</f>
        <v/>
      </c>
    </row>
    <row r="86">
      <c r="A86" s="13" t="n"/>
      <c r="B86" s="5" t="n"/>
      <c r="C86" s="17" t="n"/>
      <c r="D86" s="5" t="n"/>
      <c r="E86" s="5" t="n"/>
      <c r="F86" s="6">
        <f>IF(B86&amp;""="","",IFERROR(INDEX('الطلاب'!$B$6:$B$505,MATCH(B86&amp;"",'الطلاب'!$A$6:$A$505,0))&amp;"","كود غير موجود"))</f>
        <v/>
      </c>
      <c r="G86" s="6">
        <f>IF(B86&amp;""="","",IFERROR(INDEX('الطلاب'!$F$6:$F$505,MATCH(B86&amp;"",'الطلاب'!$A$6:$A$505,0))&amp;"",""))</f>
        <v/>
      </c>
      <c r="H86" s="22">
        <f>IF(OR(B86&amp;""="",NOT(ISNUMBER(A86))),"",IF(COUNTIFS($B$6:$B$3005,B86&amp;"",$A$6:$A$3005,"&gt;"&amp;A86)=0,1,0))</f>
        <v/>
      </c>
    </row>
    <row r="87">
      <c r="A87" s="13" t="n"/>
      <c r="B87" s="5" t="n"/>
      <c r="C87" s="17" t="n"/>
      <c r="D87" s="5" t="n"/>
      <c r="E87" s="5" t="n"/>
      <c r="F87" s="6">
        <f>IF(B87&amp;""="","",IFERROR(INDEX('الطلاب'!$B$6:$B$505,MATCH(B87&amp;"",'الطلاب'!$A$6:$A$505,0))&amp;"","كود غير موجود"))</f>
        <v/>
      </c>
      <c r="G87" s="6">
        <f>IF(B87&amp;""="","",IFERROR(INDEX('الطلاب'!$F$6:$F$505,MATCH(B87&amp;"",'الطلاب'!$A$6:$A$505,0))&amp;"",""))</f>
        <v/>
      </c>
      <c r="H87" s="22">
        <f>IF(OR(B87&amp;""="",NOT(ISNUMBER(A87))),"",IF(COUNTIFS($B$6:$B$3005,B87&amp;"",$A$6:$A$3005,"&gt;"&amp;A87)=0,1,0))</f>
        <v/>
      </c>
    </row>
    <row r="88">
      <c r="A88" s="13" t="n"/>
      <c r="B88" s="5" t="n"/>
      <c r="C88" s="17" t="n"/>
      <c r="D88" s="5" t="n"/>
      <c r="E88" s="5" t="n"/>
      <c r="F88" s="6">
        <f>IF(B88&amp;""="","",IFERROR(INDEX('الطلاب'!$B$6:$B$505,MATCH(B88&amp;"",'الطلاب'!$A$6:$A$505,0))&amp;"","كود غير موجود"))</f>
        <v/>
      </c>
      <c r="G88" s="6">
        <f>IF(B88&amp;""="","",IFERROR(INDEX('الطلاب'!$F$6:$F$505,MATCH(B88&amp;"",'الطلاب'!$A$6:$A$505,0))&amp;"",""))</f>
        <v/>
      </c>
      <c r="H88" s="22">
        <f>IF(OR(B88&amp;""="",NOT(ISNUMBER(A88))),"",IF(COUNTIFS($B$6:$B$3005,B88&amp;"",$A$6:$A$3005,"&gt;"&amp;A88)=0,1,0))</f>
        <v/>
      </c>
    </row>
    <row r="89">
      <c r="A89" s="13" t="n"/>
      <c r="B89" s="5" t="n"/>
      <c r="C89" s="17" t="n"/>
      <c r="D89" s="5" t="n"/>
      <c r="E89" s="5" t="n"/>
      <c r="F89" s="6">
        <f>IF(B89&amp;""="","",IFERROR(INDEX('الطلاب'!$B$6:$B$505,MATCH(B89&amp;"",'الطلاب'!$A$6:$A$505,0))&amp;"","كود غير موجود"))</f>
        <v/>
      </c>
      <c r="G89" s="6">
        <f>IF(B89&amp;""="","",IFERROR(INDEX('الطلاب'!$F$6:$F$505,MATCH(B89&amp;"",'الطلاب'!$A$6:$A$505,0))&amp;"",""))</f>
        <v/>
      </c>
      <c r="H89" s="22">
        <f>IF(OR(B89&amp;""="",NOT(ISNUMBER(A89))),"",IF(COUNTIFS($B$6:$B$3005,B89&amp;"",$A$6:$A$3005,"&gt;"&amp;A89)=0,1,0))</f>
        <v/>
      </c>
    </row>
    <row r="90">
      <c r="A90" s="13" t="n"/>
      <c r="B90" s="5" t="n"/>
      <c r="C90" s="17" t="n"/>
      <c r="D90" s="5" t="n"/>
      <c r="E90" s="5" t="n"/>
      <c r="F90" s="6">
        <f>IF(B90&amp;""="","",IFERROR(INDEX('الطلاب'!$B$6:$B$505,MATCH(B90&amp;"",'الطلاب'!$A$6:$A$505,0))&amp;"","كود غير موجود"))</f>
        <v/>
      </c>
      <c r="G90" s="6">
        <f>IF(B90&amp;""="","",IFERROR(INDEX('الطلاب'!$F$6:$F$505,MATCH(B90&amp;"",'الطلاب'!$A$6:$A$505,0))&amp;"",""))</f>
        <v/>
      </c>
      <c r="H90" s="22">
        <f>IF(OR(B90&amp;""="",NOT(ISNUMBER(A90))),"",IF(COUNTIFS($B$6:$B$3005,B90&amp;"",$A$6:$A$3005,"&gt;"&amp;A90)=0,1,0))</f>
        <v/>
      </c>
    </row>
    <row r="91">
      <c r="A91" s="13" t="n"/>
      <c r="B91" s="5" t="n"/>
      <c r="C91" s="17" t="n"/>
      <c r="D91" s="5" t="n"/>
      <c r="E91" s="5" t="n"/>
      <c r="F91" s="6">
        <f>IF(B91&amp;""="","",IFERROR(INDEX('الطلاب'!$B$6:$B$505,MATCH(B91&amp;"",'الطلاب'!$A$6:$A$505,0))&amp;"","كود غير موجود"))</f>
        <v/>
      </c>
      <c r="G91" s="6">
        <f>IF(B91&amp;""="","",IFERROR(INDEX('الطلاب'!$F$6:$F$505,MATCH(B91&amp;"",'الطلاب'!$A$6:$A$505,0))&amp;"",""))</f>
        <v/>
      </c>
      <c r="H91" s="22">
        <f>IF(OR(B91&amp;""="",NOT(ISNUMBER(A91))),"",IF(COUNTIFS($B$6:$B$3005,B91&amp;"",$A$6:$A$3005,"&gt;"&amp;A91)=0,1,0))</f>
        <v/>
      </c>
    </row>
    <row r="92">
      <c r="A92" s="13" t="n"/>
      <c r="B92" s="5" t="n"/>
      <c r="C92" s="17" t="n"/>
      <c r="D92" s="5" t="n"/>
      <c r="E92" s="5" t="n"/>
      <c r="F92" s="6">
        <f>IF(B92&amp;""="","",IFERROR(INDEX('الطلاب'!$B$6:$B$505,MATCH(B92&amp;"",'الطلاب'!$A$6:$A$505,0))&amp;"","كود غير موجود"))</f>
        <v/>
      </c>
      <c r="G92" s="6">
        <f>IF(B92&amp;""="","",IFERROR(INDEX('الطلاب'!$F$6:$F$505,MATCH(B92&amp;"",'الطلاب'!$A$6:$A$505,0))&amp;"",""))</f>
        <v/>
      </c>
      <c r="H92" s="22">
        <f>IF(OR(B92&amp;""="",NOT(ISNUMBER(A92))),"",IF(COUNTIFS($B$6:$B$3005,B92&amp;"",$A$6:$A$3005,"&gt;"&amp;A92)=0,1,0))</f>
        <v/>
      </c>
    </row>
    <row r="93">
      <c r="A93" s="13" t="n"/>
      <c r="B93" s="5" t="n"/>
      <c r="C93" s="17" t="n"/>
      <c r="D93" s="5" t="n"/>
      <c r="E93" s="5" t="n"/>
      <c r="F93" s="6">
        <f>IF(B93&amp;""="","",IFERROR(INDEX('الطلاب'!$B$6:$B$505,MATCH(B93&amp;"",'الطلاب'!$A$6:$A$505,0))&amp;"","كود غير موجود"))</f>
        <v/>
      </c>
      <c r="G93" s="6">
        <f>IF(B93&amp;""="","",IFERROR(INDEX('الطلاب'!$F$6:$F$505,MATCH(B93&amp;"",'الطلاب'!$A$6:$A$505,0))&amp;"",""))</f>
        <v/>
      </c>
      <c r="H93" s="22">
        <f>IF(OR(B93&amp;""="",NOT(ISNUMBER(A93))),"",IF(COUNTIFS($B$6:$B$3005,B93&amp;"",$A$6:$A$3005,"&gt;"&amp;A93)=0,1,0))</f>
        <v/>
      </c>
    </row>
    <row r="94">
      <c r="A94" s="13" t="n"/>
      <c r="B94" s="5" t="n"/>
      <c r="C94" s="17" t="n"/>
      <c r="D94" s="5" t="n"/>
      <c r="E94" s="5" t="n"/>
      <c r="F94" s="6">
        <f>IF(B94&amp;""="","",IFERROR(INDEX('الطلاب'!$B$6:$B$505,MATCH(B94&amp;"",'الطلاب'!$A$6:$A$505,0))&amp;"","كود غير موجود"))</f>
        <v/>
      </c>
      <c r="G94" s="6">
        <f>IF(B94&amp;""="","",IFERROR(INDEX('الطلاب'!$F$6:$F$505,MATCH(B94&amp;"",'الطلاب'!$A$6:$A$505,0))&amp;"",""))</f>
        <v/>
      </c>
      <c r="H94" s="22">
        <f>IF(OR(B94&amp;""="",NOT(ISNUMBER(A94))),"",IF(COUNTIFS($B$6:$B$3005,B94&amp;"",$A$6:$A$3005,"&gt;"&amp;A94)=0,1,0))</f>
        <v/>
      </c>
    </row>
    <row r="95">
      <c r="A95" s="13" t="n"/>
      <c r="B95" s="5" t="n"/>
      <c r="C95" s="17" t="n"/>
      <c r="D95" s="5" t="n"/>
      <c r="E95" s="5" t="n"/>
      <c r="F95" s="6">
        <f>IF(B95&amp;""="","",IFERROR(INDEX('الطلاب'!$B$6:$B$505,MATCH(B95&amp;"",'الطلاب'!$A$6:$A$505,0))&amp;"","كود غير موجود"))</f>
        <v/>
      </c>
      <c r="G95" s="6">
        <f>IF(B95&amp;""="","",IFERROR(INDEX('الطلاب'!$F$6:$F$505,MATCH(B95&amp;"",'الطلاب'!$A$6:$A$505,0))&amp;"",""))</f>
        <v/>
      </c>
      <c r="H95" s="22">
        <f>IF(OR(B95&amp;""="",NOT(ISNUMBER(A95))),"",IF(COUNTIFS($B$6:$B$3005,B95&amp;"",$A$6:$A$3005,"&gt;"&amp;A95)=0,1,0))</f>
        <v/>
      </c>
    </row>
    <row r="96">
      <c r="A96" s="13" t="n"/>
      <c r="B96" s="5" t="n"/>
      <c r="C96" s="17" t="n"/>
      <c r="D96" s="5" t="n"/>
      <c r="E96" s="5" t="n"/>
      <c r="F96" s="6">
        <f>IF(B96&amp;""="","",IFERROR(INDEX('الطلاب'!$B$6:$B$505,MATCH(B96&amp;"",'الطلاب'!$A$6:$A$505,0))&amp;"","كود غير موجود"))</f>
        <v/>
      </c>
      <c r="G96" s="6">
        <f>IF(B96&amp;""="","",IFERROR(INDEX('الطلاب'!$F$6:$F$505,MATCH(B96&amp;"",'الطلاب'!$A$6:$A$505,0))&amp;"",""))</f>
        <v/>
      </c>
      <c r="H96" s="22">
        <f>IF(OR(B96&amp;""="",NOT(ISNUMBER(A96))),"",IF(COUNTIFS($B$6:$B$3005,B96&amp;"",$A$6:$A$3005,"&gt;"&amp;A96)=0,1,0))</f>
        <v/>
      </c>
    </row>
    <row r="97">
      <c r="A97" s="13" t="n"/>
      <c r="B97" s="5" t="n"/>
      <c r="C97" s="17" t="n"/>
      <c r="D97" s="5" t="n"/>
      <c r="E97" s="5" t="n"/>
      <c r="F97" s="6">
        <f>IF(B97&amp;""="","",IFERROR(INDEX('الطلاب'!$B$6:$B$505,MATCH(B97&amp;"",'الطلاب'!$A$6:$A$505,0))&amp;"","كود غير موجود"))</f>
        <v/>
      </c>
      <c r="G97" s="6">
        <f>IF(B97&amp;""="","",IFERROR(INDEX('الطلاب'!$F$6:$F$505,MATCH(B97&amp;"",'الطلاب'!$A$6:$A$505,0))&amp;"",""))</f>
        <v/>
      </c>
      <c r="H97" s="22">
        <f>IF(OR(B97&amp;""="",NOT(ISNUMBER(A97))),"",IF(COUNTIFS($B$6:$B$3005,B97&amp;"",$A$6:$A$3005,"&gt;"&amp;A97)=0,1,0))</f>
        <v/>
      </c>
    </row>
    <row r="98">
      <c r="A98" s="13" t="n"/>
      <c r="B98" s="5" t="n"/>
      <c r="C98" s="17" t="n"/>
      <c r="D98" s="5" t="n"/>
      <c r="E98" s="5" t="n"/>
      <c r="F98" s="6">
        <f>IF(B98&amp;""="","",IFERROR(INDEX('الطلاب'!$B$6:$B$505,MATCH(B98&amp;"",'الطلاب'!$A$6:$A$505,0))&amp;"","كود غير موجود"))</f>
        <v/>
      </c>
      <c r="G98" s="6">
        <f>IF(B98&amp;""="","",IFERROR(INDEX('الطلاب'!$F$6:$F$505,MATCH(B98&amp;"",'الطلاب'!$A$6:$A$505,0))&amp;"",""))</f>
        <v/>
      </c>
      <c r="H98" s="22">
        <f>IF(OR(B98&amp;""="",NOT(ISNUMBER(A98))),"",IF(COUNTIFS($B$6:$B$3005,B98&amp;"",$A$6:$A$3005,"&gt;"&amp;A98)=0,1,0))</f>
        <v/>
      </c>
    </row>
    <row r="99">
      <c r="A99" s="13" t="n"/>
      <c r="B99" s="5" t="n"/>
      <c r="C99" s="17" t="n"/>
      <c r="D99" s="5" t="n"/>
      <c r="E99" s="5" t="n"/>
      <c r="F99" s="6">
        <f>IF(B99&amp;""="","",IFERROR(INDEX('الطلاب'!$B$6:$B$505,MATCH(B99&amp;"",'الطلاب'!$A$6:$A$505,0))&amp;"","كود غير موجود"))</f>
        <v/>
      </c>
      <c r="G99" s="6">
        <f>IF(B99&amp;""="","",IFERROR(INDEX('الطلاب'!$F$6:$F$505,MATCH(B99&amp;"",'الطلاب'!$A$6:$A$505,0))&amp;"",""))</f>
        <v/>
      </c>
      <c r="H99" s="22">
        <f>IF(OR(B99&amp;""="",NOT(ISNUMBER(A99))),"",IF(COUNTIFS($B$6:$B$3005,B99&amp;"",$A$6:$A$3005,"&gt;"&amp;A99)=0,1,0))</f>
        <v/>
      </c>
    </row>
    <row r="100">
      <c r="A100" s="13" t="n"/>
      <c r="B100" s="5" t="n"/>
      <c r="C100" s="17" t="n"/>
      <c r="D100" s="5" t="n"/>
      <c r="E100" s="5" t="n"/>
      <c r="F100" s="6">
        <f>IF(B100&amp;""="","",IFERROR(INDEX('الطلاب'!$B$6:$B$505,MATCH(B100&amp;"",'الطلاب'!$A$6:$A$505,0))&amp;"","كود غير موجود"))</f>
        <v/>
      </c>
      <c r="G100" s="6">
        <f>IF(B100&amp;""="","",IFERROR(INDEX('الطلاب'!$F$6:$F$505,MATCH(B100&amp;"",'الطلاب'!$A$6:$A$505,0))&amp;"",""))</f>
        <v/>
      </c>
      <c r="H100" s="22">
        <f>IF(OR(B100&amp;""="",NOT(ISNUMBER(A100))),"",IF(COUNTIFS($B$6:$B$3005,B100&amp;"",$A$6:$A$3005,"&gt;"&amp;A100)=0,1,0))</f>
        <v/>
      </c>
    </row>
    <row r="101">
      <c r="A101" s="13" t="n"/>
      <c r="B101" s="5" t="n"/>
      <c r="C101" s="17" t="n"/>
      <c r="D101" s="5" t="n"/>
      <c r="E101" s="5" t="n"/>
      <c r="F101" s="6">
        <f>IF(B101&amp;""="","",IFERROR(INDEX('الطلاب'!$B$6:$B$505,MATCH(B101&amp;"",'الطلاب'!$A$6:$A$505,0))&amp;"","كود غير موجود"))</f>
        <v/>
      </c>
      <c r="G101" s="6">
        <f>IF(B101&amp;""="","",IFERROR(INDEX('الطلاب'!$F$6:$F$505,MATCH(B101&amp;"",'الطلاب'!$A$6:$A$505,0))&amp;"",""))</f>
        <v/>
      </c>
      <c r="H101" s="22">
        <f>IF(OR(B101&amp;""="",NOT(ISNUMBER(A101))),"",IF(COUNTIFS($B$6:$B$3005,B101&amp;"",$A$6:$A$3005,"&gt;"&amp;A101)=0,1,0))</f>
        <v/>
      </c>
    </row>
    <row r="102">
      <c r="A102" s="13" t="n"/>
      <c r="B102" s="5" t="n"/>
      <c r="C102" s="17" t="n"/>
      <c r="D102" s="5" t="n"/>
      <c r="E102" s="5" t="n"/>
      <c r="F102" s="6">
        <f>IF(B102&amp;""="","",IFERROR(INDEX('الطلاب'!$B$6:$B$505,MATCH(B102&amp;"",'الطلاب'!$A$6:$A$505,0))&amp;"","كود غير موجود"))</f>
        <v/>
      </c>
      <c r="G102" s="6">
        <f>IF(B102&amp;""="","",IFERROR(INDEX('الطلاب'!$F$6:$F$505,MATCH(B102&amp;"",'الطلاب'!$A$6:$A$505,0))&amp;"",""))</f>
        <v/>
      </c>
      <c r="H102" s="22">
        <f>IF(OR(B102&amp;""="",NOT(ISNUMBER(A102))),"",IF(COUNTIFS($B$6:$B$3005,B102&amp;"",$A$6:$A$3005,"&gt;"&amp;A102)=0,1,0))</f>
        <v/>
      </c>
    </row>
    <row r="103">
      <c r="A103" s="13" t="n"/>
      <c r="B103" s="5" t="n"/>
      <c r="C103" s="17" t="n"/>
      <c r="D103" s="5" t="n"/>
      <c r="E103" s="5" t="n"/>
      <c r="F103" s="6">
        <f>IF(B103&amp;""="","",IFERROR(INDEX('الطلاب'!$B$6:$B$505,MATCH(B103&amp;"",'الطلاب'!$A$6:$A$505,0))&amp;"","كود غير موجود"))</f>
        <v/>
      </c>
      <c r="G103" s="6">
        <f>IF(B103&amp;""="","",IFERROR(INDEX('الطلاب'!$F$6:$F$505,MATCH(B103&amp;"",'الطلاب'!$A$6:$A$505,0))&amp;"",""))</f>
        <v/>
      </c>
      <c r="H103" s="22">
        <f>IF(OR(B103&amp;""="",NOT(ISNUMBER(A103))),"",IF(COUNTIFS($B$6:$B$3005,B103&amp;"",$A$6:$A$3005,"&gt;"&amp;A103)=0,1,0))</f>
        <v/>
      </c>
    </row>
    <row r="104">
      <c r="A104" s="13" t="n"/>
      <c r="B104" s="5" t="n"/>
      <c r="C104" s="17" t="n"/>
      <c r="D104" s="5" t="n"/>
      <c r="E104" s="5" t="n"/>
      <c r="F104" s="6">
        <f>IF(B104&amp;""="","",IFERROR(INDEX('الطلاب'!$B$6:$B$505,MATCH(B104&amp;"",'الطلاب'!$A$6:$A$505,0))&amp;"","كود غير موجود"))</f>
        <v/>
      </c>
      <c r="G104" s="6">
        <f>IF(B104&amp;""="","",IFERROR(INDEX('الطلاب'!$F$6:$F$505,MATCH(B104&amp;"",'الطلاب'!$A$6:$A$505,0))&amp;"",""))</f>
        <v/>
      </c>
      <c r="H104" s="22">
        <f>IF(OR(B104&amp;""="",NOT(ISNUMBER(A104))),"",IF(COUNTIFS($B$6:$B$3005,B104&amp;"",$A$6:$A$3005,"&gt;"&amp;A104)=0,1,0))</f>
        <v/>
      </c>
    </row>
    <row r="105">
      <c r="A105" s="13" t="n"/>
      <c r="B105" s="5" t="n"/>
      <c r="C105" s="17" t="n"/>
      <c r="D105" s="5" t="n"/>
      <c r="E105" s="5" t="n"/>
      <c r="F105" s="6">
        <f>IF(B105&amp;""="","",IFERROR(INDEX('الطلاب'!$B$6:$B$505,MATCH(B105&amp;"",'الطلاب'!$A$6:$A$505,0))&amp;"","كود غير موجود"))</f>
        <v/>
      </c>
      <c r="G105" s="6">
        <f>IF(B105&amp;""="","",IFERROR(INDEX('الطلاب'!$F$6:$F$505,MATCH(B105&amp;"",'الطلاب'!$A$6:$A$505,0))&amp;"",""))</f>
        <v/>
      </c>
      <c r="H105" s="22">
        <f>IF(OR(B105&amp;""="",NOT(ISNUMBER(A105))),"",IF(COUNTIFS($B$6:$B$3005,B105&amp;"",$A$6:$A$3005,"&gt;"&amp;A105)=0,1,0))</f>
        <v/>
      </c>
    </row>
    <row r="106">
      <c r="A106" s="13" t="n"/>
      <c r="B106" s="5" t="n"/>
      <c r="C106" s="17" t="n"/>
      <c r="D106" s="5" t="n"/>
      <c r="E106" s="5" t="n"/>
      <c r="F106" s="6">
        <f>IF(B106&amp;""="","",IFERROR(INDEX('الطلاب'!$B$6:$B$505,MATCH(B106&amp;"",'الطلاب'!$A$6:$A$505,0))&amp;"","كود غير موجود"))</f>
        <v/>
      </c>
      <c r="G106" s="6">
        <f>IF(B106&amp;""="","",IFERROR(INDEX('الطلاب'!$F$6:$F$505,MATCH(B106&amp;"",'الطلاب'!$A$6:$A$505,0))&amp;"",""))</f>
        <v/>
      </c>
      <c r="H106" s="22">
        <f>IF(OR(B106&amp;""="",NOT(ISNUMBER(A106))),"",IF(COUNTIFS($B$6:$B$3005,B106&amp;"",$A$6:$A$3005,"&gt;"&amp;A106)=0,1,0))</f>
        <v/>
      </c>
    </row>
    <row r="107">
      <c r="A107" s="13" t="n"/>
      <c r="B107" s="5" t="n"/>
      <c r="C107" s="17" t="n"/>
      <c r="D107" s="5" t="n"/>
      <c r="E107" s="5" t="n"/>
      <c r="F107" s="6">
        <f>IF(B107&amp;""="","",IFERROR(INDEX('الطلاب'!$B$6:$B$505,MATCH(B107&amp;"",'الطلاب'!$A$6:$A$505,0))&amp;"","كود غير موجود"))</f>
        <v/>
      </c>
      <c r="G107" s="6">
        <f>IF(B107&amp;""="","",IFERROR(INDEX('الطلاب'!$F$6:$F$505,MATCH(B107&amp;"",'الطلاب'!$A$6:$A$505,0))&amp;"",""))</f>
        <v/>
      </c>
      <c r="H107" s="22">
        <f>IF(OR(B107&amp;""="",NOT(ISNUMBER(A107))),"",IF(COUNTIFS($B$6:$B$3005,B107&amp;"",$A$6:$A$3005,"&gt;"&amp;A107)=0,1,0))</f>
        <v/>
      </c>
    </row>
    <row r="108">
      <c r="A108" s="13" t="n"/>
      <c r="B108" s="5" t="n"/>
      <c r="C108" s="17" t="n"/>
      <c r="D108" s="5" t="n"/>
      <c r="E108" s="5" t="n"/>
      <c r="F108" s="6">
        <f>IF(B108&amp;""="","",IFERROR(INDEX('الطلاب'!$B$6:$B$505,MATCH(B108&amp;"",'الطلاب'!$A$6:$A$505,0))&amp;"","كود غير موجود"))</f>
        <v/>
      </c>
      <c r="G108" s="6">
        <f>IF(B108&amp;""="","",IFERROR(INDEX('الطلاب'!$F$6:$F$505,MATCH(B108&amp;"",'الطلاب'!$A$6:$A$505,0))&amp;"",""))</f>
        <v/>
      </c>
      <c r="H108" s="22">
        <f>IF(OR(B108&amp;""="",NOT(ISNUMBER(A108))),"",IF(COUNTIFS($B$6:$B$3005,B108&amp;"",$A$6:$A$3005,"&gt;"&amp;A108)=0,1,0))</f>
        <v/>
      </c>
    </row>
    <row r="109">
      <c r="A109" s="13" t="n"/>
      <c r="B109" s="5" t="n"/>
      <c r="C109" s="17" t="n"/>
      <c r="D109" s="5" t="n"/>
      <c r="E109" s="5" t="n"/>
      <c r="F109" s="6">
        <f>IF(B109&amp;""="","",IFERROR(INDEX('الطلاب'!$B$6:$B$505,MATCH(B109&amp;"",'الطلاب'!$A$6:$A$505,0))&amp;"","كود غير موجود"))</f>
        <v/>
      </c>
      <c r="G109" s="6">
        <f>IF(B109&amp;""="","",IFERROR(INDEX('الطلاب'!$F$6:$F$505,MATCH(B109&amp;"",'الطلاب'!$A$6:$A$505,0))&amp;"",""))</f>
        <v/>
      </c>
      <c r="H109" s="22">
        <f>IF(OR(B109&amp;""="",NOT(ISNUMBER(A109))),"",IF(COUNTIFS($B$6:$B$3005,B109&amp;"",$A$6:$A$3005,"&gt;"&amp;A109)=0,1,0))</f>
        <v/>
      </c>
    </row>
    <row r="110">
      <c r="A110" s="13" t="n"/>
      <c r="B110" s="5" t="n"/>
      <c r="C110" s="17" t="n"/>
      <c r="D110" s="5" t="n"/>
      <c r="E110" s="5" t="n"/>
      <c r="F110" s="6">
        <f>IF(B110&amp;""="","",IFERROR(INDEX('الطلاب'!$B$6:$B$505,MATCH(B110&amp;"",'الطلاب'!$A$6:$A$505,0))&amp;"","كود غير موجود"))</f>
        <v/>
      </c>
      <c r="G110" s="6">
        <f>IF(B110&amp;""="","",IFERROR(INDEX('الطلاب'!$F$6:$F$505,MATCH(B110&amp;"",'الطلاب'!$A$6:$A$505,0))&amp;"",""))</f>
        <v/>
      </c>
      <c r="H110" s="22">
        <f>IF(OR(B110&amp;""="",NOT(ISNUMBER(A110))),"",IF(COUNTIFS($B$6:$B$3005,B110&amp;"",$A$6:$A$3005,"&gt;"&amp;A110)=0,1,0))</f>
        <v/>
      </c>
    </row>
    <row r="111">
      <c r="A111" s="13" t="n"/>
      <c r="B111" s="5" t="n"/>
      <c r="C111" s="17" t="n"/>
      <c r="D111" s="5" t="n"/>
      <c r="E111" s="5" t="n"/>
      <c r="F111" s="6">
        <f>IF(B111&amp;""="","",IFERROR(INDEX('الطلاب'!$B$6:$B$505,MATCH(B111&amp;"",'الطلاب'!$A$6:$A$505,0))&amp;"","كود غير موجود"))</f>
        <v/>
      </c>
      <c r="G111" s="6">
        <f>IF(B111&amp;""="","",IFERROR(INDEX('الطلاب'!$F$6:$F$505,MATCH(B111&amp;"",'الطلاب'!$A$6:$A$505,0))&amp;"",""))</f>
        <v/>
      </c>
      <c r="H111" s="22">
        <f>IF(OR(B111&amp;""="",NOT(ISNUMBER(A111))),"",IF(COUNTIFS($B$6:$B$3005,B111&amp;"",$A$6:$A$3005,"&gt;"&amp;A111)=0,1,0))</f>
        <v/>
      </c>
    </row>
    <row r="112">
      <c r="A112" s="13" t="n"/>
      <c r="B112" s="5" t="n"/>
      <c r="C112" s="17" t="n"/>
      <c r="D112" s="5" t="n"/>
      <c r="E112" s="5" t="n"/>
      <c r="F112" s="6">
        <f>IF(B112&amp;""="","",IFERROR(INDEX('الطلاب'!$B$6:$B$505,MATCH(B112&amp;"",'الطلاب'!$A$6:$A$505,0))&amp;"","كود غير موجود"))</f>
        <v/>
      </c>
      <c r="G112" s="6">
        <f>IF(B112&amp;""="","",IFERROR(INDEX('الطلاب'!$F$6:$F$505,MATCH(B112&amp;"",'الطلاب'!$A$6:$A$505,0))&amp;"",""))</f>
        <v/>
      </c>
      <c r="H112" s="22">
        <f>IF(OR(B112&amp;""="",NOT(ISNUMBER(A112))),"",IF(COUNTIFS($B$6:$B$3005,B112&amp;"",$A$6:$A$3005,"&gt;"&amp;A112)=0,1,0))</f>
        <v/>
      </c>
    </row>
    <row r="113">
      <c r="A113" s="13" t="n"/>
      <c r="B113" s="5" t="n"/>
      <c r="C113" s="17" t="n"/>
      <c r="D113" s="5" t="n"/>
      <c r="E113" s="5" t="n"/>
      <c r="F113" s="6">
        <f>IF(B113&amp;""="","",IFERROR(INDEX('الطلاب'!$B$6:$B$505,MATCH(B113&amp;"",'الطلاب'!$A$6:$A$505,0))&amp;"","كود غير موجود"))</f>
        <v/>
      </c>
      <c r="G113" s="6">
        <f>IF(B113&amp;""="","",IFERROR(INDEX('الطلاب'!$F$6:$F$505,MATCH(B113&amp;"",'الطلاب'!$A$6:$A$505,0))&amp;"",""))</f>
        <v/>
      </c>
      <c r="H113" s="22">
        <f>IF(OR(B113&amp;""="",NOT(ISNUMBER(A113))),"",IF(COUNTIFS($B$6:$B$3005,B113&amp;"",$A$6:$A$3005,"&gt;"&amp;A113)=0,1,0))</f>
        <v/>
      </c>
    </row>
    <row r="114">
      <c r="A114" s="13" t="n"/>
      <c r="B114" s="5" t="n"/>
      <c r="C114" s="17" t="n"/>
      <c r="D114" s="5" t="n"/>
      <c r="E114" s="5" t="n"/>
      <c r="F114" s="6">
        <f>IF(B114&amp;""="","",IFERROR(INDEX('الطلاب'!$B$6:$B$505,MATCH(B114&amp;"",'الطلاب'!$A$6:$A$505,0))&amp;"","كود غير موجود"))</f>
        <v/>
      </c>
      <c r="G114" s="6">
        <f>IF(B114&amp;""="","",IFERROR(INDEX('الطلاب'!$F$6:$F$505,MATCH(B114&amp;"",'الطلاب'!$A$6:$A$505,0))&amp;"",""))</f>
        <v/>
      </c>
      <c r="H114" s="22">
        <f>IF(OR(B114&amp;""="",NOT(ISNUMBER(A114))),"",IF(COUNTIFS($B$6:$B$3005,B114&amp;"",$A$6:$A$3005,"&gt;"&amp;A114)=0,1,0))</f>
        <v/>
      </c>
    </row>
    <row r="115">
      <c r="A115" s="13" t="n"/>
      <c r="B115" s="5" t="n"/>
      <c r="C115" s="17" t="n"/>
      <c r="D115" s="5" t="n"/>
      <c r="E115" s="5" t="n"/>
      <c r="F115" s="6">
        <f>IF(B115&amp;""="","",IFERROR(INDEX('الطلاب'!$B$6:$B$505,MATCH(B115&amp;"",'الطلاب'!$A$6:$A$505,0))&amp;"","كود غير موجود"))</f>
        <v/>
      </c>
      <c r="G115" s="6">
        <f>IF(B115&amp;""="","",IFERROR(INDEX('الطلاب'!$F$6:$F$505,MATCH(B115&amp;"",'الطلاب'!$A$6:$A$505,0))&amp;"",""))</f>
        <v/>
      </c>
      <c r="H115" s="22">
        <f>IF(OR(B115&amp;""="",NOT(ISNUMBER(A115))),"",IF(COUNTIFS($B$6:$B$3005,B115&amp;"",$A$6:$A$3005,"&gt;"&amp;A115)=0,1,0))</f>
        <v/>
      </c>
    </row>
    <row r="116">
      <c r="A116" s="13" t="n"/>
      <c r="B116" s="5" t="n"/>
      <c r="C116" s="17" t="n"/>
      <c r="D116" s="5" t="n"/>
      <c r="E116" s="5" t="n"/>
      <c r="F116" s="6">
        <f>IF(B116&amp;""="","",IFERROR(INDEX('الطلاب'!$B$6:$B$505,MATCH(B116&amp;"",'الطلاب'!$A$6:$A$505,0))&amp;"","كود غير موجود"))</f>
        <v/>
      </c>
      <c r="G116" s="6">
        <f>IF(B116&amp;""="","",IFERROR(INDEX('الطلاب'!$F$6:$F$505,MATCH(B116&amp;"",'الطلاب'!$A$6:$A$505,0))&amp;"",""))</f>
        <v/>
      </c>
      <c r="H116" s="22">
        <f>IF(OR(B116&amp;""="",NOT(ISNUMBER(A116))),"",IF(COUNTIFS($B$6:$B$3005,B116&amp;"",$A$6:$A$3005,"&gt;"&amp;A116)=0,1,0))</f>
        <v/>
      </c>
    </row>
    <row r="117">
      <c r="A117" s="13" t="n"/>
      <c r="B117" s="5" t="n"/>
      <c r="C117" s="17" t="n"/>
      <c r="D117" s="5" t="n"/>
      <c r="E117" s="5" t="n"/>
      <c r="F117" s="6">
        <f>IF(B117&amp;""="","",IFERROR(INDEX('الطلاب'!$B$6:$B$505,MATCH(B117&amp;"",'الطلاب'!$A$6:$A$505,0))&amp;"","كود غير موجود"))</f>
        <v/>
      </c>
      <c r="G117" s="6">
        <f>IF(B117&amp;""="","",IFERROR(INDEX('الطلاب'!$F$6:$F$505,MATCH(B117&amp;"",'الطلاب'!$A$6:$A$505,0))&amp;"",""))</f>
        <v/>
      </c>
      <c r="H117" s="22">
        <f>IF(OR(B117&amp;""="",NOT(ISNUMBER(A117))),"",IF(COUNTIFS($B$6:$B$3005,B117&amp;"",$A$6:$A$3005,"&gt;"&amp;A117)=0,1,0))</f>
        <v/>
      </c>
    </row>
    <row r="118">
      <c r="A118" s="13" t="n"/>
      <c r="B118" s="5" t="n"/>
      <c r="C118" s="17" t="n"/>
      <c r="D118" s="5" t="n"/>
      <c r="E118" s="5" t="n"/>
      <c r="F118" s="6">
        <f>IF(B118&amp;""="","",IFERROR(INDEX('الطلاب'!$B$6:$B$505,MATCH(B118&amp;"",'الطلاب'!$A$6:$A$505,0))&amp;"","كود غير موجود"))</f>
        <v/>
      </c>
      <c r="G118" s="6">
        <f>IF(B118&amp;""="","",IFERROR(INDEX('الطلاب'!$F$6:$F$505,MATCH(B118&amp;"",'الطلاب'!$A$6:$A$505,0))&amp;"",""))</f>
        <v/>
      </c>
      <c r="H118" s="22">
        <f>IF(OR(B118&amp;""="",NOT(ISNUMBER(A118))),"",IF(COUNTIFS($B$6:$B$3005,B118&amp;"",$A$6:$A$3005,"&gt;"&amp;A118)=0,1,0))</f>
        <v/>
      </c>
    </row>
    <row r="119">
      <c r="A119" s="13" t="n"/>
      <c r="B119" s="5" t="n"/>
      <c r="C119" s="17" t="n"/>
      <c r="D119" s="5" t="n"/>
      <c r="E119" s="5" t="n"/>
      <c r="F119" s="6">
        <f>IF(B119&amp;""="","",IFERROR(INDEX('الطلاب'!$B$6:$B$505,MATCH(B119&amp;"",'الطلاب'!$A$6:$A$505,0))&amp;"","كود غير موجود"))</f>
        <v/>
      </c>
      <c r="G119" s="6">
        <f>IF(B119&amp;""="","",IFERROR(INDEX('الطلاب'!$F$6:$F$505,MATCH(B119&amp;"",'الطلاب'!$A$6:$A$505,0))&amp;"",""))</f>
        <v/>
      </c>
      <c r="H119" s="22">
        <f>IF(OR(B119&amp;""="",NOT(ISNUMBER(A119))),"",IF(COUNTIFS($B$6:$B$3005,B119&amp;"",$A$6:$A$3005,"&gt;"&amp;A119)=0,1,0))</f>
        <v/>
      </c>
    </row>
    <row r="120">
      <c r="A120" s="13" t="n"/>
      <c r="B120" s="5" t="n"/>
      <c r="C120" s="17" t="n"/>
      <c r="D120" s="5" t="n"/>
      <c r="E120" s="5" t="n"/>
      <c r="F120" s="6">
        <f>IF(B120&amp;""="","",IFERROR(INDEX('الطلاب'!$B$6:$B$505,MATCH(B120&amp;"",'الطلاب'!$A$6:$A$505,0))&amp;"","كود غير موجود"))</f>
        <v/>
      </c>
      <c r="G120" s="6">
        <f>IF(B120&amp;""="","",IFERROR(INDEX('الطلاب'!$F$6:$F$505,MATCH(B120&amp;"",'الطلاب'!$A$6:$A$505,0))&amp;"",""))</f>
        <v/>
      </c>
      <c r="H120" s="22">
        <f>IF(OR(B120&amp;""="",NOT(ISNUMBER(A120))),"",IF(COUNTIFS($B$6:$B$3005,B120&amp;"",$A$6:$A$3005,"&gt;"&amp;A120)=0,1,0))</f>
        <v/>
      </c>
    </row>
    <row r="121">
      <c r="A121" s="13" t="n"/>
      <c r="B121" s="5" t="n"/>
      <c r="C121" s="17" t="n"/>
      <c r="D121" s="5" t="n"/>
      <c r="E121" s="5" t="n"/>
      <c r="F121" s="6">
        <f>IF(B121&amp;""="","",IFERROR(INDEX('الطلاب'!$B$6:$B$505,MATCH(B121&amp;"",'الطلاب'!$A$6:$A$505,0))&amp;"","كود غير موجود"))</f>
        <v/>
      </c>
      <c r="G121" s="6">
        <f>IF(B121&amp;""="","",IFERROR(INDEX('الطلاب'!$F$6:$F$505,MATCH(B121&amp;"",'الطلاب'!$A$6:$A$505,0))&amp;"",""))</f>
        <v/>
      </c>
      <c r="H121" s="22">
        <f>IF(OR(B121&amp;""="",NOT(ISNUMBER(A121))),"",IF(COUNTIFS($B$6:$B$3005,B121&amp;"",$A$6:$A$3005,"&gt;"&amp;A121)=0,1,0))</f>
        <v/>
      </c>
    </row>
    <row r="122">
      <c r="A122" s="13" t="n"/>
      <c r="B122" s="5" t="n"/>
      <c r="C122" s="17" t="n"/>
      <c r="D122" s="5" t="n"/>
      <c r="E122" s="5" t="n"/>
      <c r="F122" s="6">
        <f>IF(B122&amp;""="","",IFERROR(INDEX('الطلاب'!$B$6:$B$505,MATCH(B122&amp;"",'الطلاب'!$A$6:$A$505,0))&amp;"","كود غير موجود"))</f>
        <v/>
      </c>
      <c r="G122" s="6">
        <f>IF(B122&amp;""="","",IFERROR(INDEX('الطلاب'!$F$6:$F$505,MATCH(B122&amp;"",'الطلاب'!$A$6:$A$505,0))&amp;"",""))</f>
        <v/>
      </c>
      <c r="H122" s="22">
        <f>IF(OR(B122&amp;""="",NOT(ISNUMBER(A122))),"",IF(COUNTIFS($B$6:$B$3005,B122&amp;"",$A$6:$A$3005,"&gt;"&amp;A122)=0,1,0))</f>
        <v/>
      </c>
    </row>
    <row r="123">
      <c r="A123" s="13" t="n"/>
      <c r="B123" s="5" t="n"/>
      <c r="C123" s="17" t="n"/>
      <c r="D123" s="5" t="n"/>
      <c r="E123" s="5" t="n"/>
      <c r="F123" s="6">
        <f>IF(B123&amp;""="","",IFERROR(INDEX('الطلاب'!$B$6:$B$505,MATCH(B123&amp;"",'الطلاب'!$A$6:$A$505,0))&amp;"","كود غير موجود"))</f>
        <v/>
      </c>
      <c r="G123" s="6">
        <f>IF(B123&amp;""="","",IFERROR(INDEX('الطلاب'!$F$6:$F$505,MATCH(B123&amp;"",'الطلاب'!$A$6:$A$505,0))&amp;"",""))</f>
        <v/>
      </c>
      <c r="H123" s="22">
        <f>IF(OR(B123&amp;""="",NOT(ISNUMBER(A123))),"",IF(COUNTIFS($B$6:$B$3005,B123&amp;"",$A$6:$A$3005,"&gt;"&amp;A123)=0,1,0))</f>
        <v/>
      </c>
    </row>
    <row r="124">
      <c r="A124" s="13" t="n"/>
      <c r="B124" s="5" t="n"/>
      <c r="C124" s="17" t="n"/>
      <c r="D124" s="5" t="n"/>
      <c r="E124" s="5" t="n"/>
      <c r="F124" s="6">
        <f>IF(B124&amp;""="","",IFERROR(INDEX('الطلاب'!$B$6:$B$505,MATCH(B124&amp;"",'الطلاب'!$A$6:$A$505,0))&amp;"","كود غير موجود"))</f>
        <v/>
      </c>
      <c r="G124" s="6">
        <f>IF(B124&amp;""="","",IFERROR(INDEX('الطلاب'!$F$6:$F$505,MATCH(B124&amp;"",'الطلاب'!$A$6:$A$505,0))&amp;"",""))</f>
        <v/>
      </c>
      <c r="H124" s="22">
        <f>IF(OR(B124&amp;""="",NOT(ISNUMBER(A124))),"",IF(COUNTIFS($B$6:$B$3005,B124&amp;"",$A$6:$A$3005,"&gt;"&amp;A124)=0,1,0))</f>
        <v/>
      </c>
    </row>
    <row r="125">
      <c r="A125" s="13" t="n"/>
      <c r="B125" s="5" t="n"/>
      <c r="C125" s="17" t="n"/>
      <c r="D125" s="5" t="n"/>
      <c r="E125" s="5" t="n"/>
      <c r="F125" s="6">
        <f>IF(B125&amp;""="","",IFERROR(INDEX('الطلاب'!$B$6:$B$505,MATCH(B125&amp;"",'الطلاب'!$A$6:$A$505,0))&amp;"","كود غير موجود"))</f>
        <v/>
      </c>
      <c r="G125" s="6">
        <f>IF(B125&amp;""="","",IFERROR(INDEX('الطلاب'!$F$6:$F$505,MATCH(B125&amp;"",'الطلاب'!$A$6:$A$505,0))&amp;"",""))</f>
        <v/>
      </c>
      <c r="H125" s="22">
        <f>IF(OR(B125&amp;""="",NOT(ISNUMBER(A125))),"",IF(COUNTIFS($B$6:$B$3005,B125&amp;"",$A$6:$A$3005,"&gt;"&amp;A125)=0,1,0))</f>
        <v/>
      </c>
    </row>
    <row r="126">
      <c r="A126" s="13" t="n"/>
      <c r="B126" s="5" t="n"/>
      <c r="C126" s="17" t="n"/>
      <c r="D126" s="5" t="n"/>
      <c r="E126" s="5" t="n"/>
      <c r="F126" s="6">
        <f>IF(B126&amp;""="","",IFERROR(INDEX('الطلاب'!$B$6:$B$505,MATCH(B126&amp;"",'الطلاب'!$A$6:$A$505,0))&amp;"","كود غير موجود"))</f>
        <v/>
      </c>
      <c r="G126" s="6">
        <f>IF(B126&amp;""="","",IFERROR(INDEX('الطلاب'!$F$6:$F$505,MATCH(B126&amp;"",'الطلاب'!$A$6:$A$505,0))&amp;"",""))</f>
        <v/>
      </c>
      <c r="H126" s="22">
        <f>IF(OR(B126&amp;""="",NOT(ISNUMBER(A126))),"",IF(COUNTIFS($B$6:$B$3005,B126&amp;"",$A$6:$A$3005,"&gt;"&amp;A126)=0,1,0))</f>
        <v/>
      </c>
    </row>
    <row r="127">
      <c r="A127" s="13" t="n"/>
      <c r="B127" s="5" t="n"/>
      <c r="C127" s="17" t="n"/>
      <c r="D127" s="5" t="n"/>
      <c r="E127" s="5" t="n"/>
      <c r="F127" s="6">
        <f>IF(B127&amp;""="","",IFERROR(INDEX('الطلاب'!$B$6:$B$505,MATCH(B127&amp;"",'الطلاب'!$A$6:$A$505,0))&amp;"","كود غير موجود"))</f>
        <v/>
      </c>
      <c r="G127" s="6">
        <f>IF(B127&amp;""="","",IFERROR(INDEX('الطلاب'!$F$6:$F$505,MATCH(B127&amp;"",'الطلاب'!$A$6:$A$505,0))&amp;"",""))</f>
        <v/>
      </c>
      <c r="H127" s="22">
        <f>IF(OR(B127&amp;""="",NOT(ISNUMBER(A127))),"",IF(COUNTIFS($B$6:$B$3005,B127&amp;"",$A$6:$A$3005,"&gt;"&amp;A127)=0,1,0))</f>
        <v/>
      </c>
    </row>
    <row r="128">
      <c r="A128" s="13" t="n"/>
      <c r="B128" s="5" t="n"/>
      <c r="C128" s="17" t="n"/>
      <c r="D128" s="5" t="n"/>
      <c r="E128" s="5" t="n"/>
      <c r="F128" s="6">
        <f>IF(B128&amp;""="","",IFERROR(INDEX('الطلاب'!$B$6:$B$505,MATCH(B128&amp;"",'الطلاب'!$A$6:$A$505,0))&amp;"","كود غير موجود"))</f>
        <v/>
      </c>
      <c r="G128" s="6">
        <f>IF(B128&amp;""="","",IFERROR(INDEX('الطلاب'!$F$6:$F$505,MATCH(B128&amp;"",'الطلاب'!$A$6:$A$505,0))&amp;"",""))</f>
        <v/>
      </c>
      <c r="H128" s="22">
        <f>IF(OR(B128&amp;""="",NOT(ISNUMBER(A128))),"",IF(COUNTIFS($B$6:$B$3005,B128&amp;"",$A$6:$A$3005,"&gt;"&amp;A128)=0,1,0))</f>
        <v/>
      </c>
    </row>
    <row r="129">
      <c r="A129" s="13" t="n"/>
      <c r="B129" s="5" t="n"/>
      <c r="C129" s="17" t="n"/>
      <c r="D129" s="5" t="n"/>
      <c r="E129" s="5" t="n"/>
      <c r="F129" s="6">
        <f>IF(B129&amp;""="","",IFERROR(INDEX('الطلاب'!$B$6:$B$505,MATCH(B129&amp;"",'الطلاب'!$A$6:$A$505,0))&amp;"","كود غير موجود"))</f>
        <v/>
      </c>
      <c r="G129" s="6">
        <f>IF(B129&amp;""="","",IFERROR(INDEX('الطلاب'!$F$6:$F$505,MATCH(B129&amp;"",'الطلاب'!$A$6:$A$505,0))&amp;"",""))</f>
        <v/>
      </c>
      <c r="H129" s="22">
        <f>IF(OR(B129&amp;""="",NOT(ISNUMBER(A129))),"",IF(COUNTIFS($B$6:$B$3005,B129&amp;"",$A$6:$A$3005,"&gt;"&amp;A129)=0,1,0))</f>
        <v/>
      </c>
    </row>
    <row r="130">
      <c r="A130" s="13" t="n"/>
      <c r="B130" s="5" t="n"/>
      <c r="C130" s="17" t="n"/>
      <c r="D130" s="5" t="n"/>
      <c r="E130" s="5" t="n"/>
      <c r="F130" s="6">
        <f>IF(B130&amp;""="","",IFERROR(INDEX('الطلاب'!$B$6:$B$505,MATCH(B130&amp;"",'الطلاب'!$A$6:$A$505,0))&amp;"","كود غير موجود"))</f>
        <v/>
      </c>
      <c r="G130" s="6">
        <f>IF(B130&amp;""="","",IFERROR(INDEX('الطلاب'!$F$6:$F$505,MATCH(B130&amp;"",'الطلاب'!$A$6:$A$505,0))&amp;"",""))</f>
        <v/>
      </c>
      <c r="H130" s="22">
        <f>IF(OR(B130&amp;""="",NOT(ISNUMBER(A130))),"",IF(COUNTIFS($B$6:$B$3005,B130&amp;"",$A$6:$A$3005,"&gt;"&amp;A130)=0,1,0))</f>
        <v/>
      </c>
    </row>
    <row r="131">
      <c r="A131" s="13" t="n"/>
      <c r="B131" s="5" t="n"/>
      <c r="C131" s="17" t="n"/>
      <c r="D131" s="5" t="n"/>
      <c r="E131" s="5" t="n"/>
      <c r="F131" s="6">
        <f>IF(B131&amp;""="","",IFERROR(INDEX('الطلاب'!$B$6:$B$505,MATCH(B131&amp;"",'الطلاب'!$A$6:$A$505,0))&amp;"","كود غير موجود"))</f>
        <v/>
      </c>
      <c r="G131" s="6">
        <f>IF(B131&amp;""="","",IFERROR(INDEX('الطلاب'!$F$6:$F$505,MATCH(B131&amp;"",'الطلاب'!$A$6:$A$505,0))&amp;"",""))</f>
        <v/>
      </c>
      <c r="H131" s="22">
        <f>IF(OR(B131&amp;""="",NOT(ISNUMBER(A131))),"",IF(COUNTIFS($B$6:$B$3005,B131&amp;"",$A$6:$A$3005,"&gt;"&amp;A131)=0,1,0))</f>
        <v/>
      </c>
    </row>
    <row r="132">
      <c r="A132" s="13" t="n"/>
      <c r="B132" s="5" t="n"/>
      <c r="C132" s="17" t="n"/>
      <c r="D132" s="5" t="n"/>
      <c r="E132" s="5" t="n"/>
      <c r="F132" s="6">
        <f>IF(B132&amp;""="","",IFERROR(INDEX('الطلاب'!$B$6:$B$505,MATCH(B132&amp;"",'الطلاب'!$A$6:$A$505,0))&amp;"","كود غير موجود"))</f>
        <v/>
      </c>
      <c r="G132" s="6">
        <f>IF(B132&amp;""="","",IFERROR(INDEX('الطلاب'!$F$6:$F$505,MATCH(B132&amp;"",'الطلاب'!$A$6:$A$505,0))&amp;"",""))</f>
        <v/>
      </c>
      <c r="H132" s="22">
        <f>IF(OR(B132&amp;""="",NOT(ISNUMBER(A132))),"",IF(COUNTIFS($B$6:$B$3005,B132&amp;"",$A$6:$A$3005,"&gt;"&amp;A132)=0,1,0))</f>
        <v/>
      </c>
    </row>
    <row r="133">
      <c r="A133" s="13" t="n"/>
      <c r="B133" s="5" t="n"/>
      <c r="C133" s="17" t="n"/>
      <c r="D133" s="5" t="n"/>
      <c r="E133" s="5" t="n"/>
      <c r="F133" s="6">
        <f>IF(B133&amp;""="","",IFERROR(INDEX('الطلاب'!$B$6:$B$505,MATCH(B133&amp;"",'الطلاب'!$A$6:$A$505,0))&amp;"","كود غير موجود"))</f>
        <v/>
      </c>
      <c r="G133" s="6">
        <f>IF(B133&amp;""="","",IFERROR(INDEX('الطلاب'!$F$6:$F$505,MATCH(B133&amp;"",'الطلاب'!$A$6:$A$505,0))&amp;"",""))</f>
        <v/>
      </c>
      <c r="H133" s="22">
        <f>IF(OR(B133&amp;""="",NOT(ISNUMBER(A133))),"",IF(COUNTIFS($B$6:$B$3005,B133&amp;"",$A$6:$A$3005,"&gt;"&amp;A133)=0,1,0))</f>
        <v/>
      </c>
    </row>
    <row r="134">
      <c r="A134" s="13" t="n"/>
      <c r="B134" s="5" t="n"/>
      <c r="C134" s="17" t="n"/>
      <c r="D134" s="5" t="n"/>
      <c r="E134" s="5" t="n"/>
      <c r="F134" s="6">
        <f>IF(B134&amp;""="","",IFERROR(INDEX('الطلاب'!$B$6:$B$505,MATCH(B134&amp;"",'الطلاب'!$A$6:$A$505,0))&amp;"","كود غير موجود"))</f>
        <v/>
      </c>
      <c r="G134" s="6">
        <f>IF(B134&amp;""="","",IFERROR(INDEX('الطلاب'!$F$6:$F$505,MATCH(B134&amp;"",'الطلاب'!$A$6:$A$505,0))&amp;"",""))</f>
        <v/>
      </c>
      <c r="H134" s="22">
        <f>IF(OR(B134&amp;""="",NOT(ISNUMBER(A134))),"",IF(COUNTIFS($B$6:$B$3005,B134&amp;"",$A$6:$A$3005,"&gt;"&amp;A134)=0,1,0))</f>
        <v/>
      </c>
    </row>
    <row r="135">
      <c r="A135" s="13" t="n"/>
      <c r="B135" s="5" t="n"/>
      <c r="C135" s="17" t="n"/>
      <c r="D135" s="5" t="n"/>
      <c r="E135" s="5" t="n"/>
      <c r="F135" s="6">
        <f>IF(B135&amp;""="","",IFERROR(INDEX('الطلاب'!$B$6:$B$505,MATCH(B135&amp;"",'الطلاب'!$A$6:$A$505,0))&amp;"","كود غير موجود"))</f>
        <v/>
      </c>
      <c r="G135" s="6">
        <f>IF(B135&amp;""="","",IFERROR(INDEX('الطلاب'!$F$6:$F$505,MATCH(B135&amp;"",'الطلاب'!$A$6:$A$505,0))&amp;"",""))</f>
        <v/>
      </c>
      <c r="H135" s="22">
        <f>IF(OR(B135&amp;""="",NOT(ISNUMBER(A135))),"",IF(COUNTIFS($B$6:$B$3005,B135&amp;"",$A$6:$A$3005,"&gt;"&amp;A135)=0,1,0))</f>
        <v/>
      </c>
    </row>
    <row r="136">
      <c r="A136" s="13" t="n"/>
      <c r="B136" s="5" t="n"/>
      <c r="C136" s="17" t="n"/>
      <c r="D136" s="5" t="n"/>
      <c r="E136" s="5" t="n"/>
      <c r="F136" s="6">
        <f>IF(B136&amp;""="","",IFERROR(INDEX('الطلاب'!$B$6:$B$505,MATCH(B136&amp;"",'الطلاب'!$A$6:$A$505,0))&amp;"","كود غير موجود"))</f>
        <v/>
      </c>
      <c r="G136" s="6">
        <f>IF(B136&amp;""="","",IFERROR(INDEX('الطلاب'!$F$6:$F$505,MATCH(B136&amp;"",'الطلاب'!$A$6:$A$505,0))&amp;"",""))</f>
        <v/>
      </c>
      <c r="H136" s="22">
        <f>IF(OR(B136&amp;""="",NOT(ISNUMBER(A136))),"",IF(COUNTIFS($B$6:$B$3005,B136&amp;"",$A$6:$A$3005,"&gt;"&amp;A136)=0,1,0))</f>
        <v/>
      </c>
    </row>
    <row r="137">
      <c r="A137" s="13" t="n"/>
      <c r="B137" s="5" t="n"/>
      <c r="C137" s="17" t="n"/>
      <c r="D137" s="5" t="n"/>
      <c r="E137" s="5" t="n"/>
      <c r="F137" s="6">
        <f>IF(B137&amp;""="","",IFERROR(INDEX('الطلاب'!$B$6:$B$505,MATCH(B137&amp;"",'الطلاب'!$A$6:$A$505,0))&amp;"","كود غير موجود"))</f>
        <v/>
      </c>
      <c r="G137" s="6">
        <f>IF(B137&amp;""="","",IFERROR(INDEX('الطلاب'!$F$6:$F$505,MATCH(B137&amp;"",'الطلاب'!$A$6:$A$505,0))&amp;"",""))</f>
        <v/>
      </c>
      <c r="H137" s="22">
        <f>IF(OR(B137&amp;""="",NOT(ISNUMBER(A137))),"",IF(COUNTIFS($B$6:$B$3005,B137&amp;"",$A$6:$A$3005,"&gt;"&amp;A137)=0,1,0))</f>
        <v/>
      </c>
    </row>
    <row r="138">
      <c r="A138" s="13" t="n"/>
      <c r="B138" s="5" t="n"/>
      <c r="C138" s="17" t="n"/>
      <c r="D138" s="5" t="n"/>
      <c r="E138" s="5" t="n"/>
      <c r="F138" s="6">
        <f>IF(B138&amp;""="","",IFERROR(INDEX('الطلاب'!$B$6:$B$505,MATCH(B138&amp;"",'الطلاب'!$A$6:$A$505,0))&amp;"","كود غير موجود"))</f>
        <v/>
      </c>
      <c r="G138" s="6">
        <f>IF(B138&amp;""="","",IFERROR(INDEX('الطلاب'!$F$6:$F$505,MATCH(B138&amp;"",'الطلاب'!$A$6:$A$505,0))&amp;"",""))</f>
        <v/>
      </c>
      <c r="H138" s="22">
        <f>IF(OR(B138&amp;""="",NOT(ISNUMBER(A138))),"",IF(COUNTIFS($B$6:$B$3005,B138&amp;"",$A$6:$A$3005,"&gt;"&amp;A138)=0,1,0))</f>
        <v/>
      </c>
    </row>
    <row r="139">
      <c r="A139" s="13" t="n"/>
      <c r="B139" s="5" t="n"/>
      <c r="C139" s="17" t="n"/>
      <c r="D139" s="5" t="n"/>
      <c r="E139" s="5" t="n"/>
      <c r="F139" s="6">
        <f>IF(B139&amp;""="","",IFERROR(INDEX('الطلاب'!$B$6:$B$505,MATCH(B139&amp;"",'الطلاب'!$A$6:$A$505,0))&amp;"","كود غير موجود"))</f>
        <v/>
      </c>
      <c r="G139" s="6">
        <f>IF(B139&amp;""="","",IFERROR(INDEX('الطلاب'!$F$6:$F$505,MATCH(B139&amp;"",'الطلاب'!$A$6:$A$505,0))&amp;"",""))</f>
        <v/>
      </c>
      <c r="H139" s="22">
        <f>IF(OR(B139&amp;""="",NOT(ISNUMBER(A139))),"",IF(COUNTIFS($B$6:$B$3005,B139&amp;"",$A$6:$A$3005,"&gt;"&amp;A139)=0,1,0))</f>
        <v/>
      </c>
    </row>
    <row r="140">
      <c r="A140" s="13" t="n"/>
      <c r="B140" s="5" t="n"/>
      <c r="C140" s="17" t="n"/>
      <c r="D140" s="5" t="n"/>
      <c r="E140" s="5" t="n"/>
      <c r="F140" s="6">
        <f>IF(B140&amp;""="","",IFERROR(INDEX('الطلاب'!$B$6:$B$505,MATCH(B140&amp;"",'الطلاب'!$A$6:$A$505,0))&amp;"","كود غير موجود"))</f>
        <v/>
      </c>
      <c r="G140" s="6">
        <f>IF(B140&amp;""="","",IFERROR(INDEX('الطلاب'!$F$6:$F$505,MATCH(B140&amp;"",'الطلاب'!$A$6:$A$505,0))&amp;"",""))</f>
        <v/>
      </c>
      <c r="H140" s="22">
        <f>IF(OR(B140&amp;""="",NOT(ISNUMBER(A140))),"",IF(COUNTIFS($B$6:$B$3005,B140&amp;"",$A$6:$A$3005,"&gt;"&amp;A140)=0,1,0))</f>
        <v/>
      </c>
    </row>
    <row r="141">
      <c r="A141" s="13" t="n"/>
      <c r="B141" s="5" t="n"/>
      <c r="C141" s="17" t="n"/>
      <c r="D141" s="5" t="n"/>
      <c r="E141" s="5" t="n"/>
      <c r="F141" s="6">
        <f>IF(B141&amp;""="","",IFERROR(INDEX('الطلاب'!$B$6:$B$505,MATCH(B141&amp;"",'الطلاب'!$A$6:$A$505,0))&amp;"","كود غير موجود"))</f>
        <v/>
      </c>
      <c r="G141" s="6">
        <f>IF(B141&amp;""="","",IFERROR(INDEX('الطلاب'!$F$6:$F$505,MATCH(B141&amp;"",'الطلاب'!$A$6:$A$505,0))&amp;"",""))</f>
        <v/>
      </c>
      <c r="H141" s="22">
        <f>IF(OR(B141&amp;""="",NOT(ISNUMBER(A141))),"",IF(COUNTIFS($B$6:$B$3005,B141&amp;"",$A$6:$A$3005,"&gt;"&amp;A141)=0,1,0))</f>
        <v/>
      </c>
    </row>
    <row r="142">
      <c r="A142" s="13" t="n"/>
      <c r="B142" s="5" t="n"/>
      <c r="C142" s="17" t="n"/>
      <c r="D142" s="5" t="n"/>
      <c r="E142" s="5" t="n"/>
      <c r="F142" s="6">
        <f>IF(B142&amp;""="","",IFERROR(INDEX('الطلاب'!$B$6:$B$505,MATCH(B142&amp;"",'الطلاب'!$A$6:$A$505,0))&amp;"","كود غير موجود"))</f>
        <v/>
      </c>
      <c r="G142" s="6">
        <f>IF(B142&amp;""="","",IFERROR(INDEX('الطلاب'!$F$6:$F$505,MATCH(B142&amp;"",'الطلاب'!$A$6:$A$505,0))&amp;"",""))</f>
        <v/>
      </c>
      <c r="H142" s="22">
        <f>IF(OR(B142&amp;""="",NOT(ISNUMBER(A142))),"",IF(COUNTIFS($B$6:$B$3005,B142&amp;"",$A$6:$A$3005,"&gt;"&amp;A142)=0,1,0))</f>
        <v/>
      </c>
    </row>
    <row r="143">
      <c r="A143" s="13" t="n"/>
      <c r="B143" s="5" t="n"/>
      <c r="C143" s="17" t="n"/>
      <c r="D143" s="5" t="n"/>
      <c r="E143" s="5" t="n"/>
      <c r="F143" s="6">
        <f>IF(B143&amp;""="","",IFERROR(INDEX('الطلاب'!$B$6:$B$505,MATCH(B143&amp;"",'الطلاب'!$A$6:$A$505,0))&amp;"","كود غير موجود"))</f>
        <v/>
      </c>
      <c r="G143" s="6">
        <f>IF(B143&amp;""="","",IFERROR(INDEX('الطلاب'!$F$6:$F$505,MATCH(B143&amp;"",'الطلاب'!$A$6:$A$505,0))&amp;"",""))</f>
        <v/>
      </c>
      <c r="H143" s="22">
        <f>IF(OR(B143&amp;""="",NOT(ISNUMBER(A143))),"",IF(COUNTIFS($B$6:$B$3005,B143&amp;"",$A$6:$A$3005,"&gt;"&amp;A143)=0,1,0))</f>
        <v/>
      </c>
    </row>
    <row r="144">
      <c r="A144" s="13" t="n"/>
      <c r="B144" s="5" t="n"/>
      <c r="C144" s="17" t="n"/>
      <c r="D144" s="5" t="n"/>
      <c r="E144" s="5" t="n"/>
      <c r="F144" s="6">
        <f>IF(B144&amp;""="","",IFERROR(INDEX('الطلاب'!$B$6:$B$505,MATCH(B144&amp;"",'الطلاب'!$A$6:$A$505,0))&amp;"","كود غير موجود"))</f>
        <v/>
      </c>
      <c r="G144" s="6">
        <f>IF(B144&amp;""="","",IFERROR(INDEX('الطلاب'!$F$6:$F$505,MATCH(B144&amp;"",'الطلاب'!$A$6:$A$505,0))&amp;"",""))</f>
        <v/>
      </c>
      <c r="H144" s="22">
        <f>IF(OR(B144&amp;""="",NOT(ISNUMBER(A144))),"",IF(COUNTIFS($B$6:$B$3005,B144&amp;"",$A$6:$A$3005,"&gt;"&amp;A144)=0,1,0))</f>
        <v/>
      </c>
    </row>
    <row r="145">
      <c r="A145" s="13" t="n"/>
      <c r="B145" s="5" t="n"/>
      <c r="C145" s="17" t="n"/>
      <c r="D145" s="5" t="n"/>
      <c r="E145" s="5" t="n"/>
      <c r="F145" s="6">
        <f>IF(B145&amp;""="","",IFERROR(INDEX('الطلاب'!$B$6:$B$505,MATCH(B145&amp;"",'الطلاب'!$A$6:$A$505,0))&amp;"","كود غير موجود"))</f>
        <v/>
      </c>
      <c r="G145" s="6">
        <f>IF(B145&amp;""="","",IFERROR(INDEX('الطلاب'!$F$6:$F$505,MATCH(B145&amp;"",'الطلاب'!$A$6:$A$505,0))&amp;"",""))</f>
        <v/>
      </c>
      <c r="H145" s="22">
        <f>IF(OR(B145&amp;""="",NOT(ISNUMBER(A145))),"",IF(COUNTIFS($B$6:$B$3005,B145&amp;"",$A$6:$A$3005,"&gt;"&amp;A145)=0,1,0))</f>
        <v/>
      </c>
    </row>
    <row r="146">
      <c r="A146" s="13" t="n"/>
      <c r="B146" s="5" t="n"/>
      <c r="C146" s="17" t="n"/>
      <c r="D146" s="5" t="n"/>
      <c r="E146" s="5" t="n"/>
      <c r="F146" s="6">
        <f>IF(B146&amp;""="","",IFERROR(INDEX('الطلاب'!$B$6:$B$505,MATCH(B146&amp;"",'الطلاب'!$A$6:$A$505,0))&amp;"","كود غير موجود"))</f>
        <v/>
      </c>
      <c r="G146" s="6">
        <f>IF(B146&amp;""="","",IFERROR(INDEX('الطلاب'!$F$6:$F$505,MATCH(B146&amp;"",'الطلاب'!$A$6:$A$505,0))&amp;"",""))</f>
        <v/>
      </c>
      <c r="H146" s="22">
        <f>IF(OR(B146&amp;""="",NOT(ISNUMBER(A146))),"",IF(COUNTIFS($B$6:$B$3005,B146&amp;"",$A$6:$A$3005,"&gt;"&amp;A146)=0,1,0))</f>
        <v/>
      </c>
    </row>
    <row r="147">
      <c r="A147" s="13" t="n"/>
      <c r="B147" s="5" t="n"/>
      <c r="C147" s="17" t="n"/>
      <c r="D147" s="5" t="n"/>
      <c r="E147" s="5" t="n"/>
      <c r="F147" s="6">
        <f>IF(B147&amp;""="","",IFERROR(INDEX('الطلاب'!$B$6:$B$505,MATCH(B147&amp;"",'الطلاب'!$A$6:$A$505,0))&amp;"","كود غير موجود"))</f>
        <v/>
      </c>
      <c r="G147" s="6">
        <f>IF(B147&amp;""="","",IFERROR(INDEX('الطلاب'!$F$6:$F$505,MATCH(B147&amp;"",'الطلاب'!$A$6:$A$505,0))&amp;"",""))</f>
        <v/>
      </c>
      <c r="H147" s="22">
        <f>IF(OR(B147&amp;""="",NOT(ISNUMBER(A147))),"",IF(COUNTIFS($B$6:$B$3005,B147&amp;"",$A$6:$A$3005,"&gt;"&amp;A147)=0,1,0))</f>
        <v/>
      </c>
    </row>
    <row r="148">
      <c r="A148" s="13" t="n"/>
      <c r="B148" s="5" t="n"/>
      <c r="C148" s="17" t="n"/>
      <c r="D148" s="5" t="n"/>
      <c r="E148" s="5" t="n"/>
      <c r="F148" s="6">
        <f>IF(B148&amp;""="","",IFERROR(INDEX('الطلاب'!$B$6:$B$505,MATCH(B148&amp;"",'الطلاب'!$A$6:$A$505,0))&amp;"","كود غير موجود"))</f>
        <v/>
      </c>
      <c r="G148" s="6">
        <f>IF(B148&amp;""="","",IFERROR(INDEX('الطلاب'!$F$6:$F$505,MATCH(B148&amp;"",'الطلاب'!$A$6:$A$505,0))&amp;"",""))</f>
        <v/>
      </c>
      <c r="H148" s="22">
        <f>IF(OR(B148&amp;""="",NOT(ISNUMBER(A148))),"",IF(COUNTIFS($B$6:$B$3005,B148&amp;"",$A$6:$A$3005,"&gt;"&amp;A148)=0,1,0))</f>
        <v/>
      </c>
    </row>
    <row r="149">
      <c r="A149" s="13" t="n"/>
      <c r="B149" s="5" t="n"/>
      <c r="C149" s="17" t="n"/>
      <c r="D149" s="5" t="n"/>
      <c r="E149" s="5" t="n"/>
      <c r="F149" s="6">
        <f>IF(B149&amp;""="","",IFERROR(INDEX('الطلاب'!$B$6:$B$505,MATCH(B149&amp;"",'الطلاب'!$A$6:$A$505,0))&amp;"","كود غير موجود"))</f>
        <v/>
      </c>
      <c r="G149" s="6">
        <f>IF(B149&amp;""="","",IFERROR(INDEX('الطلاب'!$F$6:$F$505,MATCH(B149&amp;"",'الطلاب'!$A$6:$A$505,0))&amp;"",""))</f>
        <v/>
      </c>
      <c r="H149" s="22">
        <f>IF(OR(B149&amp;""="",NOT(ISNUMBER(A149))),"",IF(COUNTIFS($B$6:$B$3005,B149&amp;"",$A$6:$A$3005,"&gt;"&amp;A149)=0,1,0))</f>
        <v/>
      </c>
    </row>
    <row r="150">
      <c r="A150" s="13" t="n"/>
      <c r="B150" s="5" t="n"/>
      <c r="C150" s="17" t="n"/>
      <c r="D150" s="5" t="n"/>
      <c r="E150" s="5" t="n"/>
      <c r="F150" s="6">
        <f>IF(B150&amp;""="","",IFERROR(INDEX('الطلاب'!$B$6:$B$505,MATCH(B150&amp;"",'الطلاب'!$A$6:$A$505,0))&amp;"","كود غير موجود"))</f>
        <v/>
      </c>
      <c r="G150" s="6">
        <f>IF(B150&amp;""="","",IFERROR(INDEX('الطلاب'!$F$6:$F$505,MATCH(B150&amp;"",'الطلاب'!$A$6:$A$505,0))&amp;"",""))</f>
        <v/>
      </c>
      <c r="H150" s="22">
        <f>IF(OR(B150&amp;""="",NOT(ISNUMBER(A150))),"",IF(COUNTIFS($B$6:$B$3005,B150&amp;"",$A$6:$A$3005,"&gt;"&amp;A150)=0,1,0))</f>
        <v/>
      </c>
    </row>
    <row r="151">
      <c r="A151" s="13" t="n"/>
      <c r="B151" s="5" t="n"/>
      <c r="C151" s="17" t="n"/>
      <c r="D151" s="5" t="n"/>
      <c r="E151" s="5" t="n"/>
      <c r="F151" s="6">
        <f>IF(B151&amp;""="","",IFERROR(INDEX('الطلاب'!$B$6:$B$505,MATCH(B151&amp;"",'الطلاب'!$A$6:$A$505,0))&amp;"","كود غير موجود"))</f>
        <v/>
      </c>
      <c r="G151" s="6">
        <f>IF(B151&amp;""="","",IFERROR(INDEX('الطلاب'!$F$6:$F$505,MATCH(B151&amp;"",'الطلاب'!$A$6:$A$505,0))&amp;"",""))</f>
        <v/>
      </c>
      <c r="H151" s="22">
        <f>IF(OR(B151&amp;""="",NOT(ISNUMBER(A151))),"",IF(COUNTIFS($B$6:$B$3005,B151&amp;"",$A$6:$A$3005,"&gt;"&amp;A151)=0,1,0))</f>
        <v/>
      </c>
    </row>
    <row r="152">
      <c r="A152" s="13" t="n"/>
      <c r="B152" s="5" t="n"/>
      <c r="C152" s="17" t="n"/>
      <c r="D152" s="5" t="n"/>
      <c r="E152" s="5" t="n"/>
      <c r="F152" s="6">
        <f>IF(B152&amp;""="","",IFERROR(INDEX('الطلاب'!$B$6:$B$505,MATCH(B152&amp;"",'الطلاب'!$A$6:$A$505,0))&amp;"","كود غير موجود"))</f>
        <v/>
      </c>
      <c r="G152" s="6">
        <f>IF(B152&amp;""="","",IFERROR(INDEX('الطلاب'!$F$6:$F$505,MATCH(B152&amp;"",'الطلاب'!$A$6:$A$505,0))&amp;"",""))</f>
        <v/>
      </c>
      <c r="H152" s="22">
        <f>IF(OR(B152&amp;""="",NOT(ISNUMBER(A152))),"",IF(COUNTIFS($B$6:$B$3005,B152&amp;"",$A$6:$A$3005,"&gt;"&amp;A152)=0,1,0))</f>
        <v/>
      </c>
    </row>
    <row r="153">
      <c r="A153" s="13" t="n"/>
      <c r="B153" s="5" t="n"/>
      <c r="C153" s="17" t="n"/>
      <c r="D153" s="5" t="n"/>
      <c r="E153" s="5" t="n"/>
      <c r="F153" s="6">
        <f>IF(B153&amp;""="","",IFERROR(INDEX('الطلاب'!$B$6:$B$505,MATCH(B153&amp;"",'الطلاب'!$A$6:$A$505,0))&amp;"","كود غير موجود"))</f>
        <v/>
      </c>
      <c r="G153" s="6">
        <f>IF(B153&amp;""="","",IFERROR(INDEX('الطلاب'!$F$6:$F$505,MATCH(B153&amp;"",'الطلاب'!$A$6:$A$505,0))&amp;"",""))</f>
        <v/>
      </c>
      <c r="H153" s="22">
        <f>IF(OR(B153&amp;""="",NOT(ISNUMBER(A153))),"",IF(COUNTIFS($B$6:$B$3005,B153&amp;"",$A$6:$A$3005,"&gt;"&amp;A153)=0,1,0))</f>
        <v/>
      </c>
    </row>
    <row r="154">
      <c r="A154" s="13" t="n"/>
      <c r="B154" s="5" t="n"/>
      <c r="C154" s="17" t="n"/>
      <c r="D154" s="5" t="n"/>
      <c r="E154" s="5" t="n"/>
      <c r="F154" s="6">
        <f>IF(B154&amp;""="","",IFERROR(INDEX('الطلاب'!$B$6:$B$505,MATCH(B154&amp;"",'الطلاب'!$A$6:$A$505,0))&amp;"","كود غير موجود"))</f>
        <v/>
      </c>
      <c r="G154" s="6">
        <f>IF(B154&amp;""="","",IFERROR(INDEX('الطلاب'!$F$6:$F$505,MATCH(B154&amp;"",'الطلاب'!$A$6:$A$505,0))&amp;"",""))</f>
        <v/>
      </c>
      <c r="H154" s="22">
        <f>IF(OR(B154&amp;""="",NOT(ISNUMBER(A154))),"",IF(COUNTIFS($B$6:$B$3005,B154&amp;"",$A$6:$A$3005,"&gt;"&amp;A154)=0,1,0))</f>
        <v/>
      </c>
    </row>
    <row r="155">
      <c r="A155" s="13" t="n"/>
      <c r="B155" s="5" t="n"/>
      <c r="C155" s="17" t="n"/>
      <c r="D155" s="5" t="n"/>
      <c r="E155" s="5" t="n"/>
      <c r="F155" s="6">
        <f>IF(B155&amp;""="","",IFERROR(INDEX('الطلاب'!$B$6:$B$505,MATCH(B155&amp;"",'الطلاب'!$A$6:$A$505,0))&amp;"","كود غير موجود"))</f>
        <v/>
      </c>
      <c r="G155" s="6">
        <f>IF(B155&amp;""="","",IFERROR(INDEX('الطلاب'!$F$6:$F$505,MATCH(B155&amp;"",'الطلاب'!$A$6:$A$505,0))&amp;"",""))</f>
        <v/>
      </c>
      <c r="H155" s="22">
        <f>IF(OR(B155&amp;""="",NOT(ISNUMBER(A155))),"",IF(COUNTIFS($B$6:$B$3005,B155&amp;"",$A$6:$A$3005,"&gt;"&amp;A155)=0,1,0))</f>
        <v/>
      </c>
    </row>
    <row r="156">
      <c r="A156" s="13" t="n"/>
      <c r="B156" s="5" t="n"/>
      <c r="C156" s="17" t="n"/>
      <c r="D156" s="5" t="n"/>
      <c r="E156" s="5" t="n"/>
      <c r="F156" s="6">
        <f>IF(B156&amp;""="","",IFERROR(INDEX('الطلاب'!$B$6:$B$505,MATCH(B156&amp;"",'الطلاب'!$A$6:$A$505,0))&amp;"","كود غير موجود"))</f>
        <v/>
      </c>
      <c r="G156" s="6">
        <f>IF(B156&amp;""="","",IFERROR(INDEX('الطلاب'!$F$6:$F$505,MATCH(B156&amp;"",'الطلاب'!$A$6:$A$505,0))&amp;"",""))</f>
        <v/>
      </c>
      <c r="H156" s="22">
        <f>IF(OR(B156&amp;""="",NOT(ISNUMBER(A156))),"",IF(COUNTIFS($B$6:$B$3005,B156&amp;"",$A$6:$A$3005,"&gt;"&amp;A156)=0,1,0))</f>
        <v/>
      </c>
    </row>
    <row r="157">
      <c r="A157" s="13" t="n"/>
      <c r="B157" s="5" t="n"/>
      <c r="C157" s="17" t="n"/>
      <c r="D157" s="5" t="n"/>
      <c r="E157" s="5" t="n"/>
      <c r="F157" s="6">
        <f>IF(B157&amp;""="","",IFERROR(INDEX('الطلاب'!$B$6:$B$505,MATCH(B157&amp;"",'الطلاب'!$A$6:$A$505,0))&amp;"","كود غير موجود"))</f>
        <v/>
      </c>
      <c r="G157" s="6">
        <f>IF(B157&amp;""="","",IFERROR(INDEX('الطلاب'!$F$6:$F$505,MATCH(B157&amp;"",'الطلاب'!$A$6:$A$505,0))&amp;"",""))</f>
        <v/>
      </c>
      <c r="H157" s="22">
        <f>IF(OR(B157&amp;""="",NOT(ISNUMBER(A157))),"",IF(COUNTIFS($B$6:$B$3005,B157&amp;"",$A$6:$A$3005,"&gt;"&amp;A157)=0,1,0))</f>
        <v/>
      </c>
    </row>
    <row r="158">
      <c r="A158" s="13" t="n"/>
      <c r="B158" s="5" t="n"/>
      <c r="C158" s="17" t="n"/>
      <c r="D158" s="5" t="n"/>
      <c r="E158" s="5" t="n"/>
      <c r="F158" s="6">
        <f>IF(B158&amp;""="","",IFERROR(INDEX('الطلاب'!$B$6:$B$505,MATCH(B158&amp;"",'الطلاب'!$A$6:$A$505,0))&amp;"","كود غير موجود"))</f>
        <v/>
      </c>
      <c r="G158" s="6">
        <f>IF(B158&amp;""="","",IFERROR(INDEX('الطلاب'!$F$6:$F$505,MATCH(B158&amp;"",'الطلاب'!$A$6:$A$505,0))&amp;"",""))</f>
        <v/>
      </c>
      <c r="H158" s="22">
        <f>IF(OR(B158&amp;""="",NOT(ISNUMBER(A158))),"",IF(COUNTIFS($B$6:$B$3005,B158&amp;"",$A$6:$A$3005,"&gt;"&amp;A158)=0,1,0))</f>
        <v/>
      </c>
    </row>
    <row r="159">
      <c r="A159" s="13" t="n"/>
      <c r="B159" s="5" t="n"/>
      <c r="C159" s="17" t="n"/>
      <c r="D159" s="5" t="n"/>
      <c r="E159" s="5" t="n"/>
      <c r="F159" s="6">
        <f>IF(B159&amp;""="","",IFERROR(INDEX('الطلاب'!$B$6:$B$505,MATCH(B159&amp;"",'الطلاب'!$A$6:$A$505,0))&amp;"","كود غير موجود"))</f>
        <v/>
      </c>
      <c r="G159" s="6">
        <f>IF(B159&amp;""="","",IFERROR(INDEX('الطلاب'!$F$6:$F$505,MATCH(B159&amp;"",'الطلاب'!$A$6:$A$505,0))&amp;"",""))</f>
        <v/>
      </c>
      <c r="H159" s="22">
        <f>IF(OR(B159&amp;""="",NOT(ISNUMBER(A159))),"",IF(COUNTIFS($B$6:$B$3005,B159&amp;"",$A$6:$A$3005,"&gt;"&amp;A159)=0,1,0))</f>
        <v/>
      </c>
    </row>
    <row r="160">
      <c r="A160" s="13" t="n"/>
      <c r="B160" s="5" t="n"/>
      <c r="C160" s="17" t="n"/>
      <c r="D160" s="5" t="n"/>
      <c r="E160" s="5" t="n"/>
      <c r="F160" s="6">
        <f>IF(B160&amp;""="","",IFERROR(INDEX('الطلاب'!$B$6:$B$505,MATCH(B160&amp;"",'الطلاب'!$A$6:$A$505,0))&amp;"","كود غير موجود"))</f>
        <v/>
      </c>
      <c r="G160" s="6">
        <f>IF(B160&amp;""="","",IFERROR(INDEX('الطلاب'!$F$6:$F$505,MATCH(B160&amp;"",'الطلاب'!$A$6:$A$505,0))&amp;"",""))</f>
        <v/>
      </c>
      <c r="H160" s="22">
        <f>IF(OR(B160&amp;""="",NOT(ISNUMBER(A160))),"",IF(COUNTIFS($B$6:$B$3005,B160&amp;"",$A$6:$A$3005,"&gt;"&amp;A160)=0,1,0))</f>
        <v/>
      </c>
    </row>
    <row r="161">
      <c r="A161" s="13" t="n"/>
      <c r="B161" s="5" t="n"/>
      <c r="C161" s="17" t="n"/>
      <c r="D161" s="5" t="n"/>
      <c r="E161" s="5" t="n"/>
      <c r="F161" s="6">
        <f>IF(B161&amp;""="","",IFERROR(INDEX('الطلاب'!$B$6:$B$505,MATCH(B161&amp;"",'الطلاب'!$A$6:$A$505,0))&amp;"","كود غير موجود"))</f>
        <v/>
      </c>
      <c r="G161" s="6">
        <f>IF(B161&amp;""="","",IFERROR(INDEX('الطلاب'!$F$6:$F$505,MATCH(B161&amp;"",'الطلاب'!$A$6:$A$505,0))&amp;"",""))</f>
        <v/>
      </c>
      <c r="H161" s="22">
        <f>IF(OR(B161&amp;""="",NOT(ISNUMBER(A161))),"",IF(COUNTIFS($B$6:$B$3005,B161&amp;"",$A$6:$A$3005,"&gt;"&amp;A161)=0,1,0))</f>
        <v/>
      </c>
    </row>
    <row r="162">
      <c r="A162" s="13" t="n"/>
      <c r="B162" s="5" t="n"/>
      <c r="C162" s="17" t="n"/>
      <c r="D162" s="5" t="n"/>
      <c r="E162" s="5" t="n"/>
      <c r="F162" s="6">
        <f>IF(B162&amp;""="","",IFERROR(INDEX('الطلاب'!$B$6:$B$505,MATCH(B162&amp;"",'الطلاب'!$A$6:$A$505,0))&amp;"","كود غير موجود"))</f>
        <v/>
      </c>
      <c r="G162" s="6">
        <f>IF(B162&amp;""="","",IFERROR(INDEX('الطلاب'!$F$6:$F$505,MATCH(B162&amp;"",'الطلاب'!$A$6:$A$505,0))&amp;"",""))</f>
        <v/>
      </c>
      <c r="H162" s="22">
        <f>IF(OR(B162&amp;""="",NOT(ISNUMBER(A162))),"",IF(COUNTIFS($B$6:$B$3005,B162&amp;"",$A$6:$A$3005,"&gt;"&amp;A162)=0,1,0))</f>
        <v/>
      </c>
    </row>
    <row r="163">
      <c r="A163" s="13" t="n"/>
      <c r="B163" s="5" t="n"/>
      <c r="C163" s="17" t="n"/>
      <c r="D163" s="5" t="n"/>
      <c r="E163" s="5" t="n"/>
      <c r="F163" s="6">
        <f>IF(B163&amp;""="","",IFERROR(INDEX('الطلاب'!$B$6:$B$505,MATCH(B163&amp;"",'الطلاب'!$A$6:$A$505,0))&amp;"","كود غير موجود"))</f>
        <v/>
      </c>
      <c r="G163" s="6">
        <f>IF(B163&amp;""="","",IFERROR(INDEX('الطلاب'!$F$6:$F$505,MATCH(B163&amp;"",'الطلاب'!$A$6:$A$505,0))&amp;"",""))</f>
        <v/>
      </c>
      <c r="H163" s="22">
        <f>IF(OR(B163&amp;""="",NOT(ISNUMBER(A163))),"",IF(COUNTIFS($B$6:$B$3005,B163&amp;"",$A$6:$A$3005,"&gt;"&amp;A163)=0,1,0))</f>
        <v/>
      </c>
    </row>
    <row r="164">
      <c r="A164" s="13" t="n"/>
      <c r="B164" s="5" t="n"/>
      <c r="C164" s="17" t="n"/>
      <c r="D164" s="5" t="n"/>
      <c r="E164" s="5" t="n"/>
      <c r="F164" s="6">
        <f>IF(B164&amp;""="","",IFERROR(INDEX('الطلاب'!$B$6:$B$505,MATCH(B164&amp;"",'الطلاب'!$A$6:$A$505,0))&amp;"","كود غير موجود"))</f>
        <v/>
      </c>
      <c r="G164" s="6">
        <f>IF(B164&amp;""="","",IFERROR(INDEX('الطلاب'!$F$6:$F$505,MATCH(B164&amp;"",'الطلاب'!$A$6:$A$505,0))&amp;"",""))</f>
        <v/>
      </c>
      <c r="H164" s="22">
        <f>IF(OR(B164&amp;""="",NOT(ISNUMBER(A164))),"",IF(COUNTIFS($B$6:$B$3005,B164&amp;"",$A$6:$A$3005,"&gt;"&amp;A164)=0,1,0))</f>
        <v/>
      </c>
    </row>
    <row r="165">
      <c r="A165" s="13" t="n"/>
      <c r="B165" s="5" t="n"/>
      <c r="C165" s="17" t="n"/>
      <c r="D165" s="5" t="n"/>
      <c r="E165" s="5" t="n"/>
      <c r="F165" s="6">
        <f>IF(B165&amp;""="","",IFERROR(INDEX('الطلاب'!$B$6:$B$505,MATCH(B165&amp;"",'الطلاب'!$A$6:$A$505,0))&amp;"","كود غير موجود"))</f>
        <v/>
      </c>
      <c r="G165" s="6">
        <f>IF(B165&amp;""="","",IFERROR(INDEX('الطلاب'!$F$6:$F$505,MATCH(B165&amp;"",'الطلاب'!$A$6:$A$505,0))&amp;"",""))</f>
        <v/>
      </c>
      <c r="H165" s="22">
        <f>IF(OR(B165&amp;""="",NOT(ISNUMBER(A165))),"",IF(COUNTIFS($B$6:$B$3005,B165&amp;"",$A$6:$A$3005,"&gt;"&amp;A165)=0,1,0))</f>
        <v/>
      </c>
    </row>
    <row r="166">
      <c r="A166" s="13" t="n"/>
      <c r="B166" s="5" t="n"/>
      <c r="C166" s="17" t="n"/>
      <c r="D166" s="5" t="n"/>
      <c r="E166" s="5" t="n"/>
      <c r="F166" s="6">
        <f>IF(B166&amp;""="","",IFERROR(INDEX('الطلاب'!$B$6:$B$505,MATCH(B166&amp;"",'الطلاب'!$A$6:$A$505,0))&amp;"","كود غير موجود"))</f>
        <v/>
      </c>
      <c r="G166" s="6">
        <f>IF(B166&amp;""="","",IFERROR(INDEX('الطلاب'!$F$6:$F$505,MATCH(B166&amp;"",'الطلاب'!$A$6:$A$505,0))&amp;"",""))</f>
        <v/>
      </c>
      <c r="H166" s="22">
        <f>IF(OR(B166&amp;""="",NOT(ISNUMBER(A166))),"",IF(COUNTIFS($B$6:$B$3005,B166&amp;"",$A$6:$A$3005,"&gt;"&amp;A166)=0,1,0))</f>
        <v/>
      </c>
    </row>
    <row r="167">
      <c r="A167" s="13" t="n"/>
      <c r="B167" s="5" t="n"/>
      <c r="C167" s="17" t="n"/>
      <c r="D167" s="5" t="n"/>
      <c r="E167" s="5" t="n"/>
      <c r="F167" s="6">
        <f>IF(B167&amp;""="","",IFERROR(INDEX('الطلاب'!$B$6:$B$505,MATCH(B167&amp;"",'الطلاب'!$A$6:$A$505,0))&amp;"","كود غير موجود"))</f>
        <v/>
      </c>
      <c r="G167" s="6">
        <f>IF(B167&amp;""="","",IFERROR(INDEX('الطلاب'!$F$6:$F$505,MATCH(B167&amp;"",'الطلاب'!$A$6:$A$505,0))&amp;"",""))</f>
        <v/>
      </c>
      <c r="H167" s="22">
        <f>IF(OR(B167&amp;""="",NOT(ISNUMBER(A167))),"",IF(COUNTIFS($B$6:$B$3005,B167&amp;"",$A$6:$A$3005,"&gt;"&amp;A167)=0,1,0))</f>
        <v/>
      </c>
    </row>
    <row r="168">
      <c r="A168" s="13" t="n"/>
      <c r="B168" s="5" t="n"/>
      <c r="C168" s="17" t="n"/>
      <c r="D168" s="5" t="n"/>
      <c r="E168" s="5" t="n"/>
      <c r="F168" s="6">
        <f>IF(B168&amp;""="","",IFERROR(INDEX('الطلاب'!$B$6:$B$505,MATCH(B168&amp;"",'الطلاب'!$A$6:$A$505,0))&amp;"","كود غير موجود"))</f>
        <v/>
      </c>
      <c r="G168" s="6">
        <f>IF(B168&amp;""="","",IFERROR(INDEX('الطلاب'!$F$6:$F$505,MATCH(B168&amp;"",'الطلاب'!$A$6:$A$505,0))&amp;"",""))</f>
        <v/>
      </c>
      <c r="H168" s="22">
        <f>IF(OR(B168&amp;""="",NOT(ISNUMBER(A168))),"",IF(COUNTIFS($B$6:$B$3005,B168&amp;"",$A$6:$A$3005,"&gt;"&amp;A168)=0,1,0))</f>
        <v/>
      </c>
    </row>
    <row r="169">
      <c r="A169" s="13" t="n"/>
      <c r="B169" s="5" t="n"/>
      <c r="C169" s="17" t="n"/>
      <c r="D169" s="5" t="n"/>
      <c r="E169" s="5" t="n"/>
      <c r="F169" s="6">
        <f>IF(B169&amp;""="","",IFERROR(INDEX('الطلاب'!$B$6:$B$505,MATCH(B169&amp;"",'الطلاب'!$A$6:$A$505,0))&amp;"","كود غير موجود"))</f>
        <v/>
      </c>
      <c r="G169" s="6">
        <f>IF(B169&amp;""="","",IFERROR(INDEX('الطلاب'!$F$6:$F$505,MATCH(B169&amp;"",'الطلاب'!$A$6:$A$505,0))&amp;"",""))</f>
        <v/>
      </c>
      <c r="H169" s="22">
        <f>IF(OR(B169&amp;""="",NOT(ISNUMBER(A169))),"",IF(COUNTIFS($B$6:$B$3005,B169&amp;"",$A$6:$A$3005,"&gt;"&amp;A169)=0,1,0))</f>
        <v/>
      </c>
    </row>
    <row r="170">
      <c r="A170" s="13" t="n"/>
      <c r="B170" s="5" t="n"/>
      <c r="C170" s="17" t="n"/>
      <c r="D170" s="5" t="n"/>
      <c r="E170" s="5" t="n"/>
      <c r="F170" s="6">
        <f>IF(B170&amp;""="","",IFERROR(INDEX('الطلاب'!$B$6:$B$505,MATCH(B170&amp;"",'الطلاب'!$A$6:$A$505,0))&amp;"","كود غير موجود"))</f>
        <v/>
      </c>
      <c r="G170" s="6">
        <f>IF(B170&amp;""="","",IFERROR(INDEX('الطلاب'!$F$6:$F$505,MATCH(B170&amp;"",'الطلاب'!$A$6:$A$505,0))&amp;"",""))</f>
        <v/>
      </c>
      <c r="H170" s="22">
        <f>IF(OR(B170&amp;""="",NOT(ISNUMBER(A170))),"",IF(COUNTIFS($B$6:$B$3005,B170&amp;"",$A$6:$A$3005,"&gt;"&amp;A170)=0,1,0))</f>
        <v/>
      </c>
    </row>
    <row r="171">
      <c r="A171" s="13" t="n"/>
      <c r="B171" s="5" t="n"/>
      <c r="C171" s="17" t="n"/>
      <c r="D171" s="5" t="n"/>
      <c r="E171" s="5" t="n"/>
      <c r="F171" s="6">
        <f>IF(B171&amp;""="","",IFERROR(INDEX('الطلاب'!$B$6:$B$505,MATCH(B171&amp;"",'الطلاب'!$A$6:$A$505,0))&amp;"","كود غير موجود"))</f>
        <v/>
      </c>
      <c r="G171" s="6">
        <f>IF(B171&amp;""="","",IFERROR(INDEX('الطلاب'!$F$6:$F$505,MATCH(B171&amp;"",'الطلاب'!$A$6:$A$505,0))&amp;"",""))</f>
        <v/>
      </c>
      <c r="H171" s="22">
        <f>IF(OR(B171&amp;""="",NOT(ISNUMBER(A171))),"",IF(COUNTIFS($B$6:$B$3005,B171&amp;"",$A$6:$A$3005,"&gt;"&amp;A171)=0,1,0))</f>
        <v/>
      </c>
    </row>
    <row r="172">
      <c r="A172" s="13" t="n"/>
      <c r="B172" s="5" t="n"/>
      <c r="C172" s="17" t="n"/>
      <c r="D172" s="5" t="n"/>
      <c r="E172" s="5" t="n"/>
      <c r="F172" s="6">
        <f>IF(B172&amp;""="","",IFERROR(INDEX('الطلاب'!$B$6:$B$505,MATCH(B172&amp;"",'الطلاب'!$A$6:$A$505,0))&amp;"","كود غير موجود"))</f>
        <v/>
      </c>
      <c r="G172" s="6">
        <f>IF(B172&amp;""="","",IFERROR(INDEX('الطلاب'!$F$6:$F$505,MATCH(B172&amp;"",'الطلاب'!$A$6:$A$505,0))&amp;"",""))</f>
        <v/>
      </c>
      <c r="H172" s="22">
        <f>IF(OR(B172&amp;""="",NOT(ISNUMBER(A172))),"",IF(COUNTIFS($B$6:$B$3005,B172&amp;"",$A$6:$A$3005,"&gt;"&amp;A172)=0,1,0))</f>
        <v/>
      </c>
    </row>
    <row r="173">
      <c r="A173" s="13" t="n"/>
      <c r="B173" s="5" t="n"/>
      <c r="C173" s="17" t="n"/>
      <c r="D173" s="5" t="n"/>
      <c r="E173" s="5" t="n"/>
      <c r="F173" s="6">
        <f>IF(B173&amp;""="","",IFERROR(INDEX('الطلاب'!$B$6:$B$505,MATCH(B173&amp;"",'الطلاب'!$A$6:$A$505,0))&amp;"","كود غير موجود"))</f>
        <v/>
      </c>
      <c r="G173" s="6">
        <f>IF(B173&amp;""="","",IFERROR(INDEX('الطلاب'!$F$6:$F$505,MATCH(B173&amp;"",'الطلاب'!$A$6:$A$505,0))&amp;"",""))</f>
        <v/>
      </c>
      <c r="H173" s="22">
        <f>IF(OR(B173&amp;""="",NOT(ISNUMBER(A173))),"",IF(COUNTIFS($B$6:$B$3005,B173&amp;"",$A$6:$A$3005,"&gt;"&amp;A173)=0,1,0))</f>
        <v/>
      </c>
    </row>
    <row r="174">
      <c r="A174" s="13" t="n"/>
      <c r="B174" s="5" t="n"/>
      <c r="C174" s="17" t="n"/>
      <c r="D174" s="5" t="n"/>
      <c r="E174" s="5" t="n"/>
      <c r="F174" s="6">
        <f>IF(B174&amp;""="","",IFERROR(INDEX('الطلاب'!$B$6:$B$505,MATCH(B174&amp;"",'الطلاب'!$A$6:$A$505,0))&amp;"","كود غير موجود"))</f>
        <v/>
      </c>
      <c r="G174" s="6">
        <f>IF(B174&amp;""="","",IFERROR(INDEX('الطلاب'!$F$6:$F$505,MATCH(B174&amp;"",'الطلاب'!$A$6:$A$505,0))&amp;"",""))</f>
        <v/>
      </c>
      <c r="H174" s="22">
        <f>IF(OR(B174&amp;""="",NOT(ISNUMBER(A174))),"",IF(COUNTIFS($B$6:$B$3005,B174&amp;"",$A$6:$A$3005,"&gt;"&amp;A174)=0,1,0))</f>
        <v/>
      </c>
    </row>
    <row r="175">
      <c r="A175" s="13" t="n"/>
      <c r="B175" s="5" t="n"/>
      <c r="C175" s="17" t="n"/>
      <c r="D175" s="5" t="n"/>
      <c r="E175" s="5" t="n"/>
      <c r="F175" s="6">
        <f>IF(B175&amp;""="","",IFERROR(INDEX('الطلاب'!$B$6:$B$505,MATCH(B175&amp;"",'الطلاب'!$A$6:$A$505,0))&amp;"","كود غير موجود"))</f>
        <v/>
      </c>
      <c r="G175" s="6">
        <f>IF(B175&amp;""="","",IFERROR(INDEX('الطلاب'!$F$6:$F$505,MATCH(B175&amp;"",'الطلاب'!$A$6:$A$505,0))&amp;"",""))</f>
        <v/>
      </c>
      <c r="H175" s="22">
        <f>IF(OR(B175&amp;""="",NOT(ISNUMBER(A175))),"",IF(COUNTIFS($B$6:$B$3005,B175&amp;"",$A$6:$A$3005,"&gt;"&amp;A175)=0,1,0))</f>
        <v/>
      </c>
    </row>
    <row r="176">
      <c r="A176" s="13" t="n"/>
      <c r="B176" s="5" t="n"/>
      <c r="C176" s="17" t="n"/>
      <c r="D176" s="5" t="n"/>
      <c r="E176" s="5" t="n"/>
      <c r="F176" s="6">
        <f>IF(B176&amp;""="","",IFERROR(INDEX('الطلاب'!$B$6:$B$505,MATCH(B176&amp;"",'الطلاب'!$A$6:$A$505,0))&amp;"","كود غير موجود"))</f>
        <v/>
      </c>
      <c r="G176" s="6">
        <f>IF(B176&amp;""="","",IFERROR(INDEX('الطلاب'!$F$6:$F$505,MATCH(B176&amp;"",'الطلاب'!$A$6:$A$505,0))&amp;"",""))</f>
        <v/>
      </c>
      <c r="H176" s="22">
        <f>IF(OR(B176&amp;""="",NOT(ISNUMBER(A176))),"",IF(COUNTIFS($B$6:$B$3005,B176&amp;"",$A$6:$A$3005,"&gt;"&amp;A176)=0,1,0))</f>
        <v/>
      </c>
    </row>
    <row r="177">
      <c r="A177" s="13" t="n"/>
      <c r="B177" s="5" t="n"/>
      <c r="C177" s="17" t="n"/>
      <c r="D177" s="5" t="n"/>
      <c r="E177" s="5" t="n"/>
      <c r="F177" s="6">
        <f>IF(B177&amp;""="","",IFERROR(INDEX('الطلاب'!$B$6:$B$505,MATCH(B177&amp;"",'الطلاب'!$A$6:$A$505,0))&amp;"","كود غير موجود"))</f>
        <v/>
      </c>
      <c r="G177" s="6">
        <f>IF(B177&amp;""="","",IFERROR(INDEX('الطلاب'!$F$6:$F$505,MATCH(B177&amp;"",'الطلاب'!$A$6:$A$505,0))&amp;"",""))</f>
        <v/>
      </c>
      <c r="H177" s="22">
        <f>IF(OR(B177&amp;""="",NOT(ISNUMBER(A177))),"",IF(COUNTIFS($B$6:$B$3005,B177&amp;"",$A$6:$A$3005,"&gt;"&amp;A177)=0,1,0))</f>
        <v/>
      </c>
    </row>
    <row r="178">
      <c r="A178" s="13" t="n"/>
      <c r="B178" s="5" t="n"/>
      <c r="C178" s="17" t="n"/>
      <c r="D178" s="5" t="n"/>
      <c r="E178" s="5" t="n"/>
      <c r="F178" s="6">
        <f>IF(B178&amp;""="","",IFERROR(INDEX('الطلاب'!$B$6:$B$505,MATCH(B178&amp;"",'الطلاب'!$A$6:$A$505,0))&amp;"","كود غير موجود"))</f>
        <v/>
      </c>
      <c r="G178" s="6">
        <f>IF(B178&amp;""="","",IFERROR(INDEX('الطلاب'!$F$6:$F$505,MATCH(B178&amp;"",'الطلاب'!$A$6:$A$505,0))&amp;"",""))</f>
        <v/>
      </c>
      <c r="H178" s="22">
        <f>IF(OR(B178&amp;""="",NOT(ISNUMBER(A178))),"",IF(COUNTIFS($B$6:$B$3005,B178&amp;"",$A$6:$A$3005,"&gt;"&amp;A178)=0,1,0))</f>
        <v/>
      </c>
    </row>
    <row r="179">
      <c r="A179" s="13" t="n"/>
      <c r="B179" s="5" t="n"/>
      <c r="C179" s="17" t="n"/>
      <c r="D179" s="5" t="n"/>
      <c r="E179" s="5" t="n"/>
      <c r="F179" s="6">
        <f>IF(B179&amp;""="","",IFERROR(INDEX('الطلاب'!$B$6:$B$505,MATCH(B179&amp;"",'الطلاب'!$A$6:$A$505,0))&amp;"","كود غير موجود"))</f>
        <v/>
      </c>
      <c r="G179" s="6">
        <f>IF(B179&amp;""="","",IFERROR(INDEX('الطلاب'!$F$6:$F$505,MATCH(B179&amp;"",'الطلاب'!$A$6:$A$505,0))&amp;"",""))</f>
        <v/>
      </c>
      <c r="H179" s="22">
        <f>IF(OR(B179&amp;""="",NOT(ISNUMBER(A179))),"",IF(COUNTIFS($B$6:$B$3005,B179&amp;"",$A$6:$A$3005,"&gt;"&amp;A179)=0,1,0))</f>
        <v/>
      </c>
    </row>
    <row r="180">
      <c r="A180" s="13" t="n"/>
      <c r="B180" s="5" t="n"/>
      <c r="C180" s="17" t="n"/>
      <c r="D180" s="5" t="n"/>
      <c r="E180" s="5" t="n"/>
      <c r="F180" s="6">
        <f>IF(B180&amp;""="","",IFERROR(INDEX('الطلاب'!$B$6:$B$505,MATCH(B180&amp;"",'الطلاب'!$A$6:$A$505,0))&amp;"","كود غير موجود"))</f>
        <v/>
      </c>
      <c r="G180" s="6">
        <f>IF(B180&amp;""="","",IFERROR(INDEX('الطلاب'!$F$6:$F$505,MATCH(B180&amp;"",'الطلاب'!$A$6:$A$505,0))&amp;"",""))</f>
        <v/>
      </c>
      <c r="H180" s="22">
        <f>IF(OR(B180&amp;""="",NOT(ISNUMBER(A180))),"",IF(COUNTIFS($B$6:$B$3005,B180&amp;"",$A$6:$A$3005,"&gt;"&amp;A180)=0,1,0))</f>
        <v/>
      </c>
    </row>
    <row r="181">
      <c r="A181" s="13" t="n"/>
      <c r="B181" s="5" t="n"/>
      <c r="C181" s="17" t="n"/>
      <c r="D181" s="5" t="n"/>
      <c r="E181" s="5" t="n"/>
      <c r="F181" s="6">
        <f>IF(B181&amp;""="","",IFERROR(INDEX('الطلاب'!$B$6:$B$505,MATCH(B181&amp;"",'الطلاب'!$A$6:$A$505,0))&amp;"","كود غير موجود"))</f>
        <v/>
      </c>
      <c r="G181" s="6">
        <f>IF(B181&amp;""="","",IFERROR(INDEX('الطلاب'!$F$6:$F$505,MATCH(B181&amp;"",'الطلاب'!$A$6:$A$505,0))&amp;"",""))</f>
        <v/>
      </c>
      <c r="H181" s="22">
        <f>IF(OR(B181&amp;""="",NOT(ISNUMBER(A181))),"",IF(COUNTIFS($B$6:$B$3005,B181&amp;"",$A$6:$A$3005,"&gt;"&amp;A181)=0,1,0))</f>
        <v/>
      </c>
    </row>
    <row r="182">
      <c r="A182" s="13" t="n"/>
      <c r="B182" s="5" t="n"/>
      <c r="C182" s="17" t="n"/>
      <c r="D182" s="5" t="n"/>
      <c r="E182" s="5" t="n"/>
      <c r="F182" s="6">
        <f>IF(B182&amp;""="","",IFERROR(INDEX('الطلاب'!$B$6:$B$505,MATCH(B182&amp;"",'الطلاب'!$A$6:$A$505,0))&amp;"","كود غير موجود"))</f>
        <v/>
      </c>
      <c r="G182" s="6">
        <f>IF(B182&amp;""="","",IFERROR(INDEX('الطلاب'!$F$6:$F$505,MATCH(B182&amp;"",'الطلاب'!$A$6:$A$505,0))&amp;"",""))</f>
        <v/>
      </c>
      <c r="H182" s="22">
        <f>IF(OR(B182&amp;""="",NOT(ISNUMBER(A182))),"",IF(COUNTIFS($B$6:$B$3005,B182&amp;"",$A$6:$A$3005,"&gt;"&amp;A182)=0,1,0))</f>
        <v/>
      </c>
    </row>
    <row r="183">
      <c r="A183" s="13" t="n"/>
      <c r="B183" s="5" t="n"/>
      <c r="C183" s="17" t="n"/>
      <c r="D183" s="5" t="n"/>
      <c r="E183" s="5" t="n"/>
      <c r="F183" s="6">
        <f>IF(B183&amp;""="","",IFERROR(INDEX('الطلاب'!$B$6:$B$505,MATCH(B183&amp;"",'الطلاب'!$A$6:$A$505,0))&amp;"","كود غير موجود"))</f>
        <v/>
      </c>
      <c r="G183" s="6">
        <f>IF(B183&amp;""="","",IFERROR(INDEX('الطلاب'!$F$6:$F$505,MATCH(B183&amp;"",'الطلاب'!$A$6:$A$505,0))&amp;"",""))</f>
        <v/>
      </c>
      <c r="H183" s="22">
        <f>IF(OR(B183&amp;""="",NOT(ISNUMBER(A183))),"",IF(COUNTIFS($B$6:$B$3005,B183&amp;"",$A$6:$A$3005,"&gt;"&amp;A183)=0,1,0))</f>
        <v/>
      </c>
    </row>
    <row r="184">
      <c r="A184" s="13" t="n"/>
      <c r="B184" s="5" t="n"/>
      <c r="C184" s="17" t="n"/>
      <c r="D184" s="5" t="n"/>
      <c r="E184" s="5" t="n"/>
      <c r="F184" s="6">
        <f>IF(B184&amp;""="","",IFERROR(INDEX('الطلاب'!$B$6:$B$505,MATCH(B184&amp;"",'الطلاب'!$A$6:$A$505,0))&amp;"","كود غير موجود"))</f>
        <v/>
      </c>
      <c r="G184" s="6">
        <f>IF(B184&amp;""="","",IFERROR(INDEX('الطلاب'!$F$6:$F$505,MATCH(B184&amp;"",'الطلاب'!$A$6:$A$505,0))&amp;"",""))</f>
        <v/>
      </c>
      <c r="H184" s="22">
        <f>IF(OR(B184&amp;""="",NOT(ISNUMBER(A184))),"",IF(COUNTIFS($B$6:$B$3005,B184&amp;"",$A$6:$A$3005,"&gt;"&amp;A184)=0,1,0))</f>
        <v/>
      </c>
    </row>
    <row r="185">
      <c r="A185" s="13" t="n"/>
      <c r="B185" s="5" t="n"/>
      <c r="C185" s="17" t="n"/>
      <c r="D185" s="5" t="n"/>
      <c r="E185" s="5" t="n"/>
      <c r="F185" s="6">
        <f>IF(B185&amp;""="","",IFERROR(INDEX('الطلاب'!$B$6:$B$505,MATCH(B185&amp;"",'الطلاب'!$A$6:$A$505,0))&amp;"","كود غير موجود"))</f>
        <v/>
      </c>
      <c r="G185" s="6">
        <f>IF(B185&amp;""="","",IFERROR(INDEX('الطلاب'!$F$6:$F$505,MATCH(B185&amp;"",'الطلاب'!$A$6:$A$505,0))&amp;"",""))</f>
        <v/>
      </c>
      <c r="H185" s="22">
        <f>IF(OR(B185&amp;""="",NOT(ISNUMBER(A185))),"",IF(COUNTIFS($B$6:$B$3005,B185&amp;"",$A$6:$A$3005,"&gt;"&amp;A185)=0,1,0))</f>
        <v/>
      </c>
    </row>
    <row r="186">
      <c r="A186" s="13" t="n"/>
      <c r="B186" s="5" t="n"/>
      <c r="C186" s="17" t="n"/>
      <c r="D186" s="5" t="n"/>
      <c r="E186" s="5" t="n"/>
      <c r="F186" s="6">
        <f>IF(B186&amp;""="","",IFERROR(INDEX('الطلاب'!$B$6:$B$505,MATCH(B186&amp;"",'الطلاب'!$A$6:$A$505,0))&amp;"","كود غير موجود"))</f>
        <v/>
      </c>
      <c r="G186" s="6">
        <f>IF(B186&amp;""="","",IFERROR(INDEX('الطلاب'!$F$6:$F$505,MATCH(B186&amp;"",'الطلاب'!$A$6:$A$505,0))&amp;"",""))</f>
        <v/>
      </c>
      <c r="H186" s="22">
        <f>IF(OR(B186&amp;""="",NOT(ISNUMBER(A186))),"",IF(COUNTIFS($B$6:$B$3005,B186&amp;"",$A$6:$A$3005,"&gt;"&amp;A186)=0,1,0))</f>
        <v/>
      </c>
    </row>
    <row r="187">
      <c r="A187" s="13" t="n"/>
      <c r="B187" s="5" t="n"/>
      <c r="C187" s="17" t="n"/>
      <c r="D187" s="5" t="n"/>
      <c r="E187" s="5" t="n"/>
      <c r="F187" s="6">
        <f>IF(B187&amp;""="","",IFERROR(INDEX('الطلاب'!$B$6:$B$505,MATCH(B187&amp;"",'الطلاب'!$A$6:$A$505,0))&amp;"","كود غير موجود"))</f>
        <v/>
      </c>
      <c r="G187" s="6">
        <f>IF(B187&amp;""="","",IFERROR(INDEX('الطلاب'!$F$6:$F$505,MATCH(B187&amp;"",'الطلاب'!$A$6:$A$505,0))&amp;"",""))</f>
        <v/>
      </c>
      <c r="H187" s="22">
        <f>IF(OR(B187&amp;""="",NOT(ISNUMBER(A187))),"",IF(COUNTIFS($B$6:$B$3005,B187&amp;"",$A$6:$A$3005,"&gt;"&amp;A187)=0,1,0))</f>
        <v/>
      </c>
    </row>
    <row r="188">
      <c r="A188" s="13" t="n"/>
      <c r="B188" s="5" t="n"/>
      <c r="C188" s="17" t="n"/>
      <c r="D188" s="5" t="n"/>
      <c r="E188" s="5" t="n"/>
      <c r="F188" s="6">
        <f>IF(B188&amp;""="","",IFERROR(INDEX('الطلاب'!$B$6:$B$505,MATCH(B188&amp;"",'الطلاب'!$A$6:$A$505,0))&amp;"","كود غير موجود"))</f>
        <v/>
      </c>
      <c r="G188" s="6">
        <f>IF(B188&amp;""="","",IFERROR(INDEX('الطلاب'!$F$6:$F$505,MATCH(B188&amp;"",'الطلاب'!$A$6:$A$505,0))&amp;"",""))</f>
        <v/>
      </c>
      <c r="H188" s="22">
        <f>IF(OR(B188&amp;""="",NOT(ISNUMBER(A188))),"",IF(COUNTIFS($B$6:$B$3005,B188&amp;"",$A$6:$A$3005,"&gt;"&amp;A188)=0,1,0))</f>
        <v/>
      </c>
    </row>
    <row r="189">
      <c r="A189" s="13" t="n"/>
      <c r="B189" s="5" t="n"/>
      <c r="C189" s="17" t="n"/>
      <c r="D189" s="5" t="n"/>
      <c r="E189" s="5" t="n"/>
      <c r="F189" s="6">
        <f>IF(B189&amp;""="","",IFERROR(INDEX('الطلاب'!$B$6:$B$505,MATCH(B189&amp;"",'الطلاب'!$A$6:$A$505,0))&amp;"","كود غير موجود"))</f>
        <v/>
      </c>
      <c r="G189" s="6">
        <f>IF(B189&amp;""="","",IFERROR(INDEX('الطلاب'!$F$6:$F$505,MATCH(B189&amp;"",'الطلاب'!$A$6:$A$505,0))&amp;"",""))</f>
        <v/>
      </c>
      <c r="H189" s="22">
        <f>IF(OR(B189&amp;""="",NOT(ISNUMBER(A189))),"",IF(COUNTIFS($B$6:$B$3005,B189&amp;"",$A$6:$A$3005,"&gt;"&amp;A189)=0,1,0))</f>
        <v/>
      </c>
    </row>
    <row r="190">
      <c r="A190" s="13" t="n"/>
      <c r="B190" s="5" t="n"/>
      <c r="C190" s="17" t="n"/>
      <c r="D190" s="5" t="n"/>
      <c r="E190" s="5" t="n"/>
      <c r="F190" s="6">
        <f>IF(B190&amp;""="","",IFERROR(INDEX('الطلاب'!$B$6:$B$505,MATCH(B190&amp;"",'الطلاب'!$A$6:$A$505,0))&amp;"","كود غير موجود"))</f>
        <v/>
      </c>
      <c r="G190" s="6">
        <f>IF(B190&amp;""="","",IFERROR(INDEX('الطلاب'!$F$6:$F$505,MATCH(B190&amp;"",'الطلاب'!$A$6:$A$505,0))&amp;"",""))</f>
        <v/>
      </c>
      <c r="H190" s="22">
        <f>IF(OR(B190&amp;""="",NOT(ISNUMBER(A190))),"",IF(COUNTIFS($B$6:$B$3005,B190&amp;"",$A$6:$A$3005,"&gt;"&amp;A190)=0,1,0))</f>
        <v/>
      </c>
    </row>
    <row r="191">
      <c r="A191" s="13" t="n"/>
      <c r="B191" s="5" t="n"/>
      <c r="C191" s="17" t="n"/>
      <c r="D191" s="5" t="n"/>
      <c r="E191" s="5" t="n"/>
      <c r="F191" s="6">
        <f>IF(B191&amp;""="","",IFERROR(INDEX('الطلاب'!$B$6:$B$505,MATCH(B191&amp;"",'الطلاب'!$A$6:$A$505,0))&amp;"","كود غير موجود"))</f>
        <v/>
      </c>
      <c r="G191" s="6">
        <f>IF(B191&amp;""="","",IFERROR(INDEX('الطلاب'!$F$6:$F$505,MATCH(B191&amp;"",'الطلاب'!$A$6:$A$505,0))&amp;"",""))</f>
        <v/>
      </c>
      <c r="H191" s="22">
        <f>IF(OR(B191&amp;""="",NOT(ISNUMBER(A191))),"",IF(COUNTIFS($B$6:$B$3005,B191&amp;"",$A$6:$A$3005,"&gt;"&amp;A191)=0,1,0))</f>
        <v/>
      </c>
    </row>
    <row r="192">
      <c r="A192" s="13" t="n"/>
      <c r="B192" s="5" t="n"/>
      <c r="C192" s="17" t="n"/>
      <c r="D192" s="5" t="n"/>
      <c r="E192" s="5" t="n"/>
      <c r="F192" s="6">
        <f>IF(B192&amp;""="","",IFERROR(INDEX('الطلاب'!$B$6:$B$505,MATCH(B192&amp;"",'الطلاب'!$A$6:$A$505,0))&amp;"","كود غير موجود"))</f>
        <v/>
      </c>
      <c r="G192" s="6">
        <f>IF(B192&amp;""="","",IFERROR(INDEX('الطلاب'!$F$6:$F$505,MATCH(B192&amp;"",'الطلاب'!$A$6:$A$505,0))&amp;"",""))</f>
        <v/>
      </c>
      <c r="H192" s="22">
        <f>IF(OR(B192&amp;""="",NOT(ISNUMBER(A192))),"",IF(COUNTIFS($B$6:$B$3005,B192&amp;"",$A$6:$A$3005,"&gt;"&amp;A192)=0,1,0))</f>
        <v/>
      </c>
    </row>
    <row r="193">
      <c r="A193" s="13" t="n"/>
      <c r="B193" s="5" t="n"/>
      <c r="C193" s="17" t="n"/>
      <c r="D193" s="5" t="n"/>
      <c r="E193" s="5" t="n"/>
      <c r="F193" s="6">
        <f>IF(B193&amp;""="","",IFERROR(INDEX('الطلاب'!$B$6:$B$505,MATCH(B193&amp;"",'الطلاب'!$A$6:$A$505,0))&amp;"","كود غير موجود"))</f>
        <v/>
      </c>
      <c r="G193" s="6">
        <f>IF(B193&amp;""="","",IFERROR(INDEX('الطلاب'!$F$6:$F$505,MATCH(B193&amp;"",'الطلاب'!$A$6:$A$505,0))&amp;"",""))</f>
        <v/>
      </c>
      <c r="H193" s="22">
        <f>IF(OR(B193&amp;""="",NOT(ISNUMBER(A193))),"",IF(COUNTIFS($B$6:$B$3005,B193&amp;"",$A$6:$A$3005,"&gt;"&amp;A193)=0,1,0))</f>
        <v/>
      </c>
    </row>
    <row r="194">
      <c r="A194" s="13" t="n"/>
      <c r="B194" s="5" t="n"/>
      <c r="C194" s="17" t="n"/>
      <c r="D194" s="5" t="n"/>
      <c r="E194" s="5" t="n"/>
      <c r="F194" s="6">
        <f>IF(B194&amp;""="","",IFERROR(INDEX('الطلاب'!$B$6:$B$505,MATCH(B194&amp;"",'الطلاب'!$A$6:$A$505,0))&amp;"","كود غير موجود"))</f>
        <v/>
      </c>
      <c r="G194" s="6">
        <f>IF(B194&amp;""="","",IFERROR(INDEX('الطلاب'!$F$6:$F$505,MATCH(B194&amp;"",'الطلاب'!$A$6:$A$505,0))&amp;"",""))</f>
        <v/>
      </c>
      <c r="H194" s="22">
        <f>IF(OR(B194&amp;""="",NOT(ISNUMBER(A194))),"",IF(COUNTIFS($B$6:$B$3005,B194&amp;"",$A$6:$A$3005,"&gt;"&amp;A194)=0,1,0))</f>
        <v/>
      </c>
    </row>
    <row r="195">
      <c r="A195" s="13" t="n"/>
      <c r="B195" s="5" t="n"/>
      <c r="C195" s="17" t="n"/>
      <c r="D195" s="5" t="n"/>
      <c r="E195" s="5" t="n"/>
      <c r="F195" s="6">
        <f>IF(B195&amp;""="","",IFERROR(INDEX('الطلاب'!$B$6:$B$505,MATCH(B195&amp;"",'الطلاب'!$A$6:$A$505,0))&amp;"","كود غير موجود"))</f>
        <v/>
      </c>
      <c r="G195" s="6">
        <f>IF(B195&amp;""="","",IFERROR(INDEX('الطلاب'!$F$6:$F$505,MATCH(B195&amp;"",'الطلاب'!$A$6:$A$505,0))&amp;"",""))</f>
        <v/>
      </c>
      <c r="H195" s="22">
        <f>IF(OR(B195&amp;""="",NOT(ISNUMBER(A195))),"",IF(COUNTIFS($B$6:$B$3005,B195&amp;"",$A$6:$A$3005,"&gt;"&amp;A195)=0,1,0))</f>
        <v/>
      </c>
    </row>
    <row r="196">
      <c r="A196" s="13" t="n"/>
      <c r="B196" s="5" t="n"/>
      <c r="C196" s="17" t="n"/>
      <c r="D196" s="5" t="n"/>
      <c r="E196" s="5" t="n"/>
      <c r="F196" s="6">
        <f>IF(B196&amp;""="","",IFERROR(INDEX('الطلاب'!$B$6:$B$505,MATCH(B196&amp;"",'الطلاب'!$A$6:$A$505,0))&amp;"","كود غير موجود"))</f>
        <v/>
      </c>
      <c r="G196" s="6">
        <f>IF(B196&amp;""="","",IFERROR(INDEX('الطلاب'!$F$6:$F$505,MATCH(B196&amp;"",'الطلاب'!$A$6:$A$505,0))&amp;"",""))</f>
        <v/>
      </c>
      <c r="H196" s="22">
        <f>IF(OR(B196&amp;""="",NOT(ISNUMBER(A196))),"",IF(COUNTIFS($B$6:$B$3005,B196&amp;"",$A$6:$A$3005,"&gt;"&amp;A196)=0,1,0))</f>
        <v/>
      </c>
    </row>
    <row r="197">
      <c r="A197" s="13" t="n"/>
      <c r="B197" s="5" t="n"/>
      <c r="C197" s="17" t="n"/>
      <c r="D197" s="5" t="n"/>
      <c r="E197" s="5" t="n"/>
      <c r="F197" s="6">
        <f>IF(B197&amp;""="","",IFERROR(INDEX('الطلاب'!$B$6:$B$505,MATCH(B197&amp;"",'الطلاب'!$A$6:$A$505,0))&amp;"","كود غير موجود"))</f>
        <v/>
      </c>
      <c r="G197" s="6">
        <f>IF(B197&amp;""="","",IFERROR(INDEX('الطلاب'!$F$6:$F$505,MATCH(B197&amp;"",'الطلاب'!$A$6:$A$505,0))&amp;"",""))</f>
        <v/>
      </c>
      <c r="H197" s="22">
        <f>IF(OR(B197&amp;""="",NOT(ISNUMBER(A197))),"",IF(COUNTIFS($B$6:$B$3005,B197&amp;"",$A$6:$A$3005,"&gt;"&amp;A197)=0,1,0))</f>
        <v/>
      </c>
    </row>
    <row r="198">
      <c r="A198" s="13" t="n"/>
      <c r="B198" s="5" t="n"/>
      <c r="C198" s="17" t="n"/>
      <c r="D198" s="5" t="n"/>
      <c r="E198" s="5" t="n"/>
      <c r="F198" s="6">
        <f>IF(B198&amp;""="","",IFERROR(INDEX('الطلاب'!$B$6:$B$505,MATCH(B198&amp;"",'الطلاب'!$A$6:$A$505,0))&amp;"","كود غير موجود"))</f>
        <v/>
      </c>
      <c r="G198" s="6">
        <f>IF(B198&amp;""="","",IFERROR(INDEX('الطلاب'!$F$6:$F$505,MATCH(B198&amp;"",'الطلاب'!$A$6:$A$505,0))&amp;"",""))</f>
        <v/>
      </c>
      <c r="H198" s="22">
        <f>IF(OR(B198&amp;""="",NOT(ISNUMBER(A198))),"",IF(COUNTIFS($B$6:$B$3005,B198&amp;"",$A$6:$A$3005,"&gt;"&amp;A198)=0,1,0))</f>
        <v/>
      </c>
    </row>
    <row r="199">
      <c r="A199" s="13" t="n"/>
      <c r="B199" s="5" t="n"/>
      <c r="C199" s="17" t="n"/>
      <c r="D199" s="5" t="n"/>
      <c r="E199" s="5" t="n"/>
      <c r="F199" s="6">
        <f>IF(B199&amp;""="","",IFERROR(INDEX('الطلاب'!$B$6:$B$505,MATCH(B199&amp;"",'الطلاب'!$A$6:$A$505,0))&amp;"","كود غير موجود"))</f>
        <v/>
      </c>
      <c r="G199" s="6">
        <f>IF(B199&amp;""="","",IFERROR(INDEX('الطلاب'!$F$6:$F$505,MATCH(B199&amp;"",'الطلاب'!$A$6:$A$505,0))&amp;"",""))</f>
        <v/>
      </c>
      <c r="H199" s="22">
        <f>IF(OR(B199&amp;""="",NOT(ISNUMBER(A199))),"",IF(COUNTIFS($B$6:$B$3005,B199&amp;"",$A$6:$A$3005,"&gt;"&amp;A199)=0,1,0))</f>
        <v/>
      </c>
    </row>
    <row r="200">
      <c r="A200" s="13" t="n"/>
      <c r="B200" s="5" t="n"/>
      <c r="C200" s="17" t="n"/>
      <c r="D200" s="5" t="n"/>
      <c r="E200" s="5" t="n"/>
      <c r="F200" s="6">
        <f>IF(B200&amp;""="","",IFERROR(INDEX('الطلاب'!$B$6:$B$505,MATCH(B200&amp;"",'الطلاب'!$A$6:$A$505,0))&amp;"","كود غير موجود"))</f>
        <v/>
      </c>
      <c r="G200" s="6">
        <f>IF(B200&amp;""="","",IFERROR(INDEX('الطلاب'!$F$6:$F$505,MATCH(B200&amp;"",'الطلاب'!$A$6:$A$505,0))&amp;"",""))</f>
        <v/>
      </c>
      <c r="H200" s="22">
        <f>IF(OR(B200&amp;""="",NOT(ISNUMBER(A200))),"",IF(COUNTIFS($B$6:$B$3005,B200&amp;"",$A$6:$A$3005,"&gt;"&amp;A200)=0,1,0))</f>
        <v/>
      </c>
    </row>
    <row r="201">
      <c r="A201" s="13" t="n"/>
      <c r="B201" s="5" t="n"/>
      <c r="C201" s="17" t="n"/>
      <c r="D201" s="5" t="n"/>
      <c r="E201" s="5" t="n"/>
      <c r="F201" s="6">
        <f>IF(B201&amp;""="","",IFERROR(INDEX('الطلاب'!$B$6:$B$505,MATCH(B201&amp;"",'الطلاب'!$A$6:$A$505,0))&amp;"","كود غير موجود"))</f>
        <v/>
      </c>
      <c r="G201" s="6">
        <f>IF(B201&amp;""="","",IFERROR(INDEX('الطلاب'!$F$6:$F$505,MATCH(B201&amp;"",'الطلاب'!$A$6:$A$505,0))&amp;"",""))</f>
        <v/>
      </c>
      <c r="H201" s="22">
        <f>IF(OR(B201&amp;""="",NOT(ISNUMBER(A201))),"",IF(COUNTIFS($B$6:$B$3005,B201&amp;"",$A$6:$A$3005,"&gt;"&amp;A201)=0,1,0))</f>
        <v/>
      </c>
    </row>
    <row r="202">
      <c r="A202" s="13" t="n"/>
      <c r="B202" s="5" t="n"/>
      <c r="C202" s="17" t="n"/>
      <c r="D202" s="5" t="n"/>
      <c r="E202" s="5" t="n"/>
      <c r="F202" s="6">
        <f>IF(B202&amp;""="","",IFERROR(INDEX('الطلاب'!$B$6:$B$505,MATCH(B202&amp;"",'الطلاب'!$A$6:$A$505,0))&amp;"","كود غير موجود"))</f>
        <v/>
      </c>
      <c r="G202" s="6">
        <f>IF(B202&amp;""="","",IFERROR(INDEX('الطلاب'!$F$6:$F$505,MATCH(B202&amp;"",'الطلاب'!$A$6:$A$505,0))&amp;"",""))</f>
        <v/>
      </c>
      <c r="H202" s="22">
        <f>IF(OR(B202&amp;""="",NOT(ISNUMBER(A202))),"",IF(COUNTIFS($B$6:$B$3005,B202&amp;"",$A$6:$A$3005,"&gt;"&amp;A202)=0,1,0))</f>
        <v/>
      </c>
    </row>
    <row r="203">
      <c r="A203" s="13" t="n"/>
      <c r="B203" s="5" t="n"/>
      <c r="C203" s="17" t="n"/>
      <c r="D203" s="5" t="n"/>
      <c r="E203" s="5" t="n"/>
      <c r="F203" s="6">
        <f>IF(B203&amp;""="","",IFERROR(INDEX('الطلاب'!$B$6:$B$505,MATCH(B203&amp;"",'الطلاب'!$A$6:$A$505,0))&amp;"","كود غير موجود"))</f>
        <v/>
      </c>
      <c r="G203" s="6">
        <f>IF(B203&amp;""="","",IFERROR(INDEX('الطلاب'!$F$6:$F$505,MATCH(B203&amp;"",'الطلاب'!$A$6:$A$505,0))&amp;"",""))</f>
        <v/>
      </c>
      <c r="H203" s="22">
        <f>IF(OR(B203&amp;""="",NOT(ISNUMBER(A203))),"",IF(COUNTIFS($B$6:$B$3005,B203&amp;"",$A$6:$A$3005,"&gt;"&amp;A203)=0,1,0))</f>
        <v/>
      </c>
    </row>
    <row r="204">
      <c r="A204" s="13" t="n"/>
      <c r="B204" s="5" t="n"/>
      <c r="C204" s="17" t="n"/>
      <c r="D204" s="5" t="n"/>
      <c r="E204" s="5" t="n"/>
      <c r="F204" s="6">
        <f>IF(B204&amp;""="","",IFERROR(INDEX('الطلاب'!$B$6:$B$505,MATCH(B204&amp;"",'الطلاب'!$A$6:$A$505,0))&amp;"","كود غير موجود"))</f>
        <v/>
      </c>
      <c r="G204" s="6">
        <f>IF(B204&amp;""="","",IFERROR(INDEX('الطلاب'!$F$6:$F$505,MATCH(B204&amp;"",'الطلاب'!$A$6:$A$505,0))&amp;"",""))</f>
        <v/>
      </c>
      <c r="H204" s="22">
        <f>IF(OR(B204&amp;""="",NOT(ISNUMBER(A204))),"",IF(COUNTIFS($B$6:$B$3005,B204&amp;"",$A$6:$A$3005,"&gt;"&amp;A204)=0,1,0))</f>
        <v/>
      </c>
    </row>
    <row r="205">
      <c r="A205" s="13" t="n"/>
      <c r="B205" s="5" t="n"/>
      <c r="C205" s="17" t="n"/>
      <c r="D205" s="5" t="n"/>
      <c r="E205" s="5" t="n"/>
      <c r="F205" s="6">
        <f>IF(B205&amp;""="","",IFERROR(INDEX('الطلاب'!$B$6:$B$505,MATCH(B205&amp;"",'الطلاب'!$A$6:$A$505,0))&amp;"","كود غير موجود"))</f>
        <v/>
      </c>
      <c r="G205" s="6">
        <f>IF(B205&amp;""="","",IFERROR(INDEX('الطلاب'!$F$6:$F$505,MATCH(B205&amp;"",'الطلاب'!$A$6:$A$505,0))&amp;"",""))</f>
        <v/>
      </c>
      <c r="H205" s="22">
        <f>IF(OR(B205&amp;""="",NOT(ISNUMBER(A205))),"",IF(COUNTIFS($B$6:$B$3005,B205&amp;"",$A$6:$A$3005,"&gt;"&amp;A205)=0,1,0))</f>
        <v/>
      </c>
    </row>
    <row r="206">
      <c r="A206" s="13" t="n"/>
      <c r="B206" s="5" t="n"/>
      <c r="C206" s="17" t="n"/>
      <c r="D206" s="5" t="n"/>
      <c r="E206" s="5" t="n"/>
      <c r="F206" s="6">
        <f>IF(B206&amp;""="","",IFERROR(INDEX('الطلاب'!$B$6:$B$505,MATCH(B206&amp;"",'الطلاب'!$A$6:$A$505,0))&amp;"","كود غير موجود"))</f>
        <v/>
      </c>
      <c r="G206" s="6">
        <f>IF(B206&amp;""="","",IFERROR(INDEX('الطلاب'!$F$6:$F$505,MATCH(B206&amp;"",'الطلاب'!$A$6:$A$505,0))&amp;"",""))</f>
        <v/>
      </c>
      <c r="H206" s="22">
        <f>IF(OR(B206&amp;""="",NOT(ISNUMBER(A206))),"",IF(COUNTIFS($B$6:$B$3005,B206&amp;"",$A$6:$A$3005,"&gt;"&amp;A206)=0,1,0))</f>
        <v/>
      </c>
    </row>
    <row r="207">
      <c r="A207" s="13" t="n"/>
      <c r="B207" s="5" t="n"/>
      <c r="C207" s="17" t="n"/>
      <c r="D207" s="5" t="n"/>
      <c r="E207" s="5" t="n"/>
      <c r="F207" s="6">
        <f>IF(B207&amp;""="","",IFERROR(INDEX('الطلاب'!$B$6:$B$505,MATCH(B207&amp;"",'الطلاب'!$A$6:$A$505,0))&amp;"","كود غير موجود"))</f>
        <v/>
      </c>
      <c r="G207" s="6">
        <f>IF(B207&amp;""="","",IFERROR(INDEX('الطلاب'!$F$6:$F$505,MATCH(B207&amp;"",'الطلاب'!$A$6:$A$505,0))&amp;"",""))</f>
        <v/>
      </c>
      <c r="H207" s="22">
        <f>IF(OR(B207&amp;""="",NOT(ISNUMBER(A207))),"",IF(COUNTIFS($B$6:$B$3005,B207&amp;"",$A$6:$A$3005,"&gt;"&amp;A207)=0,1,0))</f>
        <v/>
      </c>
    </row>
    <row r="208">
      <c r="A208" s="13" t="n"/>
      <c r="B208" s="5" t="n"/>
      <c r="C208" s="17" t="n"/>
      <c r="D208" s="5" t="n"/>
      <c r="E208" s="5" t="n"/>
      <c r="F208" s="6">
        <f>IF(B208&amp;""="","",IFERROR(INDEX('الطلاب'!$B$6:$B$505,MATCH(B208&amp;"",'الطلاب'!$A$6:$A$505,0))&amp;"","كود غير موجود"))</f>
        <v/>
      </c>
      <c r="G208" s="6">
        <f>IF(B208&amp;""="","",IFERROR(INDEX('الطلاب'!$F$6:$F$505,MATCH(B208&amp;"",'الطلاب'!$A$6:$A$505,0))&amp;"",""))</f>
        <v/>
      </c>
      <c r="H208" s="22">
        <f>IF(OR(B208&amp;""="",NOT(ISNUMBER(A208))),"",IF(COUNTIFS($B$6:$B$3005,B208&amp;"",$A$6:$A$3005,"&gt;"&amp;A208)=0,1,0))</f>
        <v/>
      </c>
    </row>
    <row r="209">
      <c r="A209" s="13" t="n"/>
      <c r="B209" s="5" t="n"/>
      <c r="C209" s="17" t="n"/>
      <c r="D209" s="5" t="n"/>
      <c r="E209" s="5" t="n"/>
      <c r="F209" s="6">
        <f>IF(B209&amp;""="","",IFERROR(INDEX('الطلاب'!$B$6:$B$505,MATCH(B209&amp;"",'الطلاب'!$A$6:$A$505,0))&amp;"","كود غير موجود"))</f>
        <v/>
      </c>
      <c r="G209" s="6">
        <f>IF(B209&amp;""="","",IFERROR(INDEX('الطلاب'!$F$6:$F$505,MATCH(B209&amp;"",'الطلاب'!$A$6:$A$505,0))&amp;"",""))</f>
        <v/>
      </c>
      <c r="H209" s="22">
        <f>IF(OR(B209&amp;""="",NOT(ISNUMBER(A209))),"",IF(COUNTIFS($B$6:$B$3005,B209&amp;"",$A$6:$A$3005,"&gt;"&amp;A209)=0,1,0))</f>
        <v/>
      </c>
    </row>
    <row r="210">
      <c r="A210" s="13" t="n"/>
      <c r="B210" s="5" t="n"/>
      <c r="C210" s="17" t="n"/>
      <c r="D210" s="5" t="n"/>
      <c r="E210" s="5" t="n"/>
      <c r="F210" s="6">
        <f>IF(B210&amp;""="","",IFERROR(INDEX('الطلاب'!$B$6:$B$505,MATCH(B210&amp;"",'الطلاب'!$A$6:$A$505,0))&amp;"","كود غير موجود"))</f>
        <v/>
      </c>
      <c r="G210" s="6">
        <f>IF(B210&amp;""="","",IFERROR(INDEX('الطلاب'!$F$6:$F$505,MATCH(B210&amp;"",'الطلاب'!$A$6:$A$505,0))&amp;"",""))</f>
        <v/>
      </c>
      <c r="H210" s="22">
        <f>IF(OR(B210&amp;""="",NOT(ISNUMBER(A210))),"",IF(COUNTIFS($B$6:$B$3005,B210&amp;"",$A$6:$A$3005,"&gt;"&amp;A210)=0,1,0))</f>
        <v/>
      </c>
    </row>
    <row r="211">
      <c r="A211" s="13" t="n"/>
      <c r="B211" s="5" t="n"/>
      <c r="C211" s="17" t="n"/>
      <c r="D211" s="5" t="n"/>
      <c r="E211" s="5" t="n"/>
      <c r="F211" s="6">
        <f>IF(B211&amp;""="","",IFERROR(INDEX('الطلاب'!$B$6:$B$505,MATCH(B211&amp;"",'الطلاب'!$A$6:$A$505,0))&amp;"","كود غير موجود"))</f>
        <v/>
      </c>
      <c r="G211" s="6">
        <f>IF(B211&amp;""="","",IFERROR(INDEX('الطلاب'!$F$6:$F$505,MATCH(B211&amp;"",'الطلاب'!$A$6:$A$505,0))&amp;"",""))</f>
        <v/>
      </c>
      <c r="H211" s="22">
        <f>IF(OR(B211&amp;""="",NOT(ISNUMBER(A211))),"",IF(COUNTIFS($B$6:$B$3005,B211&amp;"",$A$6:$A$3005,"&gt;"&amp;A211)=0,1,0))</f>
        <v/>
      </c>
    </row>
    <row r="212">
      <c r="A212" s="13" t="n"/>
      <c r="B212" s="5" t="n"/>
      <c r="C212" s="17" t="n"/>
      <c r="D212" s="5" t="n"/>
      <c r="E212" s="5" t="n"/>
      <c r="F212" s="6">
        <f>IF(B212&amp;""="","",IFERROR(INDEX('الطلاب'!$B$6:$B$505,MATCH(B212&amp;"",'الطلاب'!$A$6:$A$505,0))&amp;"","كود غير موجود"))</f>
        <v/>
      </c>
      <c r="G212" s="6">
        <f>IF(B212&amp;""="","",IFERROR(INDEX('الطلاب'!$F$6:$F$505,MATCH(B212&amp;"",'الطلاب'!$A$6:$A$505,0))&amp;"",""))</f>
        <v/>
      </c>
      <c r="H212" s="22">
        <f>IF(OR(B212&amp;""="",NOT(ISNUMBER(A212))),"",IF(COUNTIFS($B$6:$B$3005,B212&amp;"",$A$6:$A$3005,"&gt;"&amp;A212)=0,1,0))</f>
        <v/>
      </c>
    </row>
    <row r="213">
      <c r="A213" s="13" t="n"/>
      <c r="B213" s="5" t="n"/>
      <c r="C213" s="17" t="n"/>
      <c r="D213" s="5" t="n"/>
      <c r="E213" s="5" t="n"/>
      <c r="F213" s="6">
        <f>IF(B213&amp;""="","",IFERROR(INDEX('الطلاب'!$B$6:$B$505,MATCH(B213&amp;"",'الطلاب'!$A$6:$A$505,0))&amp;"","كود غير موجود"))</f>
        <v/>
      </c>
      <c r="G213" s="6">
        <f>IF(B213&amp;""="","",IFERROR(INDEX('الطلاب'!$F$6:$F$505,MATCH(B213&amp;"",'الطلاب'!$A$6:$A$505,0))&amp;"",""))</f>
        <v/>
      </c>
      <c r="H213" s="22">
        <f>IF(OR(B213&amp;""="",NOT(ISNUMBER(A213))),"",IF(COUNTIFS($B$6:$B$3005,B213&amp;"",$A$6:$A$3005,"&gt;"&amp;A213)=0,1,0))</f>
        <v/>
      </c>
    </row>
    <row r="214">
      <c r="A214" s="13" t="n"/>
      <c r="B214" s="5" t="n"/>
      <c r="C214" s="17" t="n"/>
      <c r="D214" s="5" t="n"/>
      <c r="E214" s="5" t="n"/>
      <c r="F214" s="6">
        <f>IF(B214&amp;""="","",IFERROR(INDEX('الطلاب'!$B$6:$B$505,MATCH(B214&amp;"",'الطلاب'!$A$6:$A$505,0))&amp;"","كود غير موجود"))</f>
        <v/>
      </c>
      <c r="G214" s="6">
        <f>IF(B214&amp;""="","",IFERROR(INDEX('الطلاب'!$F$6:$F$505,MATCH(B214&amp;"",'الطلاب'!$A$6:$A$505,0))&amp;"",""))</f>
        <v/>
      </c>
      <c r="H214" s="22">
        <f>IF(OR(B214&amp;""="",NOT(ISNUMBER(A214))),"",IF(COUNTIFS($B$6:$B$3005,B214&amp;"",$A$6:$A$3005,"&gt;"&amp;A214)=0,1,0))</f>
        <v/>
      </c>
    </row>
    <row r="215">
      <c r="A215" s="13" t="n"/>
      <c r="B215" s="5" t="n"/>
      <c r="C215" s="17" t="n"/>
      <c r="D215" s="5" t="n"/>
      <c r="E215" s="5" t="n"/>
      <c r="F215" s="6">
        <f>IF(B215&amp;""="","",IFERROR(INDEX('الطلاب'!$B$6:$B$505,MATCH(B215&amp;"",'الطلاب'!$A$6:$A$505,0))&amp;"","كود غير موجود"))</f>
        <v/>
      </c>
      <c r="G215" s="6">
        <f>IF(B215&amp;""="","",IFERROR(INDEX('الطلاب'!$F$6:$F$505,MATCH(B215&amp;"",'الطلاب'!$A$6:$A$505,0))&amp;"",""))</f>
        <v/>
      </c>
      <c r="H215" s="22">
        <f>IF(OR(B215&amp;""="",NOT(ISNUMBER(A215))),"",IF(COUNTIFS($B$6:$B$3005,B215&amp;"",$A$6:$A$3005,"&gt;"&amp;A215)=0,1,0))</f>
        <v/>
      </c>
    </row>
    <row r="216">
      <c r="A216" s="13" t="n"/>
      <c r="B216" s="5" t="n"/>
      <c r="C216" s="17" t="n"/>
      <c r="D216" s="5" t="n"/>
      <c r="E216" s="5" t="n"/>
      <c r="F216" s="6">
        <f>IF(B216&amp;""="","",IFERROR(INDEX('الطلاب'!$B$6:$B$505,MATCH(B216&amp;"",'الطلاب'!$A$6:$A$505,0))&amp;"","كود غير موجود"))</f>
        <v/>
      </c>
      <c r="G216" s="6">
        <f>IF(B216&amp;""="","",IFERROR(INDEX('الطلاب'!$F$6:$F$505,MATCH(B216&amp;"",'الطلاب'!$A$6:$A$505,0))&amp;"",""))</f>
        <v/>
      </c>
      <c r="H216" s="22">
        <f>IF(OR(B216&amp;""="",NOT(ISNUMBER(A216))),"",IF(COUNTIFS($B$6:$B$3005,B216&amp;"",$A$6:$A$3005,"&gt;"&amp;A216)=0,1,0))</f>
        <v/>
      </c>
    </row>
    <row r="217">
      <c r="A217" s="13" t="n"/>
      <c r="B217" s="5" t="n"/>
      <c r="C217" s="17" t="n"/>
      <c r="D217" s="5" t="n"/>
      <c r="E217" s="5" t="n"/>
      <c r="F217" s="6">
        <f>IF(B217&amp;""="","",IFERROR(INDEX('الطلاب'!$B$6:$B$505,MATCH(B217&amp;"",'الطلاب'!$A$6:$A$505,0))&amp;"","كود غير موجود"))</f>
        <v/>
      </c>
      <c r="G217" s="6">
        <f>IF(B217&amp;""="","",IFERROR(INDEX('الطلاب'!$F$6:$F$505,MATCH(B217&amp;"",'الطلاب'!$A$6:$A$505,0))&amp;"",""))</f>
        <v/>
      </c>
      <c r="H217" s="22">
        <f>IF(OR(B217&amp;""="",NOT(ISNUMBER(A217))),"",IF(COUNTIFS($B$6:$B$3005,B217&amp;"",$A$6:$A$3005,"&gt;"&amp;A217)=0,1,0))</f>
        <v/>
      </c>
    </row>
    <row r="218">
      <c r="A218" s="13" t="n"/>
      <c r="B218" s="5" t="n"/>
      <c r="C218" s="17" t="n"/>
      <c r="D218" s="5" t="n"/>
      <c r="E218" s="5" t="n"/>
      <c r="F218" s="6">
        <f>IF(B218&amp;""="","",IFERROR(INDEX('الطلاب'!$B$6:$B$505,MATCH(B218&amp;"",'الطلاب'!$A$6:$A$505,0))&amp;"","كود غير موجود"))</f>
        <v/>
      </c>
      <c r="G218" s="6">
        <f>IF(B218&amp;""="","",IFERROR(INDEX('الطلاب'!$F$6:$F$505,MATCH(B218&amp;"",'الطلاب'!$A$6:$A$505,0))&amp;"",""))</f>
        <v/>
      </c>
      <c r="H218" s="22">
        <f>IF(OR(B218&amp;""="",NOT(ISNUMBER(A218))),"",IF(COUNTIFS($B$6:$B$3005,B218&amp;"",$A$6:$A$3005,"&gt;"&amp;A218)=0,1,0))</f>
        <v/>
      </c>
    </row>
    <row r="219">
      <c r="A219" s="13" t="n"/>
      <c r="B219" s="5" t="n"/>
      <c r="C219" s="17" t="n"/>
      <c r="D219" s="5" t="n"/>
      <c r="E219" s="5" t="n"/>
      <c r="F219" s="6">
        <f>IF(B219&amp;""="","",IFERROR(INDEX('الطلاب'!$B$6:$B$505,MATCH(B219&amp;"",'الطلاب'!$A$6:$A$505,0))&amp;"","كود غير موجود"))</f>
        <v/>
      </c>
      <c r="G219" s="6">
        <f>IF(B219&amp;""="","",IFERROR(INDEX('الطلاب'!$F$6:$F$505,MATCH(B219&amp;"",'الطلاب'!$A$6:$A$505,0))&amp;"",""))</f>
        <v/>
      </c>
      <c r="H219" s="22">
        <f>IF(OR(B219&amp;""="",NOT(ISNUMBER(A219))),"",IF(COUNTIFS($B$6:$B$3005,B219&amp;"",$A$6:$A$3005,"&gt;"&amp;A219)=0,1,0))</f>
        <v/>
      </c>
    </row>
    <row r="220">
      <c r="A220" s="13" t="n"/>
      <c r="B220" s="5" t="n"/>
      <c r="C220" s="17" t="n"/>
      <c r="D220" s="5" t="n"/>
      <c r="E220" s="5" t="n"/>
      <c r="F220" s="6">
        <f>IF(B220&amp;""="","",IFERROR(INDEX('الطلاب'!$B$6:$B$505,MATCH(B220&amp;"",'الطلاب'!$A$6:$A$505,0))&amp;"","كود غير موجود"))</f>
        <v/>
      </c>
      <c r="G220" s="6">
        <f>IF(B220&amp;""="","",IFERROR(INDEX('الطلاب'!$F$6:$F$505,MATCH(B220&amp;"",'الطلاب'!$A$6:$A$505,0))&amp;"",""))</f>
        <v/>
      </c>
      <c r="H220" s="22">
        <f>IF(OR(B220&amp;""="",NOT(ISNUMBER(A220))),"",IF(COUNTIFS($B$6:$B$3005,B220&amp;"",$A$6:$A$3005,"&gt;"&amp;A220)=0,1,0))</f>
        <v/>
      </c>
    </row>
    <row r="221">
      <c r="A221" s="13" t="n"/>
      <c r="B221" s="5" t="n"/>
      <c r="C221" s="17" t="n"/>
      <c r="D221" s="5" t="n"/>
      <c r="E221" s="5" t="n"/>
      <c r="F221" s="6">
        <f>IF(B221&amp;""="","",IFERROR(INDEX('الطلاب'!$B$6:$B$505,MATCH(B221&amp;"",'الطلاب'!$A$6:$A$505,0))&amp;"","كود غير موجود"))</f>
        <v/>
      </c>
      <c r="G221" s="6">
        <f>IF(B221&amp;""="","",IFERROR(INDEX('الطلاب'!$F$6:$F$505,MATCH(B221&amp;"",'الطلاب'!$A$6:$A$505,0))&amp;"",""))</f>
        <v/>
      </c>
      <c r="H221" s="22">
        <f>IF(OR(B221&amp;""="",NOT(ISNUMBER(A221))),"",IF(COUNTIFS($B$6:$B$3005,B221&amp;"",$A$6:$A$3005,"&gt;"&amp;A221)=0,1,0))</f>
        <v/>
      </c>
    </row>
    <row r="222">
      <c r="A222" s="13" t="n"/>
      <c r="B222" s="5" t="n"/>
      <c r="C222" s="17" t="n"/>
      <c r="D222" s="5" t="n"/>
      <c r="E222" s="5" t="n"/>
      <c r="F222" s="6">
        <f>IF(B222&amp;""="","",IFERROR(INDEX('الطلاب'!$B$6:$B$505,MATCH(B222&amp;"",'الطلاب'!$A$6:$A$505,0))&amp;"","كود غير موجود"))</f>
        <v/>
      </c>
      <c r="G222" s="6">
        <f>IF(B222&amp;""="","",IFERROR(INDEX('الطلاب'!$F$6:$F$505,MATCH(B222&amp;"",'الطلاب'!$A$6:$A$505,0))&amp;"",""))</f>
        <v/>
      </c>
      <c r="H222" s="22">
        <f>IF(OR(B222&amp;""="",NOT(ISNUMBER(A222))),"",IF(COUNTIFS($B$6:$B$3005,B222&amp;"",$A$6:$A$3005,"&gt;"&amp;A222)=0,1,0))</f>
        <v/>
      </c>
    </row>
    <row r="223">
      <c r="A223" s="13" t="n"/>
      <c r="B223" s="5" t="n"/>
      <c r="C223" s="17" t="n"/>
      <c r="D223" s="5" t="n"/>
      <c r="E223" s="5" t="n"/>
      <c r="F223" s="6">
        <f>IF(B223&amp;""="","",IFERROR(INDEX('الطلاب'!$B$6:$B$505,MATCH(B223&amp;"",'الطلاب'!$A$6:$A$505,0))&amp;"","كود غير موجود"))</f>
        <v/>
      </c>
      <c r="G223" s="6">
        <f>IF(B223&amp;""="","",IFERROR(INDEX('الطلاب'!$F$6:$F$505,MATCH(B223&amp;"",'الطلاب'!$A$6:$A$505,0))&amp;"",""))</f>
        <v/>
      </c>
      <c r="H223" s="22">
        <f>IF(OR(B223&amp;""="",NOT(ISNUMBER(A223))),"",IF(COUNTIFS($B$6:$B$3005,B223&amp;"",$A$6:$A$3005,"&gt;"&amp;A223)=0,1,0))</f>
        <v/>
      </c>
    </row>
    <row r="224">
      <c r="A224" s="13" t="n"/>
      <c r="B224" s="5" t="n"/>
      <c r="C224" s="17" t="n"/>
      <c r="D224" s="5" t="n"/>
      <c r="E224" s="5" t="n"/>
      <c r="F224" s="6">
        <f>IF(B224&amp;""="","",IFERROR(INDEX('الطلاب'!$B$6:$B$505,MATCH(B224&amp;"",'الطلاب'!$A$6:$A$505,0))&amp;"","كود غير موجود"))</f>
        <v/>
      </c>
      <c r="G224" s="6">
        <f>IF(B224&amp;""="","",IFERROR(INDEX('الطلاب'!$F$6:$F$505,MATCH(B224&amp;"",'الطلاب'!$A$6:$A$505,0))&amp;"",""))</f>
        <v/>
      </c>
      <c r="H224" s="22">
        <f>IF(OR(B224&amp;""="",NOT(ISNUMBER(A224))),"",IF(COUNTIFS($B$6:$B$3005,B224&amp;"",$A$6:$A$3005,"&gt;"&amp;A224)=0,1,0))</f>
        <v/>
      </c>
    </row>
    <row r="225">
      <c r="A225" s="13" t="n"/>
      <c r="B225" s="5" t="n"/>
      <c r="C225" s="17" t="n"/>
      <c r="D225" s="5" t="n"/>
      <c r="E225" s="5" t="n"/>
      <c r="F225" s="6">
        <f>IF(B225&amp;""="","",IFERROR(INDEX('الطلاب'!$B$6:$B$505,MATCH(B225&amp;"",'الطلاب'!$A$6:$A$505,0))&amp;"","كود غير موجود"))</f>
        <v/>
      </c>
      <c r="G225" s="6">
        <f>IF(B225&amp;""="","",IFERROR(INDEX('الطلاب'!$F$6:$F$505,MATCH(B225&amp;"",'الطلاب'!$A$6:$A$505,0))&amp;"",""))</f>
        <v/>
      </c>
      <c r="H225" s="22">
        <f>IF(OR(B225&amp;""="",NOT(ISNUMBER(A225))),"",IF(COUNTIFS($B$6:$B$3005,B225&amp;"",$A$6:$A$3005,"&gt;"&amp;A225)=0,1,0))</f>
        <v/>
      </c>
    </row>
    <row r="226">
      <c r="A226" s="13" t="n"/>
      <c r="B226" s="5" t="n"/>
      <c r="C226" s="17" t="n"/>
      <c r="D226" s="5" t="n"/>
      <c r="E226" s="5" t="n"/>
      <c r="F226" s="6">
        <f>IF(B226&amp;""="","",IFERROR(INDEX('الطلاب'!$B$6:$B$505,MATCH(B226&amp;"",'الطلاب'!$A$6:$A$505,0))&amp;"","كود غير موجود"))</f>
        <v/>
      </c>
      <c r="G226" s="6">
        <f>IF(B226&amp;""="","",IFERROR(INDEX('الطلاب'!$F$6:$F$505,MATCH(B226&amp;"",'الطلاب'!$A$6:$A$505,0))&amp;"",""))</f>
        <v/>
      </c>
      <c r="H226" s="22">
        <f>IF(OR(B226&amp;""="",NOT(ISNUMBER(A226))),"",IF(COUNTIFS($B$6:$B$3005,B226&amp;"",$A$6:$A$3005,"&gt;"&amp;A226)=0,1,0))</f>
        <v/>
      </c>
    </row>
    <row r="227">
      <c r="A227" s="13" t="n"/>
      <c r="B227" s="5" t="n"/>
      <c r="C227" s="17" t="n"/>
      <c r="D227" s="5" t="n"/>
      <c r="E227" s="5" t="n"/>
      <c r="F227" s="6">
        <f>IF(B227&amp;""="","",IFERROR(INDEX('الطلاب'!$B$6:$B$505,MATCH(B227&amp;"",'الطلاب'!$A$6:$A$505,0))&amp;"","كود غير موجود"))</f>
        <v/>
      </c>
      <c r="G227" s="6">
        <f>IF(B227&amp;""="","",IFERROR(INDEX('الطلاب'!$F$6:$F$505,MATCH(B227&amp;"",'الطلاب'!$A$6:$A$505,0))&amp;"",""))</f>
        <v/>
      </c>
      <c r="H227" s="22">
        <f>IF(OR(B227&amp;""="",NOT(ISNUMBER(A227))),"",IF(COUNTIFS($B$6:$B$3005,B227&amp;"",$A$6:$A$3005,"&gt;"&amp;A227)=0,1,0))</f>
        <v/>
      </c>
    </row>
    <row r="228">
      <c r="A228" s="13" t="n"/>
      <c r="B228" s="5" t="n"/>
      <c r="C228" s="17" t="n"/>
      <c r="D228" s="5" t="n"/>
      <c r="E228" s="5" t="n"/>
      <c r="F228" s="6">
        <f>IF(B228&amp;""="","",IFERROR(INDEX('الطلاب'!$B$6:$B$505,MATCH(B228&amp;"",'الطلاب'!$A$6:$A$505,0))&amp;"","كود غير موجود"))</f>
        <v/>
      </c>
      <c r="G228" s="6">
        <f>IF(B228&amp;""="","",IFERROR(INDEX('الطلاب'!$F$6:$F$505,MATCH(B228&amp;"",'الطلاب'!$A$6:$A$505,0))&amp;"",""))</f>
        <v/>
      </c>
      <c r="H228" s="22">
        <f>IF(OR(B228&amp;""="",NOT(ISNUMBER(A228))),"",IF(COUNTIFS($B$6:$B$3005,B228&amp;"",$A$6:$A$3005,"&gt;"&amp;A228)=0,1,0))</f>
        <v/>
      </c>
    </row>
    <row r="229">
      <c r="A229" s="13" t="n"/>
      <c r="B229" s="5" t="n"/>
      <c r="C229" s="17" t="n"/>
      <c r="D229" s="5" t="n"/>
      <c r="E229" s="5" t="n"/>
      <c r="F229" s="6">
        <f>IF(B229&amp;""="","",IFERROR(INDEX('الطلاب'!$B$6:$B$505,MATCH(B229&amp;"",'الطلاب'!$A$6:$A$505,0))&amp;"","كود غير موجود"))</f>
        <v/>
      </c>
      <c r="G229" s="6">
        <f>IF(B229&amp;""="","",IFERROR(INDEX('الطلاب'!$F$6:$F$505,MATCH(B229&amp;"",'الطلاب'!$A$6:$A$505,0))&amp;"",""))</f>
        <v/>
      </c>
      <c r="H229" s="22">
        <f>IF(OR(B229&amp;""="",NOT(ISNUMBER(A229))),"",IF(COUNTIFS($B$6:$B$3005,B229&amp;"",$A$6:$A$3005,"&gt;"&amp;A229)=0,1,0))</f>
        <v/>
      </c>
    </row>
    <row r="230">
      <c r="A230" s="13" t="n"/>
      <c r="B230" s="5" t="n"/>
      <c r="C230" s="17" t="n"/>
      <c r="D230" s="5" t="n"/>
      <c r="E230" s="5" t="n"/>
      <c r="F230" s="6">
        <f>IF(B230&amp;""="","",IFERROR(INDEX('الطلاب'!$B$6:$B$505,MATCH(B230&amp;"",'الطلاب'!$A$6:$A$505,0))&amp;"","كود غير موجود"))</f>
        <v/>
      </c>
      <c r="G230" s="6">
        <f>IF(B230&amp;""="","",IFERROR(INDEX('الطلاب'!$F$6:$F$505,MATCH(B230&amp;"",'الطلاب'!$A$6:$A$505,0))&amp;"",""))</f>
        <v/>
      </c>
      <c r="H230" s="22">
        <f>IF(OR(B230&amp;""="",NOT(ISNUMBER(A230))),"",IF(COUNTIFS($B$6:$B$3005,B230&amp;"",$A$6:$A$3005,"&gt;"&amp;A230)=0,1,0))</f>
        <v/>
      </c>
    </row>
    <row r="231">
      <c r="A231" s="13" t="n"/>
      <c r="B231" s="5" t="n"/>
      <c r="C231" s="17" t="n"/>
      <c r="D231" s="5" t="n"/>
      <c r="E231" s="5" t="n"/>
      <c r="F231" s="6">
        <f>IF(B231&amp;""="","",IFERROR(INDEX('الطلاب'!$B$6:$B$505,MATCH(B231&amp;"",'الطلاب'!$A$6:$A$505,0))&amp;"","كود غير موجود"))</f>
        <v/>
      </c>
      <c r="G231" s="6">
        <f>IF(B231&amp;""="","",IFERROR(INDEX('الطلاب'!$F$6:$F$505,MATCH(B231&amp;"",'الطلاب'!$A$6:$A$505,0))&amp;"",""))</f>
        <v/>
      </c>
      <c r="H231" s="22">
        <f>IF(OR(B231&amp;""="",NOT(ISNUMBER(A231))),"",IF(COUNTIFS($B$6:$B$3005,B231&amp;"",$A$6:$A$3005,"&gt;"&amp;A231)=0,1,0))</f>
        <v/>
      </c>
    </row>
    <row r="232">
      <c r="A232" s="13" t="n"/>
      <c r="B232" s="5" t="n"/>
      <c r="C232" s="17" t="n"/>
      <c r="D232" s="5" t="n"/>
      <c r="E232" s="5" t="n"/>
      <c r="F232" s="6">
        <f>IF(B232&amp;""="","",IFERROR(INDEX('الطلاب'!$B$6:$B$505,MATCH(B232&amp;"",'الطلاب'!$A$6:$A$505,0))&amp;"","كود غير موجود"))</f>
        <v/>
      </c>
      <c r="G232" s="6">
        <f>IF(B232&amp;""="","",IFERROR(INDEX('الطلاب'!$F$6:$F$505,MATCH(B232&amp;"",'الطلاب'!$A$6:$A$505,0))&amp;"",""))</f>
        <v/>
      </c>
      <c r="H232" s="22">
        <f>IF(OR(B232&amp;""="",NOT(ISNUMBER(A232))),"",IF(COUNTIFS($B$6:$B$3005,B232&amp;"",$A$6:$A$3005,"&gt;"&amp;A232)=0,1,0))</f>
        <v/>
      </c>
    </row>
    <row r="233">
      <c r="A233" s="13" t="n"/>
      <c r="B233" s="5" t="n"/>
      <c r="C233" s="17" t="n"/>
      <c r="D233" s="5" t="n"/>
      <c r="E233" s="5" t="n"/>
      <c r="F233" s="6">
        <f>IF(B233&amp;""="","",IFERROR(INDEX('الطلاب'!$B$6:$B$505,MATCH(B233&amp;"",'الطلاب'!$A$6:$A$505,0))&amp;"","كود غير موجود"))</f>
        <v/>
      </c>
      <c r="G233" s="6">
        <f>IF(B233&amp;""="","",IFERROR(INDEX('الطلاب'!$F$6:$F$505,MATCH(B233&amp;"",'الطلاب'!$A$6:$A$505,0))&amp;"",""))</f>
        <v/>
      </c>
      <c r="H233" s="22">
        <f>IF(OR(B233&amp;""="",NOT(ISNUMBER(A233))),"",IF(COUNTIFS($B$6:$B$3005,B233&amp;"",$A$6:$A$3005,"&gt;"&amp;A233)=0,1,0))</f>
        <v/>
      </c>
    </row>
    <row r="234">
      <c r="A234" s="13" t="n"/>
      <c r="B234" s="5" t="n"/>
      <c r="C234" s="17" t="n"/>
      <c r="D234" s="5" t="n"/>
      <c r="E234" s="5" t="n"/>
      <c r="F234" s="6">
        <f>IF(B234&amp;""="","",IFERROR(INDEX('الطلاب'!$B$6:$B$505,MATCH(B234&amp;"",'الطلاب'!$A$6:$A$505,0))&amp;"","كود غير موجود"))</f>
        <v/>
      </c>
      <c r="G234" s="6">
        <f>IF(B234&amp;""="","",IFERROR(INDEX('الطلاب'!$F$6:$F$505,MATCH(B234&amp;"",'الطلاب'!$A$6:$A$505,0))&amp;"",""))</f>
        <v/>
      </c>
      <c r="H234" s="22">
        <f>IF(OR(B234&amp;""="",NOT(ISNUMBER(A234))),"",IF(COUNTIFS($B$6:$B$3005,B234&amp;"",$A$6:$A$3005,"&gt;"&amp;A234)=0,1,0))</f>
        <v/>
      </c>
    </row>
    <row r="235">
      <c r="A235" s="13" t="n"/>
      <c r="B235" s="5" t="n"/>
      <c r="C235" s="17" t="n"/>
      <c r="D235" s="5" t="n"/>
      <c r="E235" s="5" t="n"/>
      <c r="F235" s="6">
        <f>IF(B235&amp;""="","",IFERROR(INDEX('الطلاب'!$B$6:$B$505,MATCH(B235&amp;"",'الطلاب'!$A$6:$A$505,0))&amp;"","كود غير موجود"))</f>
        <v/>
      </c>
      <c r="G235" s="6">
        <f>IF(B235&amp;""="","",IFERROR(INDEX('الطلاب'!$F$6:$F$505,MATCH(B235&amp;"",'الطلاب'!$A$6:$A$505,0))&amp;"",""))</f>
        <v/>
      </c>
      <c r="H235" s="22">
        <f>IF(OR(B235&amp;""="",NOT(ISNUMBER(A235))),"",IF(COUNTIFS($B$6:$B$3005,B235&amp;"",$A$6:$A$3005,"&gt;"&amp;A235)=0,1,0))</f>
        <v/>
      </c>
    </row>
    <row r="236">
      <c r="A236" s="13" t="n"/>
      <c r="B236" s="5" t="n"/>
      <c r="C236" s="17" t="n"/>
      <c r="D236" s="5" t="n"/>
      <c r="E236" s="5" t="n"/>
      <c r="F236" s="6">
        <f>IF(B236&amp;""="","",IFERROR(INDEX('الطلاب'!$B$6:$B$505,MATCH(B236&amp;"",'الطلاب'!$A$6:$A$505,0))&amp;"","كود غير موجود"))</f>
        <v/>
      </c>
      <c r="G236" s="6">
        <f>IF(B236&amp;""="","",IFERROR(INDEX('الطلاب'!$F$6:$F$505,MATCH(B236&amp;"",'الطلاب'!$A$6:$A$505,0))&amp;"",""))</f>
        <v/>
      </c>
      <c r="H236" s="22">
        <f>IF(OR(B236&amp;""="",NOT(ISNUMBER(A236))),"",IF(COUNTIFS($B$6:$B$3005,B236&amp;"",$A$6:$A$3005,"&gt;"&amp;A236)=0,1,0))</f>
        <v/>
      </c>
    </row>
    <row r="237">
      <c r="A237" s="13" t="n"/>
      <c r="B237" s="5" t="n"/>
      <c r="C237" s="17" t="n"/>
      <c r="D237" s="5" t="n"/>
      <c r="E237" s="5" t="n"/>
      <c r="F237" s="6">
        <f>IF(B237&amp;""="","",IFERROR(INDEX('الطلاب'!$B$6:$B$505,MATCH(B237&amp;"",'الطلاب'!$A$6:$A$505,0))&amp;"","كود غير موجود"))</f>
        <v/>
      </c>
      <c r="G237" s="6">
        <f>IF(B237&amp;""="","",IFERROR(INDEX('الطلاب'!$F$6:$F$505,MATCH(B237&amp;"",'الطلاب'!$A$6:$A$505,0))&amp;"",""))</f>
        <v/>
      </c>
      <c r="H237" s="22">
        <f>IF(OR(B237&amp;""="",NOT(ISNUMBER(A237))),"",IF(COUNTIFS($B$6:$B$3005,B237&amp;"",$A$6:$A$3005,"&gt;"&amp;A237)=0,1,0))</f>
        <v/>
      </c>
    </row>
    <row r="238">
      <c r="A238" s="13" t="n"/>
      <c r="B238" s="5" t="n"/>
      <c r="C238" s="17" t="n"/>
      <c r="D238" s="5" t="n"/>
      <c r="E238" s="5" t="n"/>
      <c r="F238" s="6">
        <f>IF(B238&amp;""="","",IFERROR(INDEX('الطلاب'!$B$6:$B$505,MATCH(B238&amp;"",'الطلاب'!$A$6:$A$505,0))&amp;"","كود غير موجود"))</f>
        <v/>
      </c>
      <c r="G238" s="6">
        <f>IF(B238&amp;""="","",IFERROR(INDEX('الطلاب'!$F$6:$F$505,MATCH(B238&amp;"",'الطلاب'!$A$6:$A$505,0))&amp;"",""))</f>
        <v/>
      </c>
      <c r="H238" s="22">
        <f>IF(OR(B238&amp;""="",NOT(ISNUMBER(A238))),"",IF(COUNTIFS($B$6:$B$3005,B238&amp;"",$A$6:$A$3005,"&gt;"&amp;A238)=0,1,0))</f>
        <v/>
      </c>
    </row>
    <row r="239">
      <c r="A239" s="13" t="n"/>
      <c r="B239" s="5" t="n"/>
      <c r="C239" s="17" t="n"/>
      <c r="D239" s="5" t="n"/>
      <c r="E239" s="5" t="n"/>
      <c r="F239" s="6">
        <f>IF(B239&amp;""="","",IFERROR(INDEX('الطلاب'!$B$6:$B$505,MATCH(B239&amp;"",'الطلاب'!$A$6:$A$505,0))&amp;"","كود غير موجود"))</f>
        <v/>
      </c>
      <c r="G239" s="6">
        <f>IF(B239&amp;""="","",IFERROR(INDEX('الطلاب'!$F$6:$F$505,MATCH(B239&amp;"",'الطلاب'!$A$6:$A$505,0))&amp;"",""))</f>
        <v/>
      </c>
      <c r="H239" s="22">
        <f>IF(OR(B239&amp;""="",NOT(ISNUMBER(A239))),"",IF(COUNTIFS($B$6:$B$3005,B239&amp;"",$A$6:$A$3005,"&gt;"&amp;A239)=0,1,0))</f>
        <v/>
      </c>
    </row>
    <row r="240">
      <c r="A240" s="13" t="n"/>
      <c r="B240" s="5" t="n"/>
      <c r="C240" s="17" t="n"/>
      <c r="D240" s="5" t="n"/>
      <c r="E240" s="5" t="n"/>
      <c r="F240" s="6">
        <f>IF(B240&amp;""="","",IFERROR(INDEX('الطلاب'!$B$6:$B$505,MATCH(B240&amp;"",'الطلاب'!$A$6:$A$505,0))&amp;"","كود غير موجود"))</f>
        <v/>
      </c>
      <c r="G240" s="6">
        <f>IF(B240&amp;""="","",IFERROR(INDEX('الطلاب'!$F$6:$F$505,MATCH(B240&amp;"",'الطلاب'!$A$6:$A$505,0))&amp;"",""))</f>
        <v/>
      </c>
      <c r="H240" s="22">
        <f>IF(OR(B240&amp;""="",NOT(ISNUMBER(A240))),"",IF(COUNTIFS($B$6:$B$3005,B240&amp;"",$A$6:$A$3005,"&gt;"&amp;A240)=0,1,0))</f>
        <v/>
      </c>
    </row>
    <row r="241">
      <c r="A241" s="13" t="n"/>
      <c r="B241" s="5" t="n"/>
      <c r="C241" s="17" t="n"/>
      <c r="D241" s="5" t="n"/>
      <c r="E241" s="5" t="n"/>
      <c r="F241" s="6">
        <f>IF(B241&amp;""="","",IFERROR(INDEX('الطلاب'!$B$6:$B$505,MATCH(B241&amp;"",'الطلاب'!$A$6:$A$505,0))&amp;"","كود غير موجود"))</f>
        <v/>
      </c>
      <c r="G241" s="6">
        <f>IF(B241&amp;""="","",IFERROR(INDEX('الطلاب'!$F$6:$F$505,MATCH(B241&amp;"",'الطلاب'!$A$6:$A$505,0))&amp;"",""))</f>
        <v/>
      </c>
      <c r="H241" s="22">
        <f>IF(OR(B241&amp;""="",NOT(ISNUMBER(A241))),"",IF(COUNTIFS($B$6:$B$3005,B241&amp;"",$A$6:$A$3005,"&gt;"&amp;A241)=0,1,0))</f>
        <v/>
      </c>
    </row>
    <row r="242">
      <c r="A242" s="13" t="n"/>
      <c r="B242" s="5" t="n"/>
      <c r="C242" s="17" t="n"/>
      <c r="D242" s="5" t="n"/>
      <c r="E242" s="5" t="n"/>
      <c r="F242" s="6">
        <f>IF(B242&amp;""="","",IFERROR(INDEX('الطلاب'!$B$6:$B$505,MATCH(B242&amp;"",'الطلاب'!$A$6:$A$505,0))&amp;"","كود غير موجود"))</f>
        <v/>
      </c>
      <c r="G242" s="6">
        <f>IF(B242&amp;""="","",IFERROR(INDEX('الطلاب'!$F$6:$F$505,MATCH(B242&amp;"",'الطلاب'!$A$6:$A$505,0))&amp;"",""))</f>
        <v/>
      </c>
      <c r="H242" s="22">
        <f>IF(OR(B242&amp;""="",NOT(ISNUMBER(A242))),"",IF(COUNTIFS($B$6:$B$3005,B242&amp;"",$A$6:$A$3005,"&gt;"&amp;A242)=0,1,0))</f>
        <v/>
      </c>
    </row>
    <row r="243">
      <c r="A243" s="13" t="n"/>
      <c r="B243" s="5" t="n"/>
      <c r="C243" s="17" t="n"/>
      <c r="D243" s="5" t="n"/>
      <c r="E243" s="5" t="n"/>
      <c r="F243" s="6">
        <f>IF(B243&amp;""="","",IFERROR(INDEX('الطلاب'!$B$6:$B$505,MATCH(B243&amp;"",'الطلاب'!$A$6:$A$505,0))&amp;"","كود غير موجود"))</f>
        <v/>
      </c>
      <c r="G243" s="6">
        <f>IF(B243&amp;""="","",IFERROR(INDEX('الطلاب'!$F$6:$F$505,MATCH(B243&amp;"",'الطلاب'!$A$6:$A$505,0))&amp;"",""))</f>
        <v/>
      </c>
      <c r="H243" s="22">
        <f>IF(OR(B243&amp;""="",NOT(ISNUMBER(A243))),"",IF(COUNTIFS($B$6:$B$3005,B243&amp;"",$A$6:$A$3005,"&gt;"&amp;A243)=0,1,0))</f>
        <v/>
      </c>
    </row>
    <row r="244">
      <c r="A244" s="13" t="n"/>
      <c r="B244" s="5" t="n"/>
      <c r="C244" s="17" t="n"/>
      <c r="D244" s="5" t="n"/>
      <c r="E244" s="5" t="n"/>
      <c r="F244" s="6">
        <f>IF(B244&amp;""="","",IFERROR(INDEX('الطلاب'!$B$6:$B$505,MATCH(B244&amp;"",'الطلاب'!$A$6:$A$505,0))&amp;"","كود غير موجود"))</f>
        <v/>
      </c>
      <c r="G244" s="6">
        <f>IF(B244&amp;""="","",IFERROR(INDEX('الطلاب'!$F$6:$F$505,MATCH(B244&amp;"",'الطلاب'!$A$6:$A$505,0))&amp;"",""))</f>
        <v/>
      </c>
      <c r="H244" s="22">
        <f>IF(OR(B244&amp;""="",NOT(ISNUMBER(A244))),"",IF(COUNTIFS($B$6:$B$3005,B244&amp;"",$A$6:$A$3005,"&gt;"&amp;A244)=0,1,0))</f>
        <v/>
      </c>
    </row>
    <row r="245">
      <c r="A245" s="13" t="n"/>
      <c r="B245" s="5" t="n"/>
      <c r="C245" s="17" t="n"/>
      <c r="D245" s="5" t="n"/>
      <c r="E245" s="5" t="n"/>
      <c r="F245" s="6">
        <f>IF(B245&amp;""="","",IFERROR(INDEX('الطلاب'!$B$6:$B$505,MATCH(B245&amp;"",'الطلاب'!$A$6:$A$505,0))&amp;"","كود غير موجود"))</f>
        <v/>
      </c>
      <c r="G245" s="6">
        <f>IF(B245&amp;""="","",IFERROR(INDEX('الطلاب'!$F$6:$F$505,MATCH(B245&amp;"",'الطلاب'!$A$6:$A$505,0))&amp;"",""))</f>
        <v/>
      </c>
      <c r="H245" s="22">
        <f>IF(OR(B245&amp;""="",NOT(ISNUMBER(A245))),"",IF(COUNTIFS($B$6:$B$3005,B245&amp;"",$A$6:$A$3005,"&gt;"&amp;A245)=0,1,0))</f>
        <v/>
      </c>
    </row>
    <row r="246">
      <c r="A246" s="13" t="n"/>
      <c r="B246" s="5" t="n"/>
      <c r="C246" s="17" t="n"/>
      <c r="D246" s="5" t="n"/>
      <c r="E246" s="5" t="n"/>
      <c r="F246" s="6">
        <f>IF(B246&amp;""="","",IFERROR(INDEX('الطلاب'!$B$6:$B$505,MATCH(B246&amp;"",'الطلاب'!$A$6:$A$505,0))&amp;"","كود غير موجود"))</f>
        <v/>
      </c>
      <c r="G246" s="6">
        <f>IF(B246&amp;""="","",IFERROR(INDEX('الطلاب'!$F$6:$F$505,MATCH(B246&amp;"",'الطلاب'!$A$6:$A$505,0))&amp;"",""))</f>
        <v/>
      </c>
      <c r="H246" s="22">
        <f>IF(OR(B246&amp;""="",NOT(ISNUMBER(A246))),"",IF(COUNTIFS($B$6:$B$3005,B246&amp;"",$A$6:$A$3005,"&gt;"&amp;A246)=0,1,0))</f>
        <v/>
      </c>
    </row>
    <row r="247">
      <c r="A247" s="13" t="n"/>
      <c r="B247" s="5" t="n"/>
      <c r="C247" s="17" t="n"/>
      <c r="D247" s="5" t="n"/>
      <c r="E247" s="5" t="n"/>
      <c r="F247" s="6">
        <f>IF(B247&amp;""="","",IFERROR(INDEX('الطلاب'!$B$6:$B$505,MATCH(B247&amp;"",'الطلاب'!$A$6:$A$505,0))&amp;"","كود غير موجود"))</f>
        <v/>
      </c>
      <c r="G247" s="6">
        <f>IF(B247&amp;""="","",IFERROR(INDEX('الطلاب'!$F$6:$F$505,MATCH(B247&amp;"",'الطلاب'!$A$6:$A$505,0))&amp;"",""))</f>
        <v/>
      </c>
      <c r="H247" s="22">
        <f>IF(OR(B247&amp;""="",NOT(ISNUMBER(A247))),"",IF(COUNTIFS($B$6:$B$3005,B247&amp;"",$A$6:$A$3005,"&gt;"&amp;A247)=0,1,0))</f>
        <v/>
      </c>
    </row>
    <row r="248">
      <c r="A248" s="13" t="n"/>
      <c r="B248" s="5" t="n"/>
      <c r="C248" s="17" t="n"/>
      <c r="D248" s="5" t="n"/>
      <c r="E248" s="5" t="n"/>
      <c r="F248" s="6">
        <f>IF(B248&amp;""="","",IFERROR(INDEX('الطلاب'!$B$6:$B$505,MATCH(B248&amp;"",'الطلاب'!$A$6:$A$505,0))&amp;"","كود غير موجود"))</f>
        <v/>
      </c>
      <c r="G248" s="6">
        <f>IF(B248&amp;""="","",IFERROR(INDEX('الطلاب'!$F$6:$F$505,MATCH(B248&amp;"",'الطلاب'!$A$6:$A$505,0))&amp;"",""))</f>
        <v/>
      </c>
      <c r="H248" s="22">
        <f>IF(OR(B248&amp;""="",NOT(ISNUMBER(A248))),"",IF(COUNTIFS($B$6:$B$3005,B248&amp;"",$A$6:$A$3005,"&gt;"&amp;A248)=0,1,0))</f>
        <v/>
      </c>
    </row>
    <row r="249">
      <c r="A249" s="13" t="n"/>
      <c r="B249" s="5" t="n"/>
      <c r="C249" s="17" t="n"/>
      <c r="D249" s="5" t="n"/>
      <c r="E249" s="5" t="n"/>
      <c r="F249" s="6">
        <f>IF(B249&amp;""="","",IFERROR(INDEX('الطلاب'!$B$6:$B$505,MATCH(B249&amp;"",'الطلاب'!$A$6:$A$505,0))&amp;"","كود غير موجود"))</f>
        <v/>
      </c>
      <c r="G249" s="6">
        <f>IF(B249&amp;""="","",IFERROR(INDEX('الطلاب'!$F$6:$F$505,MATCH(B249&amp;"",'الطلاب'!$A$6:$A$505,0))&amp;"",""))</f>
        <v/>
      </c>
      <c r="H249" s="22">
        <f>IF(OR(B249&amp;""="",NOT(ISNUMBER(A249))),"",IF(COUNTIFS($B$6:$B$3005,B249&amp;"",$A$6:$A$3005,"&gt;"&amp;A249)=0,1,0))</f>
        <v/>
      </c>
    </row>
    <row r="250">
      <c r="A250" s="13" t="n"/>
      <c r="B250" s="5" t="n"/>
      <c r="C250" s="17" t="n"/>
      <c r="D250" s="5" t="n"/>
      <c r="E250" s="5" t="n"/>
      <c r="F250" s="6">
        <f>IF(B250&amp;""="","",IFERROR(INDEX('الطلاب'!$B$6:$B$505,MATCH(B250&amp;"",'الطلاب'!$A$6:$A$505,0))&amp;"","كود غير موجود"))</f>
        <v/>
      </c>
      <c r="G250" s="6">
        <f>IF(B250&amp;""="","",IFERROR(INDEX('الطلاب'!$F$6:$F$505,MATCH(B250&amp;"",'الطلاب'!$A$6:$A$505,0))&amp;"",""))</f>
        <v/>
      </c>
      <c r="H250" s="22">
        <f>IF(OR(B250&amp;""="",NOT(ISNUMBER(A250))),"",IF(COUNTIFS($B$6:$B$3005,B250&amp;"",$A$6:$A$3005,"&gt;"&amp;A250)=0,1,0))</f>
        <v/>
      </c>
    </row>
    <row r="251">
      <c r="A251" s="13" t="n"/>
      <c r="B251" s="5" t="n"/>
      <c r="C251" s="17" t="n"/>
      <c r="D251" s="5" t="n"/>
      <c r="E251" s="5" t="n"/>
      <c r="F251" s="6">
        <f>IF(B251&amp;""="","",IFERROR(INDEX('الطلاب'!$B$6:$B$505,MATCH(B251&amp;"",'الطلاب'!$A$6:$A$505,0))&amp;"","كود غير موجود"))</f>
        <v/>
      </c>
      <c r="G251" s="6">
        <f>IF(B251&amp;""="","",IFERROR(INDEX('الطلاب'!$F$6:$F$505,MATCH(B251&amp;"",'الطلاب'!$A$6:$A$505,0))&amp;"",""))</f>
        <v/>
      </c>
      <c r="H251" s="22">
        <f>IF(OR(B251&amp;""="",NOT(ISNUMBER(A251))),"",IF(COUNTIFS($B$6:$B$3005,B251&amp;"",$A$6:$A$3005,"&gt;"&amp;A251)=0,1,0))</f>
        <v/>
      </c>
    </row>
    <row r="252">
      <c r="A252" s="13" t="n"/>
      <c r="B252" s="5" t="n"/>
      <c r="C252" s="17" t="n"/>
      <c r="D252" s="5" t="n"/>
      <c r="E252" s="5" t="n"/>
      <c r="F252" s="6">
        <f>IF(B252&amp;""="","",IFERROR(INDEX('الطلاب'!$B$6:$B$505,MATCH(B252&amp;"",'الطلاب'!$A$6:$A$505,0))&amp;"","كود غير موجود"))</f>
        <v/>
      </c>
      <c r="G252" s="6">
        <f>IF(B252&amp;""="","",IFERROR(INDEX('الطلاب'!$F$6:$F$505,MATCH(B252&amp;"",'الطلاب'!$A$6:$A$505,0))&amp;"",""))</f>
        <v/>
      </c>
      <c r="H252" s="22">
        <f>IF(OR(B252&amp;""="",NOT(ISNUMBER(A252))),"",IF(COUNTIFS($B$6:$B$3005,B252&amp;"",$A$6:$A$3005,"&gt;"&amp;A252)=0,1,0))</f>
        <v/>
      </c>
    </row>
    <row r="253">
      <c r="A253" s="13" t="n"/>
      <c r="B253" s="5" t="n"/>
      <c r="C253" s="17" t="n"/>
      <c r="D253" s="5" t="n"/>
      <c r="E253" s="5" t="n"/>
      <c r="F253" s="6">
        <f>IF(B253&amp;""="","",IFERROR(INDEX('الطلاب'!$B$6:$B$505,MATCH(B253&amp;"",'الطلاب'!$A$6:$A$505,0))&amp;"","كود غير موجود"))</f>
        <v/>
      </c>
      <c r="G253" s="6">
        <f>IF(B253&amp;""="","",IFERROR(INDEX('الطلاب'!$F$6:$F$505,MATCH(B253&amp;"",'الطلاب'!$A$6:$A$505,0))&amp;"",""))</f>
        <v/>
      </c>
      <c r="H253" s="22">
        <f>IF(OR(B253&amp;""="",NOT(ISNUMBER(A253))),"",IF(COUNTIFS($B$6:$B$3005,B253&amp;"",$A$6:$A$3005,"&gt;"&amp;A253)=0,1,0))</f>
        <v/>
      </c>
    </row>
    <row r="254">
      <c r="A254" s="13" t="n"/>
      <c r="B254" s="5" t="n"/>
      <c r="C254" s="17" t="n"/>
      <c r="D254" s="5" t="n"/>
      <c r="E254" s="5" t="n"/>
      <c r="F254" s="6">
        <f>IF(B254&amp;""="","",IFERROR(INDEX('الطلاب'!$B$6:$B$505,MATCH(B254&amp;"",'الطلاب'!$A$6:$A$505,0))&amp;"","كود غير موجود"))</f>
        <v/>
      </c>
      <c r="G254" s="6">
        <f>IF(B254&amp;""="","",IFERROR(INDEX('الطلاب'!$F$6:$F$505,MATCH(B254&amp;"",'الطلاب'!$A$6:$A$505,0))&amp;"",""))</f>
        <v/>
      </c>
      <c r="H254" s="22">
        <f>IF(OR(B254&amp;""="",NOT(ISNUMBER(A254))),"",IF(COUNTIFS($B$6:$B$3005,B254&amp;"",$A$6:$A$3005,"&gt;"&amp;A254)=0,1,0))</f>
        <v/>
      </c>
    </row>
    <row r="255">
      <c r="A255" s="13" t="n"/>
      <c r="B255" s="5" t="n"/>
      <c r="C255" s="17" t="n"/>
      <c r="D255" s="5" t="n"/>
      <c r="E255" s="5" t="n"/>
      <c r="F255" s="6">
        <f>IF(B255&amp;""="","",IFERROR(INDEX('الطلاب'!$B$6:$B$505,MATCH(B255&amp;"",'الطلاب'!$A$6:$A$505,0))&amp;"","كود غير موجود"))</f>
        <v/>
      </c>
      <c r="G255" s="6">
        <f>IF(B255&amp;""="","",IFERROR(INDEX('الطلاب'!$F$6:$F$505,MATCH(B255&amp;"",'الطلاب'!$A$6:$A$505,0))&amp;"",""))</f>
        <v/>
      </c>
      <c r="H255" s="22">
        <f>IF(OR(B255&amp;""="",NOT(ISNUMBER(A255))),"",IF(COUNTIFS($B$6:$B$3005,B255&amp;"",$A$6:$A$3005,"&gt;"&amp;A255)=0,1,0))</f>
        <v/>
      </c>
    </row>
    <row r="256">
      <c r="A256" s="13" t="n"/>
      <c r="B256" s="5" t="n"/>
      <c r="C256" s="17" t="n"/>
      <c r="D256" s="5" t="n"/>
      <c r="E256" s="5" t="n"/>
      <c r="F256" s="6">
        <f>IF(B256&amp;""="","",IFERROR(INDEX('الطلاب'!$B$6:$B$505,MATCH(B256&amp;"",'الطلاب'!$A$6:$A$505,0))&amp;"","كود غير موجود"))</f>
        <v/>
      </c>
      <c r="G256" s="6">
        <f>IF(B256&amp;""="","",IFERROR(INDEX('الطلاب'!$F$6:$F$505,MATCH(B256&amp;"",'الطلاب'!$A$6:$A$505,0))&amp;"",""))</f>
        <v/>
      </c>
      <c r="H256" s="22">
        <f>IF(OR(B256&amp;""="",NOT(ISNUMBER(A256))),"",IF(COUNTIFS($B$6:$B$3005,B256&amp;"",$A$6:$A$3005,"&gt;"&amp;A256)=0,1,0))</f>
        <v/>
      </c>
    </row>
    <row r="257">
      <c r="A257" s="13" t="n"/>
      <c r="B257" s="5" t="n"/>
      <c r="C257" s="17" t="n"/>
      <c r="D257" s="5" t="n"/>
      <c r="E257" s="5" t="n"/>
      <c r="F257" s="6">
        <f>IF(B257&amp;""="","",IFERROR(INDEX('الطلاب'!$B$6:$B$505,MATCH(B257&amp;"",'الطلاب'!$A$6:$A$505,0))&amp;"","كود غير موجود"))</f>
        <v/>
      </c>
      <c r="G257" s="6">
        <f>IF(B257&amp;""="","",IFERROR(INDEX('الطلاب'!$F$6:$F$505,MATCH(B257&amp;"",'الطلاب'!$A$6:$A$505,0))&amp;"",""))</f>
        <v/>
      </c>
      <c r="H257" s="22">
        <f>IF(OR(B257&amp;""="",NOT(ISNUMBER(A257))),"",IF(COUNTIFS($B$6:$B$3005,B257&amp;"",$A$6:$A$3005,"&gt;"&amp;A257)=0,1,0))</f>
        <v/>
      </c>
    </row>
    <row r="258">
      <c r="A258" s="13" t="n"/>
      <c r="B258" s="5" t="n"/>
      <c r="C258" s="17" t="n"/>
      <c r="D258" s="5" t="n"/>
      <c r="E258" s="5" t="n"/>
      <c r="F258" s="6">
        <f>IF(B258&amp;""="","",IFERROR(INDEX('الطلاب'!$B$6:$B$505,MATCH(B258&amp;"",'الطلاب'!$A$6:$A$505,0))&amp;"","كود غير موجود"))</f>
        <v/>
      </c>
      <c r="G258" s="6">
        <f>IF(B258&amp;""="","",IFERROR(INDEX('الطلاب'!$F$6:$F$505,MATCH(B258&amp;"",'الطلاب'!$A$6:$A$505,0))&amp;"",""))</f>
        <v/>
      </c>
      <c r="H258" s="22">
        <f>IF(OR(B258&amp;""="",NOT(ISNUMBER(A258))),"",IF(COUNTIFS($B$6:$B$3005,B258&amp;"",$A$6:$A$3005,"&gt;"&amp;A258)=0,1,0))</f>
        <v/>
      </c>
    </row>
    <row r="259">
      <c r="A259" s="13" t="n"/>
      <c r="B259" s="5" t="n"/>
      <c r="C259" s="17" t="n"/>
      <c r="D259" s="5" t="n"/>
      <c r="E259" s="5" t="n"/>
      <c r="F259" s="6">
        <f>IF(B259&amp;""="","",IFERROR(INDEX('الطلاب'!$B$6:$B$505,MATCH(B259&amp;"",'الطلاب'!$A$6:$A$505,0))&amp;"","كود غير موجود"))</f>
        <v/>
      </c>
      <c r="G259" s="6">
        <f>IF(B259&amp;""="","",IFERROR(INDEX('الطلاب'!$F$6:$F$505,MATCH(B259&amp;"",'الطلاب'!$A$6:$A$505,0))&amp;"",""))</f>
        <v/>
      </c>
      <c r="H259" s="22">
        <f>IF(OR(B259&amp;""="",NOT(ISNUMBER(A259))),"",IF(COUNTIFS($B$6:$B$3005,B259&amp;"",$A$6:$A$3005,"&gt;"&amp;A259)=0,1,0))</f>
        <v/>
      </c>
    </row>
    <row r="260">
      <c r="A260" s="13" t="n"/>
      <c r="B260" s="5" t="n"/>
      <c r="C260" s="17" t="n"/>
      <c r="D260" s="5" t="n"/>
      <c r="E260" s="5" t="n"/>
      <c r="F260" s="6">
        <f>IF(B260&amp;""="","",IFERROR(INDEX('الطلاب'!$B$6:$B$505,MATCH(B260&amp;"",'الطلاب'!$A$6:$A$505,0))&amp;"","كود غير موجود"))</f>
        <v/>
      </c>
      <c r="G260" s="6">
        <f>IF(B260&amp;""="","",IFERROR(INDEX('الطلاب'!$F$6:$F$505,MATCH(B260&amp;"",'الطلاب'!$A$6:$A$505,0))&amp;"",""))</f>
        <v/>
      </c>
      <c r="H260" s="22">
        <f>IF(OR(B260&amp;""="",NOT(ISNUMBER(A260))),"",IF(COUNTIFS($B$6:$B$3005,B260&amp;"",$A$6:$A$3005,"&gt;"&amp;A260)=0,1,0))</f>
        <v/>
      </c>
    </row>
    <row r="261">
      <c r="A261" s="13" t="n"/>
      <c r="B261" s="5" t="n"/>
      <c r="C261" s="17" t="n"/>
      <c r="D261" s="5" t="n"/>
      <c r="E261" s="5" t="n"/>
      <c r="F261" s="6">
        <f>IF(B261&amp;""="","",IFERROR(INDEX('الطلاب'!$B$6:$B$505,MATCH(B261&amp;"",'الطلاب'!$A$6:$A$505,0))&amp;"","كود غير موجود"))</f>
        <v/>
      </c>
      <c r="G261" s="6">
        <f>IF(B261&amp;""="","",IFERROR(INDEX('الطلاب'!$F$6:$F$505,MATCH(B261&amp;"",'الطلاب'!$A$6:$A$505,0))&amp;"",""))</f>
        <v/>
      </c>
      <c r="H261" s="22">
        <f>IF(OR(B261&amp;""="",NOT(ISNUMBER(A261))),"",IF(COUNTIFS($B$6:$B$3005,B261&amp;"",$A$6:$A$3005,"&gt;"&amp;A261)=0,1,0))</f>
        <v/>
      </c>
    </row>
    <row r="262">
      <c r="A262" s="13" t="n"/>
      <c r="B262" s="5" t="n"/>
      <c r="C262" s="17" t="n"/>
      <c r="D262" s="5" t="n"/>
      <c r="E262" s="5" t="n"/>
      <c r="F262" s="6">
        <f>IF(B262&amp;""="","",IFERROR(INDEX('الطلاب'!$B$6:$B$505,MATCH(B262&amp;"",'الطلاب'!$A$6:$A$505,0))&amp;"","كود غير موجود"))</f>
        <v/>
      </c>
      <c r="G262" s="6">
        <f>IF(B262&amp;""="","",IFERROR(INDEX('الطلاب'!$F$6:$F$505,MATCH(B262&amp;"",'الطلاب'!$A$6:$A$505,0))&amp;"",""))</f>
        <v/>
      </c>
      <c r="H262" s="22">
        <f>IF(OR(B262&amp;""="",NOT(ISNUMBER(A262))),"",IF(COUNTIFS($B$6:$B$3005,B262&amp;"",$A$6:$A$3005,"&gt;"&amp;A262)=0,1,0))</f>
        <v/>
      </c>
    </row>
    <row r="263">
      <c r="A263" s="13" t="n"/>
      <c r="B263" s="5" t="n"/>
      <c r="C263" s="17" t="n"/>
      <c r="D263" s="5" t="n"/>
      <c r="E263" s="5" t="n"/>
      <c r="F263" s="6">
        <f>IF(B263&amp;""="","",IFERROR(INDEX('الطلاب'!$B$6:$B$505,MATCH(B263&amp;"",'الطلاب'!$A$6:$A$505,0))&amp;"","كود غير موجود"))</f>
        <v/>
      </c>
      <c r="G263" s="6">
        <f>IF(B263&amp;""="","",IFERROR(INDEX('الطلاب'!$F$6:$F$505,MATCH(B263&amp;"",'الطلاب'!$A$6:$A$505,0))&amp;"",""))</f>
        <v/>
      </c>
      <c r="H263" s="22">
        <f>IF(OR(B263&amp;""="",NOT(ISNUMBER(A263))),"",IF(COUNTIFS($B$6:$B$3005,B263&amp;"",$A$6:$A$3005,"&gt;"&amp;A263)=0,1,0))</f>
        <v/>
      </c>
    </row>
    <row r="264">
      <c r="A264" s="13" t="n"/>
      <c r="B264" s="5" t="n"/>
      <c r="C264" s="17" t="n"/>
      <c r="D264" s="5" t="n"/>
      <c r="E264" s="5" t="n"/>
      <c r="F264" s="6">
        <f>IF(B264&amp;""="","",IFERROR(INDEX('الطلاب'!$B$6:$B$505,MATCH(B264&amp;"",'الطلاب'!$A$6:$A$505,0))&amp;"","كود غير موجود"))</f>
        <v/>
      </c>
      <c r="G264" s="6">
        <f>IF(B264&amp;""="","",IFERROR(INDEX('الطلاب'!$F$6:$F$505,MATCH(B264&amp;"",'الطلاب'!$A$6:$A$505,0))&amp;"",""))</f>
        <v/>
      </c>
      <c r="H264" s="22">
        <f>IF(OR(B264&amp;""="",NOT(ISNUMBER(A264))),"",IF(COUNTIFS($B$6:$B$3005,B264&amp;"",$A$6:$A$3005,"&gt;"&amp;A264)=0,1,0))</f>
        <v/>
      </c>
    </row>
    <row r="265">
      <c r="A265" s="13" t="n"/>
      <c r="B265" s="5" t="n"/>
      <c r="C265" s="17" t="n"/>
      <c r="D265" s="5" t="n"/>
      <c r="E265" s="5" t="n"/>
      <c r="F265" s="6">
        <f>IF(B265&amp;""="","",IFERROR(INDEX('الطلاب'!$B$6:$B$505,MATCH(B265&amp;"",'الطلاب'!$A$6:$A$505,0))&amp;"","كود غير موجود"))</f>
        <v/>
      </c>
      <c r="G265" s="6">
        <f>IF(B265&amp;""="","",IFERROR(INDEX('الطلاب'!$F$6:$F$505,MATCH(B265&amp;"",'الطلاب'!$A$6:$A$505,0))&amp;"",""))</f>
        <v/>
      </c>
      <c r="H265" s="22">
        <f>IF(OR(B265&amp;""="",NOT(ISNUMBER(A265))),"",IF(COUNTIFS($B$6:$B$3005,B265&amp;"",$A$6:$A$3005,"&gt;"&amp;A265)=0,1,0))</f>
        <v/>
      </c>
    </row>
    <row r="266">
      <c r="A266" s="13" t="n"/>
      <c r="B266" s="5" t="n"/>
      <c r="C266" s="17" t="n"/>
      <c r="D266" s="5" t="n"/>
      <c r="E266" s="5" t="n"/>
      <c r="F266" s="6">
        <f>IF(B266&amp;""="","",IFERROR(INDEX('الطلاب'!$B$6:$B$505,MATCH(B266&amp;"",'الطلاب'!$A$6:$A$505,0))&amp;"","كود غير موجود"))</f>
        <v/>
      </c>
      <c r="G266" s="6">
        <f>IF(B266&amp;""="","",IFERROR(INDEX('الطلاب'!$F$6:$F$505,MATCH(B266&amp;"",'الطلاب'!$A$6:$A$505,0))&amp;"",""))</f>
        <v/>
      </c>
      <c r="H266" s="22">
        <f>IF(OR(B266&amp;""="",NOT(ISNUMBER(A266))),"",IF(COUNTIFS($B$6:$B$3005,B266&amp;"",$A$6:$A$3005,"&gt;"&amp;A266)=0,1,0))</f>
        <v/>
      </c>
    </row>
    <row r="267">
      <c r="A267" s="13" t="n"/>
      <c r="B267" s="5" t="n"/>
      <c r="C267" s="17" t="n"/>
      <c r="D267" s="5" t="n"/>
      <c r="E267" s="5" t="n"/>
      <c r="F267" s="6">
        <f>IF(B267&amp;""="","",IFERROR(INDEX('الطلاب'!$B$6:$B$505,MATCH(B267&amp;"",'الطلاب'!$A$6:$A$505,0))&amp;"","كود غير موجود"))</f>
        <v/>
      </c>
      <c r="G267" s="6">
        <f>IF(B267&amp;""="","",IFERROR(INDEX('الطلاب'!$F$6:$F$505,MATCH(B267&amp;"",'الطلاب'!$A$6:$A$505,0))&amp;"",""))</f>
        <v/>
      </c>
      <c r="H267" s="22">
        <f>IF(OR(B267&amp;""="",NOT(ISNUMBER(A267))),"",IF(COUNTIFS($B$6:$B$3005,B267&amp;"",$A$6:$A$3005,"&gt;"&amp;A267)=0,1,0))</f>
        <v/>
      </c>
    </row>
    <row r="268">
      <c r="A268" s="13" t="n"/>
      <c r="B268" s="5" t="n"/>
      <c r="C268" s="17" t="n"/>
      <c r="D268" s="5" t="n"/>
      <c r="E268" s="5" t="n"/>
      <c r="F268" s="6">
        <f>IF(B268&amp;""="","",IFERROR(INDEX('الطلاب'!$B$6:$B$505,MATCH(B268&amp;"",'الطلاب'!$A$6:$A$505,0))&amp;"","كود غير موجود"))</f>
        <v/>
      </c>
      <c r="G268" s="6">
        <f>IF(B268&amp;""="","",IFERROR(INDEX('الطلاب'!$F$6:$F$505,MATCH(B268&amp;"",'الطلاب'!$A$6:$A$505,0))&amp;"",""))</f>
        <v/>
      </c>
      <c r="H268" s="22">
        <f>IF(OR(B268&amp;""="",NOT(ISNUMBER(A268))),"",IF(COUNTIFS($B$6:$B$3005,B268&amp;"",$A$6:$A$3005,"&gt;"&amp;A268)=0,1,0))</f>
        <v/>
      </c>
    </row>
    <row r="269">
      <c r="A269" s="13" t="n"/>
      <c r="B269" s="5" t="n"/>
      <c r="C269" s="17" t="n"/>
      <c r="D269" s="5" t="n"/>
      <c r="E269" s="5" t="n"/>
      <c r="F269" s="6">
        <f>IF(B269&amp;""="","",IFERROR(INDEX('الطلاب'!$B$6:$B$505,MATCH(B269&amp;"",'الطلاب'!$A$6:$A$505,0))&amp;"","كود غير موجود"))</f>
        <v/>
      </c>
      <c r="G269" s="6">
        <f>IF(B269&amp;""="","",IFERROR(INDEX('الطلاب'!$F$6:$F$505,MATCH(B269&amp;"",'الطلاب'!$A$6:$A$505,0))&amp;"",""))</f>
        <v/>
      </c>
      <c r="H269" s="22">
        <f>IF(OR(B269&amp;""="",NOT(ISNUMBER(A269))),"",IF(COUNTIFS($B$6:$B$3005,B269&amp;"",$A$6:$A$3005,"&gt;"&amp;A269)=0,1,0))</f>
        <v/>
      </c>
    </row>
    <row r="270">
      <c r="A270" s="13" t="n"/>
      <c r="B270" s="5" t="n"/>
      <c r="C270" s="17" t="n"/>
      <c r="D270" s="5" t="n"/>
      <c r="E270" s="5" t="n"/>
      <c r="F270" s="6">
        <f>IF(B270&amp;""="","",IFERROR(INDEX('الطلاب'!$B$6:$B$505,MATCH(B270&amp;"",'الطلاب'!$A$6:$A$505,0))&amp;"","كود غير موجود"))</f>
        <v/>
      </c>
      <c r="G270" s="6">
        <f>IF(B270&amp;""="","",IFERROR(INDEX('الطلاب'!$F$6:$F$505,MATCH(B270&amp;"",'الطلاب'!$A$6:$A$505,0))&amp;"",""))</f>
        <v/>
      </c>
      <c r="H270" s="22">
        <f>IF(OR(B270&amp;""="",NOT(ISNUMBER(A270))),"",IF(COUNTIFS($B$6:$B$3005,B270&amp;"",$A$6:$A$3005,"&gt;"&amp;A270)=0,1,0))</f>
        <v/>
      </c>
    </row>
    <row r="271">
      <c r="A271" s="13" t="n"/>
      <c r="B271" s="5" t="n"/>
      <c r="C271" s="17" t="n"/>
      <c r="D271" s="5" t="n"/>
      <c r="E271" s="5" t="n"/>
      <c r="F271" s="6">
        <f>IF(B271&amp;""="","",IFERROR(INDEX('الطلاب'!$B$6:$B$505,MATCH(B271&amp;"",'الطلاب'!$A$6:$A$505,0))&amp;"","كود غير موجود"))</f>
        <v/>
      </c>
      <c r="G271" s="6">
        <f>IF(B271&amp;""="","",IFERROR(INDEX('الطلاب'!$F$6:$F$505,MATCH(B271&amp;"",'الطلاب'!$A$6:$A$505,0))&amp;"",""))</f>
        <v/>
      </c>
      <c r="H271" s="22">
        <f>IF(OR(B271&amp;""="",NOT(ISNUMBER(A271))),"",IF(COUNTIFS($B$6:$B$3005,B271&amp;"",$A$6:$A$3005,"&gt;"&amp;A271)=0,1,0))</f>
        <v/>
      </c>
    </row>
    <row r="272">
      <c r="A272" s="13" t="n"/>
      <c r="B272" s="5" t="n"/>
      <c r="C272" s="17" t="n"/>
      <c r="D272" s="5" t="n"/>
      <c r="E272" s="5" t="n"/>
      <c r="F272" s="6">
        <f>IF(B272&amp;""="","",IFERROR(INDEX('الطلاب'!$B$6:$B$505,MATCH(B272&amp;"",'الطلاب'!$A$6:$A$505,0))&amp;"","كود غير موجود"))</f>
        <v/>
      </c>
      <c r="G272" s="6">
        <f>IF(B272&amp;""="","",IFERROR(INDEX('الطلاب'!$F$6:$F$505,MATCH(B272&amp;"",'الطلاب'!$A$6:$A$505,0))&amp;"",""))</f>
        <v/>
      </c>
      <c r="H272" s="22">
        <f>IF(OR(B272&amp;""="",NOT(ISNUMBER(A272))),"",IF(COUNTIFS($B$6:$B$3005,B272&amp;"",$A$6:$A$3005,"&gt;"&amp;A272)=0,1,0))</f>
        <v/>
      </c>
    </row>
    <row r="273">
      <c r="A273" s="13" t="n"/>
      <c r="B273" s="5" t="n"/>
      <c r="C273" s="17" t="n"/>
      <c r="D273" s="5" t="n"/>
      <c r="E273" s="5" t="n"/>
      <c r="F273" s="6">
        <f>IF(B273&amp;""="","",IFERROR(INDEX('الطلاب'!$B$6:$B$505,MATCH(B273&amp;"",'الطلاب'!$A$6:$A$505,0))&amp;"","كود غير موجود"))</f>
        <v/>
      </c>
      <c r="G273" s="6">
        <f>IF(B273&amp;""="","",IFERROR(INDEX('الطلاب'!$F$6:$F$505,MATCH(B273&amp;"",'الطلاب'!$A$6:$A$505,0))&amp;"",""))</f>
        <v/>
      </c>
      <c r="H273" s="22">
        <f>IF(OR(B273&amp;""="",NOT(ISNUMBER(A273))),"",IF(COUNTIFS($B$6:$B$3005,B273&amp;"",$A$6:$A$3005,"&gt;"&amp;A273)=0,1,0))</f>
        <v/>
      </c>
    </row>
    <row r="274">
      <c r="A274" s="13" t="n"/>
      <c r="B274" s="5" t="n"/>
      <c r="C274" s="17" t="n"/>
      <c r="D274" s="5" t="n"/>
      <c r="E274" s="5" t="n"/>
      <c r="F274" s="6">
        <f>IF(B274&amp;""="","",IFERROR(INDEX('الطلاب'!$B$6:$B$505,MATCH(B274&amp;"",'الطلاب'!$A$6:$A$505,0))&amp;"","كود غير موجود"))</f>
        <v/>
      </c>
      <c r="G274" s="6">
        <f>IF(B274&amp;""="","",IFERROR(INDEX('الطلاب'!$F$6:$F$505,MATCH(B274&amp;"",'الطلاب'!$A$6:$A$505,0))&amp;"",""))</f>
        <v/>
      </c>
      <c r="H274" s="22">
        <f>IF(OR(B274&amp;""="",NOT(ISNUMBER(A274))),"",IF(COUNTIFS($B$6:$B$3005,B274&amp;"",$A$6:$A$3005,"&gt;"&amp;A274)=0,1,0))</f>
        <v/>
      </c>
    </row>
    <row r="275">
      <c r="A275" s="13" t="n"/>
      <c r="B275" s="5" t="n"/>
      <c r="C275" s="17" t="n"/>
      <c r="D275" s="5" t="n"/>
      <c r="E275" s="5" t="n"/>
      <c r="F275" s="6">
        <f>IF(B275&amp;""="","",IFERROR(INDEX('الطلاب'!$B$6:$B$505,MATCH(B275&amp;"",'الطلاب'!$A$6:$A$505,0))&amp;"","كود غير موجود"))</f>
        <v/>
      </c>
      <c r="G275" s="6">
        <f>IF(B275&amp;""="","",IFERROR(INDEX('الطلاب'!$F$6:$F$505,MATCH(B275&amp;"",'الطلاب'!$A$6:$A$505,0))&amp;"",""))</f>
        <v/>
      </c>
      <c r="H275" s="22">
        <f>IF(OR(B275&amp;""="",NOT(ISNUMBER(A275))),"",IF(COUNTIFS($B$6:$B$3005,B275&amp;"",$A$6:$A$3005,"&gt;"&amp;A275)=0,1,0))</f>
        <v/>
      </c>
    </row>
    <row r="276">
      <c r="A276" s="13" t="n"/>
      <c r="B276" s="5" t="n"/>
      <c r="C276" s="17" t="n"/>
      <c r="D276" s="5" t="n"/>
      <c r="E276" s="5" t="n"/>
      <c r="F276" s="6">
        <f>IF(B276&amp;""="","",IFERROR(INDEX('الطلاب'!$B$6:$B$505,MATCH(B276&amp;"",'الطلاب'!$A$6:$A$505,0))&amp;"","كود غير موجود"))</f>
        <v/>
      </c>
      <c r="G276" s="6">
        <f>IF(B276&amp;""="","",IFERROR(INDEX('الطلاب'!$F$6:$F$505,MATCH(B276&amp;"",'الطلاب'!$A$6:$A$505,0))&amp;"",""))</f>
        <v/>
      </c>
      <c r="H276" s="22">
        <f>IF(OR(B276&amp;""="",NOT(ISNUMBER(A276))),"",IF(COUNTIFS($B$6:$B$3005,B276&amp;"",$A$6:$A$3005,"&gt;"&amp;A276)=0,1,0))</f>
        <v/>
      </c>
    </row>
    <row r="277">
      <c r="A277" s="13" t="n"/>
      <c r="B277" s="5" t="n"/>
      <c r="C277" s="17" t="n"/>
      <c r="D277" s="5" t="n"/>
      <c r="E277" s="5" t="n"/>
      <c r="F277" s="6">
        <f>IF(B277&amp;""="","",IFERROR(INDEX('الطلاب'!$B$6:$B$505,MATCH(B277&amp;"",'الطلاب'!$A$6:$A$505,0))&amp;"","كود غير موجود"))</f>
        <v/>
      </c>
      <c r="G277" s="6">
        <f>IF(B277&amp;""="","",IFERROR(INDEX('الطلاب'!$F$6:$F$505,MATCH(B277&amp;"",'الطلاب'!$A$6:$A$505,0))&amp;"",""))</f>
        <v/>
      </c>
      <c r="H277" s="22">
        <f>IF(OR(B277&amp;""="",NOT(ISNUMBER(A277))),"",IF(COUNTIFS($B$6:$B$3005,B277&amp;"",$A$6:$A$3005,"&gt;"&amp;A277)=0,1,0))</f>
        <v/>
      </c>
    </row>
    <row r="278">
      <c r="A278" s="13" t="n"/>
      <c r="B278" s="5" t="n"/>
      <c r="C278" s="17" t="n"/>
      <c r="D278" s="5" t="n"/>
      <c r="E278" s="5" t="n"/>
      <c r="F278" s="6">
        <f>IF(B278&amp;""="","",IFERROR(INDEX('الطلاب'!$B$6:$B$505,MATCH(B278&amp;"",'الطلاب'!$A$6:$A$505,0))&amp;"","كود غير موجود"))</f>
        <v/>
      </c>
      <c r="G278" s="6">
        <f>IF(B278&amp;""="","",IFERROR(INDEX('الطلاب'!$F$6:$F$505,MATCH(B278&amp;"",'الطلاب'!$A$6:$A$505,0))&amp;"",""))</f>
        <v/>
      </c>
      <c r="H278" s="22">
        <f>IF(OR(B278&amp;""="",NOT(ISNUMBER(A278))),"",IF(COUNTIFS($B$6:$B$3005,B278&amp;"",$A$6:$A$3005,"&gt;"&amp;A278)=0,1,0))</f>
        <v/>
      </c>
    </row>
    <row r="279">
      <c r="A279" s="13" t="n"/>
      <c r="B279" s="5" t="n"/>
      <c r="C279" s="17" t="n"/>
      <c r="D279" s="5" t="n"/>
      <c r="E279" s="5" t="n"/>
      <c r="F279" s="6">
        <f>IF(B279&amp;""="","",IFERROR(INDEX('الطلاب'!$B$6:$B$505,MATCH(B279&amp;"",'الطلاب'!$A$6:$A$505,0))&amp;"","كود غير موجود"))</f>
        <v/>
      </c>
      <c r="G279" s="6">
        <f>IF(B279&amp;""="","",IFERROR(INDEX('الطلاب'!$F$6:$F$505,MATCH(B279&amp;"",'الطلاب'!$A$6:$A$505,0))&amp;"",""))</f>
        <v/>
      </c>
      <c r="H279" s="22">
        <f>IF(OR(B279&amp;""="",NOT(ISNUMBER(A279))),"",IF(COUNTIFS($B$6:$B$3005,B279&amp;"",$A$6:$A$3005,"&gt;"&amp;A279)=0,1,0))</f>
        <v/>
      </c>
    </row>
    <row r="280">
      <c r="A280" s="13" t="n"/>
      <c r="B280" s="5" t="n"/>
      <c r="C280" s="17" t="n"/>
      <c r="D280" s="5" t="n"/>
      <c r="E280" s="5" t="n"/>
      <c r="F280" s="6">
        <f>IF(B280&amp;""="","",IFERROR(INDEX('الطلاب'!$B$6:$B$505,MATCH(B280&amp;"",'الطلاب'!$A$6:$A$505,0))&amp;"","كود غير موجود"))</f>
        <v/>
      </c>
      <c r="G280" s="6">
        <f>IF(B280&amp;""="","",IFERROR(INDEX('الطلاب'!$F$6:$F$505,MATCH(B280&amp;"",'الطلاب'!$A$6:$A$505,0))&amp;"",""))</f>
        <v/>
      </c>
      <c r="H280" s="22">
        <f>IF(OR(B280&amp;""="",NOT(ISNUMBER(A280))),"",IF(COUNTIFS($B$6:$B$3005,B280&amp;"",$A$6:$A$3005,"&gt;"&amp;A280)=0,1,0))</f>
        <v/>
      </c>
    </row>
    <row r="281">
      <c r="A281" s="13" t="n"/>
      <c r="B281" s="5" t="n"/>
      <c r="C281" s="17" t="n"/>
      <c r="D281" s="5" t="n"/>
      <c r="E281" s="5" t="n"/>
      <c r="F281" s="6">
        <f>IF(B281&amp;""="","",IFERROR(INDEX('الطلاب'!$B$6:$B$505,MATCH(B281&amp;"",'الطلاب'!$A$6:$A$505,0))&amp;"","كود غير موجود"))</f>
        <v/>
      </c>
      <c r="G281" s="6">
        <f>IF(B281&amp;""="","",IFERROR(INDEX('الطلاب'!$F$6:$F$505,MATCH(B281&amp;"",'الطلاب'!$A$6:$A$505,0))&amp;"",""))</f>
        <v/>
      </c>
      <c r="H281" s="22">
        <f>IF(OR(B281&amp;""="",NOT(ISNUMBER(A281))),"",IF(COUNTIFS($B$6:$B$3005,B281&amp;"",$A$6:$A$3005,"&gt;"&amp;A281)=0,1,0))</f>
        <v/>
      </c>
    </row>
    <row r="282">
      <c r="A282" s="13" t="n"/>
      <c r="B282" s="5" t="n"/>
      <c r="C282" s="17" t="n"/>
      <c r="D282" s="5" t="n"/>
      <c r="E282" s="5" t="n"/>
      <c r="F282" s="6">
        <f>IF(B282&amp;""="","",IFERROR(INDEX('الطلاب'!$B$6:$B$505,MATCH(B282&amp;"",'الطلاب'!$A$6:$A$505,0))&amp;"","كود غير موجود"))</f>
        <v/>
      </c>
      <c r="G282" s="6">
        <f>IF(B282&amp;""="","",IFERROR(INDEX('الطلاب'!$F$6:$F$505,MATCH(B282&amp;"",'الطلاب'!$A$6:$A$505,0))&amp;"",""))</f>
        <v/>
      </c>
      <c r="H282" s="22">
        <f>IF(OR(B282&amp;""="",NOT(ISNUMBER(A282))),"",IF(COUNTIFS($B$6:$B$3005,B282&amp;"",$A$6:$A$3005,"&gt;"&amp;A282)=0,1,0))</f>
        <v/>
      </c>
    </row>
    <row r="283">
      <c r="A283" s="13" t="n"/>
      <c r="B283" s="5" t="n"/>
      <c r="C283" s="17" t="n"/>
      <c r="D283" s="5" t="n"/>
      <c r="E283" s="5" t="n"/>
      <c r="F283" s="6">
        <f>IF(B283&amp;""="","",IFERROR(INDEX('الطلاب'!$B$6:$B$505,MATCH(B283&amp;"",'الطلاب'!$A$6:$A$505,0))&amp;"","كود غير موجود"))</f>
        <v/>
      </c>
      <c r="G283" s="6">
        <f>IF(B283&amp;""="","",IFERROR(INDEX('الطلاب'!$F$6:$F$505,MATCH(B283&amp;"",'الطلاب'!$A$6:$A$505,0))&amp;"",""))</f>
        <v/>
      </c>
      <c r="H283" s="22">
        <f>IF(OR(B283&amp;""="",NOT(ISNUMBER(A283))),"",IF(COUNTIFS($B$6:$B$3005,B283&amp;"",$A$6:$A$3005,"&gt;"&amp;A283)=0,1,0))</f>
        <v/>
      </c>
    </row>
    <row r="284">
      <c r="A284" s="13" t="n"/>
      <c r="B284" s="5" t="n"/>
      <c r="C284" s="17" t="n"/>
      <c r="D284" s="5" t="n"/>
      <c r="E284" s="5" t="n"/>
      <c r="F284" s="6">
        <f>IF(B284&amp;""="","",IFERROR(INDEX('الطلاب'!$B$6:$B$505,MATCH(B284&amp;"",'الطلاب'!$A$6:$A$505,0))&amp;"","كود غير موجود"))</f>
        <v/>
      </c>
      <c r="G284" s="6">
        <f>IF(B284&amp;""="","",IFERROR(INDEX('الطلاب'!$F$6:$F$505,MATCH(B284&amp;"",'الطلاب'!$A$6:$A$505,0))&amp;"",""))</f>
        <v/>
      </c>
      <c r="H284" s="22">
        <f>IF(OR(B284&amp;""="",NOT(ISNUMBER(A284))),"",IF(COUNTIFS($B$6:$B$3005,B284&amp;"",$A$6:$A$3005,"&gt;"&amp;A284)=0,1,0))</f>
        <v/>
      </c>
    </row>
    <row r="285">
      <c r="A285" s="13" t="n"/>
      <c r="B285" s="5" t="n"/>
      <c r="C285" s="17" t="n"/>
      <c r="D285" s="5" t="n"/>
      <c r="E285" s="5" t="n"/>
      <c r="F285" s="6">
        <f>IF(B285&amp;""="","",IFERROR(INDEX('الطلاب'!$B$6:$B$505,MATCH(B285&amp;"",'الطلاب'!$A$6:$A$505,0))&amp;"","كود غير موجود"))</f>
        <v/>
      </c>
      <c r="G285" s="6">
        <f>IF(B285&amp;""="","",IFERROR(INDEX('الطلاب'!$F$6:$F$505,MATCH(B285&amp;"",'الطلاب'!$A$6:$A$505,0))&amp;"",""))</f>
        <v/>
      </c>
      <c r="H285" s="22">
        <f>IF(OR(B285&amp;""="",NOT(ISNUMBER(A285))),"",IF(COUNTIFS($B$6:$B$3005,B285&amp;"",$A$6:$A$3005,"&gt;"&amp;A285)=0,1,0))</f>
        <v/>
      </c>
    </row>
    <row r="286">
      <c r="A286" s="13" t="n"/>
      <c r="B286" s="5" t="n"/>
      <c r="C286" s="17" t="n"/>
      <c r="D286" s="5" t="n"/>
      <c r="E286" s="5" t="n"/>
      <c r="F286" s="6">
        <f>IF(B286&amp;""="","",IFERROR(INDEX('الطلاب'!$B$6:$B$505,MATCH(B286&amp;"",'الطلاب'!$A$6:$A$505,0))&amp;"","كود غير موجود"))</f>
        <v/>
      </c>
      <c r="G286" s="6">
        <f>IF(B286&amp;""="","",IFERROR(INDEX('الطلاب'!$F$6:$F$505,MATCH(B286&amp;"",'الطلاب'!$A$6:$A$505,0))&amp;"",""))</f>
        <v/>
      </c>
      <c r="H286" s="22">
        <f>IF(OR(B286&amp;""="",NOT(ISNUMBER(A286))),"",IF(COUNTIFS($B$6:$B$3005,B286&amp;"",$A$6:$A$3005,"&gt;"&amp;A286)=0,1,0))</f>
        <v/>
      </c>
    </row>
    <row r="287">
      <c r="A287" s="13" t="n"/>
      <c r="B287" s="5" t="n"/>
      <c r="C287" s="17" t="n"/>
      <c r="D287" s="5" t="n"/>
      <c r="E287" s="5" t="n"/>
      <c r="F287" s="6">
        <f>IF(B287&amp;""="","",IFERROR(INDEX('الطلاب'!$B$6:$B$505,MATCH(B287&amp;"",'الطلاب'!$A$6:$A$505,0))&amp;"","كود غير موجود"))</f>
        <v/>
      </c>
      <c r="G287" s="6">
        <f>IF(B287&amp;""="","",IFERROR(INDEX('الطلاب'!$F$6:$F$505,MATCH(B287&amp;"",'الطلاب'!$A$6:$A$505,0))&amp;"",""))</f>
        <v/>
      </c>
      <c r="H287" s="22">
        <f>IF(OR(B287&amp;""="",NOT(ISNUMBER(A287))),"",IF(COUNTIFS($B$6:$B$3005,B287&amp;"",$A$6:$A$3005,"&gt;"&amp;A287)=0,1,0))</f>
        <v/>
      </c>
    </row>
    <row r="288">
      <c r="A288" s="13" t="n"/>
      <c r="B288" s="5" t="n"/>
      <c r="C288" s="17" t="n"/>
      <c r="D288" s="5" t="n"/>
      <c r="E288" s="5" t="n"/>
      <c r="F288" s="6">
        <f>IF(B288&amp;""="","",IFERROR(INDEX('الطلاب'!$B$6:$B$505,MATCH(B288&amp;"",'الطلاب'!$A$6:$A$505,0))&amp;"","كود غير موجود"))</f>
        <v/>
      </c>
      <c r="G288" s="6">
        <f>IF(B288&amp;""="","",IFERROR(INDEX('الطلاب'!$F$6:$F$505,MATCH(B288&amp;"",'الطلاب'!$A$6:$A$505,0))&amp;"",""))</f>
        <v/>
      </c>
      <c r="H288" s="22">
        <f>IF(OR(B288&amp;""="",NOT(ISNUMBER(A288))),"",IF(COUNTIFS($B$6:$B$3005,B288&amp;"",$A$6:$A$3005,"&gt;"&amp;A288)=0,1,0))</f>
        <v/>
      </c>
    </row>
    <row r="289">
      <c r="A289" s="13" t="n"/>
      <c r="B289" s="5" t="n"/>
      <c r="C289" s="17" t="n"/>
      <c r="D289" s="5" t="n"/>
      <c r="E289" s="5" t="n"/>
      <c r="F289" s="6">
        <f>IF(B289&amp;""="","",IFERROR(INDEX('الطلاب'!$B$6:$B$505,MATCH(B289&amp;"",'الطلاب'!$A$6:$A$505,0))&amp;"","كود غير موجود"))</f>
        <v/>
      </c>
      <c r="G289" s="6">
        <f>IF(B289&amp;""="","",IFERROR(INDEX('الطلاب'!$F$6:$F$505,MATCH(B289&amp;"",'الطلاب'!$A$6:$A$505,0))&amp;"",""))</f>
        <v/>
      </c>
      <c r="H289" s="22">
        <f>IF(OR(B289&amp;""="",NOT(ISNUMBER(A289))),"",IF(COUNTIFS($B$6:$B$3005,B289&amp;"",$A$6:$A$3005,"&gt;"&amp;A289)=0,1,0))</f>
        <v/>
      </c>
    </row>
    <row r="290">
      <c r="A290" s="13" t="n"/>
      <c r="B290" s="5" t="n"/>
      <c r="C290" s="17" t="n"/>
      <c r="D290" s="5" t="n"/>
      <c r="E290" s="5" t="n"/>
      <c r="F290" s="6">
        <f>IF(B290&amp;""="","",IFERROR(INDEX('الطلاب'!$B$6:$B$505,MATCH(B290&amp;"",'الطلاب'!$A$6:$A$505,0))&amp;"","كود غير موجود"))</f>
        <v/>
      </c>
      <c r="G290" s="6">
        <f>IF(B290&amp;""="","",IFERROR(INDEX('الطلاب'!$F$6:$F$505,MATCH(B290&amp;"",'الطلاب'!$A$6:$A$505,0))&amp;"",""))</f>
        <v/>
      </c>
      <c r="H290" s="22">
        <f>IF(OR(B290&amp;""="",NOT(ISNUMBER(A290))),"",IF(COUNTIFS($B$6:$B$3005,B290&amp;"",$A$6:$A$3005,"&gt;"&amp;A290)=0,1,0))</f>
        <v/>
      </c>
    </row>
    <row r="291">
      <c r="A291" s="13" t="n"/>
      <c r="B291" s="5" t="n"/>
      <c r="C291" s="17" t="n"/>
      <c r="D291" s="5" t="n"/>
      <c r="E291" s="5" t="n"/>
      <c r="F291" s="6">
        <f>IF(B291&amp;""="","",IFERROR(INDEX('الطلاب'!$B$6:$B$505,MATCH(B291&amp;"",'الطلاب'!$A$6:$A$505,0))&amp;"","كود غير موجود"))</f>
        <v/>
      </c>
      <c r="G291" s="6">
        <f>IF(B291&amp;""="","",IFERROR(INDEX('الطلاب'!$F$6:$F$505,MATCH(B291&amp;"",'الطلاب'!$A$6:$A$505,0))&amp;"",""))</f>
        <v/>
      </c>
      <c r="H291" s="22">
        <f>IF(OR(B291&amp;""="",NOT(ISNUMBER(A291))),"",IF(COUNTIFS($B$6:$B$3005,B291&amp;"",$A$6:$A$3005,"&gt;"&amp;A291)=0,1,0))</f>
        <v/>
      </c>
    </row>
    <row r="292">
      <c r="A292" s="13" t="n"/>
      <c r="B292" s="5" t="n"/>
      <c r="C292" s="17" t="n"/>
      <c r="D292" s="5" t="n"/>
      <c r="E292" s="5" t="n"/>
      <c r="F292" s="6">
        <f>IF(B292&amp;""="","",IFERROR(INDEX('الطلاب'!$B$6:$B$505,MATCH(B292&amp;"",'الطلاب'!$A$6:$A$505,0))&amp;"","كود غير موجود"))</f>
        <v/>
      </c>
      <c r="G292" s="6">
        <f>IF(B292&amp;""="","",IFERROR(INDEX('الطلاب'!$F$6:$F$505,MATCH(B292&amp;"",'الطلاب'!$A$6:$A$505,0))&amp;"",""))</f>
        <v/>
      </c>
      <c r="H292" s="22">
        <f>IF(OR(B292&amp;""="",NOT(ISNUMBER(A292))),"",IF(COUNTIFS($B$6:$B$3005,B292&amp;"",$A$6:$A$3005,"&gt;"&amp;A292)=0,1,0))</f>
        <v/>
      </c>
    </row>
    <row r="293">
      <c r="A293" s="13" t="n"/>
      <c r="B293" s="5" t="n"/>
      <c r="C293" s="17" t="n"/>
      <c r="D293" s="5" t="n"/>
      <c r="E293" s="5" t="n"/>
      <c r="F293" s="6">
        <f>IF(B293&amp;""="","",IFERROR(INDEX('الطلاب'!$B$6:$B$505,MATCH(B293&amp;"",'الطلاب'!$A$6:$A$505,0))&amp;"","كود غير موجود"))</f>
        <v/>
      </c>
      <c r="G293" s="6">
        <f>IF(B293&amp;""="","",IFERROR(INDEX('الطلاب'!$F$6:$F$505,MATCH(B293&amp;"",'الطلاب'!$A$6:$A$505,0))&amp;"",""))</f>
        <v/>
      </c>
      <c r="H293" s="22">
        <f>IF(OR(B293&amp;""="",NOT(ISNUMBER(A293))),"",IF(COUNTIFS($B$6:$B$3005,B293&amp;"",$A$6:$A$3005,"&gt;"&amp;A293)=0,1,0))</f>
        <v/>
      </c>
    </row>
    <row r="294">
      <c r="A294" s="13" t="n"/>
      <c r="B294" s="5" t="n"/>
      <c r="C294" s="17" t="n"/>
      <c r="D294" s="5" t="n"/>
      <c r="E294" s="5" t="n"/>
      <c r="F294" s="6">
        <f>IF(B294&amp;""="","",IFERROR(INDEX('الطلاب'!$B$6:$B$505,MATCH(B294&amp;"",'الطلاب'!$A$6:$A$505,0))&amp;"","كود غير موجود"))</f>
        <v/>
      </c>
      <c r="G294" s="6">
        <f>IF(B294&amp;""="","",IFERROR(INDEX('الطلاب'!$F$6:$F$505,MATCH(B294&amp;"",'الطلاب'!$A$6:$A$505,0))&amp;"",""))</f>
        <v/>
      </c>
      <c r="H294" s="22">
        <f>IF(OR(B294&amp;""="",NOT(ISNUMBER(A294))),"",IF(COUNTIFS($B$6:$B$3005,B294&amp;"",$A$6:$A$3005,"&gt;"&amp;A294)=0,1,0))</f>
        <v/>
      </c>
    </row>
    <row r="295">
      <c r="A295" s="13" t="n"/>
      <c r="B295" s="5" t="n"/>
      <c r="C295" s="17" t="n"/>
      <c r="D295" s="5" t="n"/>
      <c r="E295" s="5" t="n"/>
      <c r="F295" s="6">
        <f>IF(B295&amp;""="","",IFERROR(INDEX('الطلاب'!$B$6:$B$505,MATCH(B295&amp;"",'الطلاب'!$A$6:$A$505,0))&amp;"","كود غير موجود"))</f>
        <v/>
      </c>
      <c r="G295" s="6">
        <f>IF(B295&amp;""="","",IFERROR(INDEX('الطلاب'!$F$6:$F$505,MATCH(B295&amp;"",'الطلاب'!$A$6:$A$505,0))&amp;"",""))</f>
        <v/>
      </c>
      <c r="H295" s="22">
        <f>IF(OR(B295&amp;""="",NOT(ISNUMBER(A295))),"",IF(COUNTIFS($B$6:$B$3005,B295&amp;"",$A$6:$A$3005,"&gt;"&amp;A295)=0,1,0))</f>
        <v/>
      </c>
    </row>
    <row r="296">
      <c r="A296" s="13" t="n"/>
      <c r="B296" s="5" t="n"/>
      <c r="C296" s="17" t="n"/>
      <c r="D296" s="5" t="n"/>
      <c r="E296" s="5" t="n"/>
      <c r="F296" s="6">
        <f>IF(B296&amp;""="","",IFERROR(INDEX('الطلاب'!$B$6:$B$505,MATCH(B296&amp;"",'الطلاب'!$A$6:$A$505,0))&amp;"","كود غير موجود"))</f>
        <v/>
      </c>
      <c r="G296" s="6">
        <f>IF(B296&amp;""="","",IFERROR(INDEX('الطلاب'!$F$6:$F$505,MATCH(B296&amp;"",'الطلاب'!$A$6:$A$505,0))&amp;"",""))</f>
        <v/>
      </c>
      <c r="H296" s="22">
        <f>IF(OR(B296&amp;""="",NOT(ISNUMBER(A296))),"",IF(COUNTIFS($B$6:$B$3005,B296&amp;"",$A$6:$A$3005,"&gt;"&amp;A296)=0,1,0))</f>
        <v/>
      </c>
    </row>
    <row r="297">
      <c r="A297" s="13" t="n"/>
      <c r="B297" s="5" t="n"/>
      <c r="C297" s="17" t="n"/>
      <c r="D297" s="5" t="n"/>
      <c r="E297" s="5" t="n"/>
      <c r="F297" s="6">
        <f>IF(B297&amp;""="","",IFERROR(INDEX('الطلاب'!$B$6:$B$505,MATCH(B297&amp;"",'الطلاب'!$A$6:$A$505,0))&amp;"","كود غير موجود"))</f>
        <v/>
      </c>
      <c r="G297" s="6">
        <f>IF(B297&amp;""="","",IFERROR(INDEX('الطلاب'!$F$6:$F$505,MATCH(B297&amp;"",'الطلاب'!$A$6:$A$505,0))&amp;"",""))</f>
        <v/>
      </c>
      <c r="H297" s="22">
        <f>IF(OR(B297&amp;""="",NOT(ISNUMBER(A297))),"",IF(COUNTIFS($B$6:$B$3005,B297&amp;"",$A$6:$A$3005,"&gt;"&amp;A297)=0,1,0))</f>
        <v/>
      </c>
    </row>
    <row r="298">
      <c r="A298" s="13" t="n"/>
      <c r="B298" s="5" t="n"/>
      <c r="C298" s="17" t="n"/>
      <c r="D298" s="5" t="n"/>
      <c r="E298" s="5" t="n"/>
      <c r="F298" s="6">
        <f>IF(B298&amp;""="","",IFERROR(INDEX('الطلاب'!$B$6:$B$505,MATCH(B298&amp;"",'الطلاب'!$A$6:$A$505,0))&amp;"","كود غير موجود"))</f>
        <v/>
      </c>
      <c r="G298" s="6">
        <f>IF(B298&amp;""="","",IFERROR(INDEX('الطلاب'!$F$6:$F$505,MATCH(B298&amp;"",'الطلاب'!$A$6:$A$505,0))&amp;"",""))</f>
        <v/>
      </c>
      <c r="H298" s="22">
        <f>IF(OR(B298&amp;""="",NOT(ISNUMBER(A298))),"",IF(COUNTIFS($B$6:$B$3005,B298&amp;"",$A$6:$A$3005,"&gt;"&amp;A298)=0,1,0))</f>
        <v/>
      </c>
    </row>
    <row r="299">
      <c r="A299" s="13" t="n"/>
      <c r="B299" s="5" t="n"/>
      <c r="C299" s="17" t="n"/>
      <c r="D299" s="5" t="n"/>
      <c r="E299" s="5" t="n"/>
      <c r="F299" s="6">
        <f>IF(B299&amp;""="","",IFERROR(INDEX('الطلاب'!$B$6:$B$505,MATCH(B299&amp;"",'الطلاب'!$A$6:$A$505,0))&amp;"","كود غير موجود"))</f>
        <v/>
      </c>
      <c r="G299" s="6">
        <f>IF(B299&amp;""="","",IFERROR(INDEX('الطلاب'!$F$6:$F$505,MATCH(B299&amp;"",'الطلاب'!$A$6:$A$505,0))&amp;"",""))</f>
        <v/>
      </c>
      <c r="H299" s="22">
        <f>IF(OR(B299&amp;""="",NOT(ISNUMBER(A299))),"",IF(COUNTIFS($B$6:$B$3005,B299&amp;"",$A$6:$A$3005,"&gt;"&amp;A299)=0,1,0))</f>
        <v/>
      </c>
    </row>
    <row r="300">
      <c r="A300" s="13" t="n"/>
      <c r="B300" s="5" t="n"/>
      <c r="C300" s="17" t="n"/>
      <c r="D300" s="5" t="n"/>
      <c r="E300" s="5" t="n"/>
      <c r="F300" s="6">
        <f>IF(B300&amp;""="","",IFERROR(INDEX('الطلاب'!$B$6:$B$505,MATCH(B300&amp;"",'الطلاب'!$A$6:$A$505,0))&amp;"","كود غير موجود"))</f>
        <v/>
      </c>
      <c r="G300" s="6">
        <f>IF(B300&amp;""="","",IFERROR(INDEX('الطلاب'!$F$6:$F$505,MATCH(B300&amp;"",'الطلاب'!$A$6:$A$505,0))&amp;"",""))</f>
        <v/>
      </c>
      <c r="H300" s="22">
        <f>IF(OR(B300&amp;""="",NOT(ISNUMBER(A300))),"",IF(COUNTIFS($B$6:$B$3005,B300&amp;"",$A$6:$A$3005,"&gt;"&amp;A300)=0,1,0))</f>
        <v/>
      </c>
    </row>
    <row r="301">
      <c r="A301" s="13" t="n"/>
      <c r="B301" s="5" t="n"/>
      <c r="C301" s="17" t="n"/>
      <c r="D301" s="5" t="n"/>
      <c r="E301" s="5" t="n"/>
      <c r="F301" s="6">
        <f>IF(B301&amp;""="","",IFERROR(INDEX('الطلاب'!$B$6:$B$505,MATCH(B301&amp;"",'الطلاب'!$A$6:$A$505,0))&amp;"","كود غير موجود"))</f>
        <v/>
      </c>
      <c r="G301" s="6">
        <f>IF(B301&amp;""="","",IFERROR(INDEX('الطلاب'!$F$6:$F$505,MATCH(B301&amp;"",'الطلاب'!$A$6:$A$505,0))&amp;"",""))</f>
        <v/>
      </c>
      <c r="H301" s="22">
        <f>IF(OR(B301&amp;""="",NOT(ISNUMBER(A301))),"",IF(COUNTIFS($B$6:$B$3005,B301&amp;"",$A$6:$A$3005,"&gt;"&amp;A301)=0,1,0))</f>
        <v/>
      </c>
    </row>
    <row r="302">
      <c r="A302" s="13" t="n"/>
      <c r="B302" s="5" t="n"/>
      <c r="C302" s="17" t="n"/>
      <c r="D302" s="5" t="n"/>
      <c r="E302" s="5" t="n"/>
      <c r="F302" s="6">
        <f>IF(B302&amp;""="","",IFERROR(INDEX('الطلاب'!$B$6:$B$505,MATCH(B302&amp;"",'الطلاب'!$A$6:$A$505,0))&amp;"","كود غير موجود"))</f>
        <v/>
      </c>
      <c r="G302" s="6">
        <f>IF(B302&amp;""="","",IFERROR(INDEX('الطلاب'!$F$6:$F$505,MATCH(B302&amp;"",'الطلاب'!$A$6:$A$505,0))&amp;"",""))</f>
        <v/>
      </c>
      <c r="H302" s="22">
        <f>IF(OR(B302&amp;""="",NOT(ISNUMBER(A302))),"",IF(COUNTIFS($B$6:$B$3005,B302&amp;"",$A$6:$A$3005,"&gt;"&amp;A302)=0,1,0))</f>
        <v/>
      </c>
    </row>
    <row r="303">
      <c r="A303" s="13" t="n"/>
      <c r="B303" s="5" t="n"/>
      <c r="C303" s="17" t="n"/>
      <c r="D303" s="5" t="n"/>
      <c r="E303" s="5" t="n"/>
      <c r="F303" s="6">
        <f>IF(B303&amp;""="","",IFERROR(INDEX('الطلاب'!$B$6:$B$505,MATCH(B303&amp;"",'الطلاب'!$A$6:$A$505,0))&amp;"","كود غير موجود"))</f>
        <v/>
      </c>
      <c r="G303" s="6">
        <f>IF(B303&amp;""="","",IFERROR(INDEX('الطلاب'!$F$6:$F$505,MATCH(B303&amp;"",'الطلاب'!$A$6:$A$505,0))&amp;"",""))</f>
        <v/>
      </c>
      <c r="H303" s="22">
        <f>IF(OR(B303&amp;""="",NOT(ISNUMBER(A303))),"",IF(COUNTIFS($B$6:$B$3005,B303&amp;"",$A$6:$A$3005,"&gt;"&amp;A303)=0,1,0))</f>
        <v/>
      </c>
    </row>
    <row r="304">
      <c r="A304" s="13" t="n"/>
      <c r="B304" s="5" t="n"/>
      <c r="C304" s="17" t="n"/>
      <c r="D304" s="5" t="n"/>
      <c r="E304" s="5" t="n"/>
      <c r="F304" s="6">
        <f>IF(B304&amp;""="","",IFERROR(INDEX('الطلاب'!$B$6:$B$505,MATCH(B304&amp;"",'الطلاب'!$A$6:$A$505,0))&amp;"","كود غير موجود"))</f>
        <v/>
      </c>
      <c r="G304" s="6">
        <f>IF(B304&amp;""="","",IFERROR(INDEX('الطلاب'!$F$6:$F$505,MATCH(B304&amp;"",'الطلاب'!$A$6:$A$505,0))&amp;"",""))</f>
        <v/>
      </c>
      <c r="H304" s="22">
        <f>IF(OR(B304&amp;""="",NOT(ISNUMBER(A304))),"",IF(COUNTIFS($B$6:$B$3005,B304&amp;"",$A$6:$A$3005,"&gt;"&amp;A304)=0,1,0))</f>
        <v/>
      </c>
    </row>
    <row r="305">
      <c r="A305" s="13" t="n"/>
      <c r="B305" s="5" t="n"/>
      <c r="C305" s="17" t="n"/>
      <c r="D305" s="5" t="n"/>
      <c r="E305" s="5" t="n"/>
      <c r="F305" s="6">
        <f>IF(B305&amp;""="","",IFERROR(INDEX('الطلاب'!$B$6:$B$505,MATCH(B305&amp;"",'الطلاب'!$A$6:$A$505,0))&amp;"","كود غير موجود"))</f>
        <v/>
      </c>
      <c r="G305" s="6">
        <f>IF(B305&amp;""="","",IFERROR(INDEX('الطلاب'!$F$6:$F$505,MATCH(B305&amp;"",'الطلاب'!$A$6:$A$505,0))&amp;"",""))</f>
        <v/>
      </c>
      <c r="H305" s="22">
        <f>IF(OR(B305&amp;""="",NOT(ISNUMBER(A305))),"",IF(COUNTIFS($B$6:$B$3005,B305&amp;"",$A$6:$A$3005,"&gt;"&amp;A305)=0,1,0))</f>
        <v/>
      </c>
    </row>
    <row r="306">
      <c r="A306" s="13" t="n"/>
      <c r="B306" s="5" t="n"/>
      <c r="C306" s="17" t="n"/>
      <c r="D306" s="5" t="n"/>
      <c r="E306" s="5" t="n"/>
      <c r="F306" s="6">
        <f>IF(B306&amp;""="","",IFERROR(INDEX('الطلاب'!$B$6:$B$505,MATCH(B306&amp;"",'الطلاب'!$A$6:$A$505,0))&amp;"","كود غير موجود"))</f>
        <v/>
      </c>
      <c r="G306" s="6">
        <f>IF(B306&amp;""="","",IFERROR(INDEX('الطلاب'!$F$6:$F$505,MATCH(B306&amp;"",'الطلاب'!$A$6:$A$505,0))&amp;"",""))</f>
        <v/>
      </c>
      <c r="H306" s="22">
        <f>IF(OR(B306&amp;""="",NOT(ISNUMBER(A306))),"",IF(COUNTIFS($B$6:$B$3005,B306&amp;"",$A$6:$A$3005,"&gt;"&amp;A306)=0,1,0))</f>
        <v/>
      </c>
    </row>
    <row r="307">
      <c r="A307" s="13" t="n"/>
      <c r="B307" s="5" t="n"/>
      <c r="C307" s="17" t="n"/>
      <c r="D307" s="5" t="n"/>
      <c r="E307" s="5" t="n"/>
      <c r="F307" s="6">
        <f>IF(B307&amp;""="","",IFERROR(INDEX('الطلاب'!$B$6:$B$505,MATCH(B307&amp;"",'الطلاب'!$A$6:$A$505,0))&amp;"","كود غير موجود"))</f>
        <v/>
      </c>
      <c r="G307" s="6">
        <f>IF(B307&amp;""="","",IFERROR(INDEX('الطلاب'!$F$6:$F$505,MATCH(B307&amp;"",'الطلاب'!$A$6:$A$505,0))&amp;"",""))</f>
        <v/>
      </c>
      <c r="H307" s="22">
        <f>IF(OR(B307&amp;""="",NOT(ISNUMBER(A307))),"",IF(COUNTIFS($B$6:$B$3005,B307&amp;"",$A$6:$A$3005,"&gt;"&amp;A307)=0,1,0))</f>
        <v/>
      </c>
    </row>
    <row r="308">
      <c r="A308" s="13" t="n"/>
      <c r="B308" s="5" t="n"/>
      <c r="C308" s="17" t="n"/>
      <c r="D308" s="5" t="n"/>
      <c r="E308" s="5" t="n"/>
      <c r="F308" s="6">
        <f>IF(B308&amp;""="","",IFERROR(INDEX('الطلاب'!$B$6:$B$505,MATCH(B308&amp;"",'الطلاب'!$A$6:$A$505,0))&amp;"","كود غير موجود"))</f>
        <v/>
      </c>
      <c r="G308" s="6">
        <f>IF(B308&amp;""="","",IFERROR(INDEX('الطلاب'!$F$6:$F$505,MATCH(B308&amp;"",'الطلاب'!$A$6:$A$505,0))&amp;"",""))</f>
        <v/>
      </c>
      <c r="H308" s="22">
        <f>IF(OR(B308&amp;""="",NOT(ISNUMBER(A308))),"",IF(COUNTIFS($B$6:$B$3005,B308&amp;"",$A$6:$A$3005,"&gt;"&amp;A308)=0,1,0))</f>
        <v/>
      </c>
    </row>
    <row r="309">
      <c r="A309" s="13" t="n"/>
      <c r="B309" s="5" t="n"/>
      <c r="C309" s="17" t="n"/>
      <c r="D309" s="5" t="n"/>
      <c r="E309" s="5" t="n"/>
      <c r="F309" s="6">
        <f>IF(B309&amp;""="","",IFERROR(INDEX('الطلاب'!$B$6:$B$505,MATCH(B309&amp;"",'الطلاب'!$A$6:$A$505,0))&amp;"","كود غير موجود"))</f>
        <v/>
      </c>
      <c r="G309" s="6">
        <f>IF(B309&amp;""="","",IFERROR(INDEX('الطلاب'!$F$6:$F$505,MATCH(B309&amp;"",'الطلاب'!$A$6:$A$505,0))&amp;"",""))</f>
        <v/>
      </c>
      <c r="H309" s="22">
        <f>IF(OR(B309&amp;""="",NOT(ISNUMBER(A309))),"",IF(COUNTIFS($B$6:$B$3005,B309&amp;"",$A$6:$A$3005,"&gt;"&amp;A309)=0,1,0))</f>
        <v/>
      </c>
    </row>
    <row r="310">
      <c r="A310" s="13" t="n"/>
      <c r="B310" s="5" t="n"/>
      <c r="C310" s="17" t="n"/>
      <c r="D310" s="5" t="n"/>
      <c r="E310" s="5" t="n"/>
      <c r="F310" s="6">
        <f>IF(B310&amp;""="","",IFERROR(INDEX('الطلاب'!$B$6:$B$505,MATCH(B310&amp;"",'الطلاب'!$A$6:$A$505,0))&amp;"","كود غير موجود"))</f>
        <v/>
      </c>
      <c r="G310" s="6">
        <f>IF(B310&amp;""="","",IFERROR(INDEX('الطلاب'!$F$6:$F$505,MATCH(B310&amp;"",'الطلاب'!$A$6:$A$505,0))&amp;"",""))</f>
        <v/>
      </c>
      <c r="H310" s="22">
        <f>IF(OR(B310&amp;""="",NOT(ISNUMBER(A310))),"",IF(COUNTIFS($B$6:$B$3005,B310&amp;"",$A$6:$A$3005,"&gt;"&amp;A310)=0,1,0))</f>
        <v/>
      </c>
    </row>
    <row r="311">
      <c r="A311" s="13" t="n"/>
      <c r="B311" s="5" t="n"/>
      <c r="C311" s="17" t="n"/>
      <c r="D311" s="5" t="n"/>
      <c r="E311" s="5" t="n"/>
      <c r="F311" s="6">
        <f>IF(B311&amp;""="","",IFERROR(INDEX('الطلاب'!$B$6:$B$505,MATCH(B311&amp;"",'الطلاب'!$A$6:$A$505,0))&amp;"","كود غير موجود"))</f>
        <v/>
      </c>
      <c r="G311" s="6">
        <f>IF(B311&amp;""="","",IFERROR(INDEX('الطلاب'!$F$6:$F$505,MATCH(B311&amp;"",'الطلاب'!$A$6:$A$505,0))&amp;"",""))</f>
        <v/>
      </c>
      <c r="H311" s="22">
        <f>IF(OR(B311&amp;""="",NOT(ISNUMBER(A311))),"",IF(COUNTIFS($B$6:$B$3005,B311&amp;"",$A$6:$A$3005,"&gt;"&amp;A311)=0,1,0))</f>
        <v/>
      </c>
    </row>
    <row r="312">
      <c r="A312" s="13" t="n"/>
      <c r="B312" s="5" t="n"/>
      <c r="C312" s="17" t="n"/>
      <c r="D312" s="5" t="n"/>
      <c r="E312" s="5" t="n"/>
      <c r="F312" s="6">
        <f>IF(B312&amp;""="","",IFERROR(INDEX('الطلاب'!$B$6:$B$505,MATCH(B312&amp;"",'الطلاب'!$A$6:$A$505,0))&amp;"","كود غير موجود"))</f>
        <v/>
      </c>
      <c r="G312" s="6">
        <f>IF(B312&amp;""="","",IFERROR(INDEX('الطلاب'!$F$6:$F$505,MATCH(B312&amp;"",'الطلاب'!$A$6:$A$505,0))&amp;"",""))</f>
        <v/>
      </c>
      <c r="H312" s="22">
        <f>IF(OR(B312&amp;""="",NOT(ISNUMBER(A312))),"",IF(COUNTIFS($B$6:$B$3005,B312&amp;"",$A$6:$A$3005,"&gt;"&amp;A312)=0,1,0))</f>
        <v/>
      </c>
    </row>
    <row r="313">
      <c r="A313" s="13" t="n"/>
      <c r="B313" s="5" t="n"/>
      <c r="C313" s="17" t="n"/>
      <c r="D313" s="5" t="n"/>
      <c r="E313" s="5" t="n"/>
      <c r="F313" s="6">
        <f>IF(B313&amp;""="","",IFERROR(INDEX('الطلاب'!$B$6:$B$505,MATCH(B313&amp;"",'الطلاب'!$A$6:$A$505,0))&amp;"","كود غير موجود"))</f>
        <v/>
      </c>
      <c r="G313" s="6">
        <f>IF(B313&amp;""="","",IFERROR(INDEX('الطلاب'!$F$6:$F$505,MATCH(B313&amp;"",'الطلاب'!$A$6:$A$505,0))&amp;"",""))</f>
        <v/>
      </c>
      <c r="H313" s="22">
        <f>IF(OR(B313&amp;""="",NOT(ISNUMBER(A313))),"",IF(COUNTIFS($B$6:$B$3005,B313&amp;"",$A$6:$A$3005,"&gt;"&amp;A313)=0,1,0))</f>
        <v/>
      </c>
    </row>
    <row r="314">
      <c r="A314" s="13" t="n"/>
      <c r="B314" s="5" t="n"/>
      <c r="C314" s="17" t="n"/>
      <c r="D314" s="5" t="n"/>
      <c r="E314" s="5" t="n"/>
      <c r="F314" s="6">
        <f>IF(B314&amp;""="","",IFERROR(INDEX('الطلاب'!$B$6:$B$505,MATCH(B314&amp;"",'الطلاب'!$A$6:$A$505,0))&amp;"","كود غير موجود"))</f>
        <v/>
      </c>
      <c r="G314" s="6">
        <f>IF(B314&amp;""="","",IFERROR(INDEX('الطلاب'!$F$6:$F$505,MATCH(B314&amp;"",'الطلاب'!$A$6:$A$505,0))&amp;"",""))</f>
        <v/>
      </c>
      <c r="H314" s="22">
        <f>IF(OR(B314&amp;""="",NOT(ISNUMBER(A314))),"",IF(COUNTIFS($B$6:$B$3005,B314&amp;"",$A$6:$A$3005,"&gt;"&amp;A314)=0,1,0))</f>
        <v/>
      </c>
    </row>
    <row r="315">
      <c r="A315" s="13" t="n"/>
      <c r="B315" s="5" t="n"/>
      <c r="C315" s="17" t="n"/>
      <c r="D315" s="5" t="n"/>
      <c r="E315" s="5" t="n"/>
      <c r="F315" s="6">
        <f>IF(B315&amp;""="","",IFERROR(INDEX('الطلاب'!$B$6:$B$505,MATCH(B315&amp;"",'الطلاب'!$A$6:$A$505,0))&amp;"","كود غير موجود"))</f>
        <v/>
      </c>
      <c r="G315" s="6">
        <f>IF(B315&amp;""="","",IFERROR(INDEX('الطلاب'!$F$6:$F$505,MATCH(B315&amp;"",'الطلاب'!$A$6:$A$505,0))&amp;"",""))</f>
        <v/>
      </c>
      <c r="H315" s="22">
        <f>IF(OR(B315&amp;""="",NOT(ISNUMBER(A315))),"",IF(COUNTIFS($B$6:$B$3005,B315&amp;"",$A$6:$A$3005,"&gt;"&amp;A315)=0,1,0))</f>
        <v/>
      </c>
    </row>
    <row r="316">
      <c r="A316" s="13" t="n"/>
      <c r="B316" s="5" t="n"/>
      <c r="C316" s="17" t="n"/>
      <c r="D316" s="5" t="n"/>
      <c r="E316" s="5" t="n"/>
      <c r="F316" s="6">
        <f>IF(B316&amp;""="","",IFERROR(INDEX('الطلاب'!$B$6:$B$505,MATCH(B316&amp;"",'الطلاب'!$A$6:$A$505,0))&amp;"","كود غير موجود"))</f>
        <v/>
      </c>
      <c r="G316" s="6">
        <f>IF(B316&amp;""="","",IFERROR(INDEX('الطلاب'!$F$6:$F$505,MATCH(B316&amp;"",'الطلاب'!$A$6:$A$505,0))&amp;"",""))</f>
        <v/>
      </c>
      <c r="H316" s="22">
        <f>IF(OR(B316&amp;""="",NOT(ISNUMBER(A316))),"",IF(COUNTIFS($B$6:$B$3005,B316&amp;"",$A$6:$A$3005,"&gt;"&amp;A316)=0,1,0))</f>
        <v/>
      </c>
    </row>
    <row r="317">
      <c r="A317" s="13" t="n"/>
      <c r="B317" s="5" t="n"/>
      <c r="C317" s="17" t="n"/>
      <c r="D317" s="5" t="n"/>
      <c r="E317" s="5" t="n"/>
      <c r="F317" s="6">
        <f>IF(B317&amp;""="","",IFERROR(INDEX('الطلاب'!$B$6:$B$505,MATCH(B317&amp;"",'الطلاب'!$A$6:$A$505,0))&amp;"","كود غير موجود"))</f>
        <v/>
      </c>
      <c r="G317" s="6">
        <f>IF(B317&amp;""="","",IFERROR(INDEX('الطلاب'!$F$6:$F$505,MATCH(B317&amp;"",'الطلاب'!$A$6:$A$505,0))&amp;"",""))</f>
        <v/>
      </c>
      <c r="H317" s="22">
        <f>IF(OR(B317&amp;""="",NOT(ISNUMBER(A317))),"",IF(COUNTIFS($B$6:$B$3005,B317&amp;"",$A$6:$A$3005,"&gt;"&amp;A317)=0,1,0))</f>
        <v/>
      </c>
    </row>
    <row r="318">
      <c r="A318" s="13" t="n"/>
      <c r="B318" s="5" t="n"/>
      <c r="C318" s="17" t="n"/>
      <c r="D318" s="5" t="n"/>
      <c r="E318" s="5" t="n"/>
      <c r="F318" s="6">
        <f>IF(B318&amp;""="","",IFERROR(INDEX('الطلاب'!$B$6:$B$505,MATCH(B318&amp;"",'الطلاب'!$A$6:$A$505,0))&amp;"","كود غير موجود"))</f>
        <v/>
      </c>
      <c r="G318" s="6">
        <f>IF(B318&amp;""="","",IFERROR(INDEX('الطلاب'!$F$6:$F$505,MATCH(B318&amp;"",'الطلاب'!$A$6:$A$505,0))&amp;"",""))</f>
        <v/>
      </c>
      <c r="H318" s="22">
        <f>IF(OR(B318&amp;""="",NOT(ISNUMBER(A318))),"",IF(COUNTIFS($B$6:$B$3005,B318&amp;"",$A$6:$A$3005,"&gt;"&amp;A318)=0,1,0))</f>
        <v/>
      </c>
    </row>
    <row r="319">
      <c r="A319" s="13" t="n"/>
      <c r="B319" s="5" t="n"/>
      <c r="C319" s="17" t="n"/>
      <c r="D319" s="5" t="n"/>
      <c r="E319" s="5" t="n"/>
      <c r="F319" s="6">
        <f>IF(B319&amp;""="","",IFERROR(INDEX('الطلاب'!$B$6:$B$505,MATCH(B319&amp;"",'الطلاب'!$A$6:$A$505,0))&amp;"","كود غير موجود"))</f>
        <v/>
      </c>
      <c r="G319" s="6">
        <f>IF(B319&amp;""="","",IFERROR(INDEX('الطلاب'!$F$6:$F$505,MATCH(B319&amp;"",'الطلاب'!$A$6:$A$505,0))&amp;"",""))</f>
        <v/>
      </c>
      <c r="H319" s="22">
        <f>IF(OR(B319&amp;""="",NOT(ISNUMBER(A319))),"",IF(COUNTIFS($B$6:$B$3005,B319&amp;"",$A$6:$A$3005,"&gt;"&amp;A319)=0,1,0))</f>
        <v/>
      </c>
    </row>
    <row r="320">
      <c r="A320" s="13" t="n"/>
      <c r="B320" s="5" t="n"/>
      <c r="C320" s="17" t="n"/>
      <c r="D320" s="5" t="n"/>
      <c r="E320" s="5" t="n"/>
      <c r="F320" s="6">
        <f>IF(B320&amp;""="","",IFERROR(INDEX('الطلاب'!$B$6:$B$505,MATCH(B320&amp;"",'الطلاب'!$A$6:$A$505,0))&amp;"","كود غير موجود"))</f>
        <v/>
      </c>
      <c r="G320" s="6">
        <f>IF(B320&amp;""="","",IFERROR(INDEX('الطلاب'!$F$6:$F$505,MATCH(B320&amp;"",'الطلاب'!$A$6:$A$505,0))&amp;"",""))</f>
        <v/>
      </c>
      <c r="H320" s="22">
        <f>IF(OR(B320&amp;""="",NOT(ISNUMBER(A320))),"",IF(COUNTIFS($B$6:$B$3005,B320&amp;"",$A$6:$A$3005,"&gt;"&amp;A320)=0,1,0))</f>
        <v/>
      </c>
    </row>
    <row r="321">
      <c r="A321" s="13" t="n"/>
      <c r="B321" s="5" t="n"/>
      <c r="C321" s="17" t="n"/>
      <c r="D321" s="5" t="n"/>
      <c r="E321" s="5" t="n"/>
      <c r="F321" s="6">
        <f>IF(B321&amp;""="","",IFERROR(INDEX('الطلاب'!$B$6:$B$505,MATCH(B321&amp;"",'الطلاب'!$A$6:$A$505,0))&amp;"","كود غير موجود"))</f>
        <v/>
      </c>
      <c r="G321" s="6">
        <f>IF(B321&amp;""="","",IFERROR(INDEX('الطلاب'!$F$6:$F$505,MATCH(B321&amp;"",'الطلاب'!$A$6:$A$505,0))&amp;"",""))</f>
        <v/>
      </c>
      <c r="H321" s="22">
        <f>IF(OR(B321&amp;""="",NOT(ISNUMBER(A321))),"",IF(COUNTIFS($B$6:$B$3005,B321&amp;"",$A$6:$A$3005,"&gt;"&amp;A321)=0,1,0))</f>
        <v/>
      </c>
    </row>
    <row r="322">
      <c r="A322" s="13" t="n"/>
      <c r="B322" s="5" t="n"/>
      <c r="C322" s="17" t="n"/>
      <c r="D322" s="5" t="n"/>
      <c r="E322" s="5" t="n"/>
      <c r="F322" s="6">
        <f>IF(B322&amp;""="","",IFERROR(INDEX('الطلاب'!$B$6:$B$505,MATCH(B322&amp;"",'الطلاب'!$A$6:$A$505,0))&amp;"","كود غير موجود"))</f>
        <v/>
      </c>
      <c r="G322" s="6">
        <f>IF(B322&amp;""="","",IFERROR(INDEX('الطلاب'!$F$6:$F$505,MATCH(B322&amp;"",'الطلاب'!$A$6:$A$505,0))&amp;"",""))</f>
        <v/>
      </c>
      <c r="H322" s="22">
        <f>IF(OR(B322&amp;""="",NOT(ISNUMBER(A322))),"",IF(COUNTIFS($B$6:$B$3005,B322&amp;"",$A$6:$A$3005,"&gt;"&amp;A322)=0,1,0))</f>
        <v/>
      </c>
    </row>
    <row r="323">
      <c r="A323" s="13" t="n"/>
      <c r="B323" s="5" t="n"/>
      <c r="C323" s="17" t="n"/>
      <c r="D323" s="5" t="n"/>
      <c r="E323" s="5" t="n"/>
      <c r="F323" s="6">
        <f>IF(B323&amp;""="","",IFERROR(INDEX('الطلاب'!$B$6:$B$505,MATCH(B323&amp;"",'الطلاب'!$A$6:$A$505,0))&amp;"","كود غير موجود"))</f>
        <v/>
      </c>
      <c r="G323" s="6">
        <f>IF(B323&amp;""="","",IFERROR(INDEX('الطلاب'!$F$6:$F$505,MATCH(B323&amp;"",'الطلاب'!$A$6:$A$505,0))&amp;"",""))</f>
        <v/>
      </c>
      <c r="H323" s="22">
        <f>IF(OR(B323&amp;""="",NOT(ISNUMBER(A323))),"",IF(COUNTIFS($B$6:$B$3005,B323&amp;"",$A$6:$A$3005,"&gt;"&amp;A323)=0,1,0))</f>
        <v/>
      </c>
    </row>
    <row r="324">
      <c r="A324" s="13" t="n"/>
      <c r="B324" s="5" t="n"/>
      <c r="C324" s="17" t="n"/>
      <c r="D324" s="5" t="n"/>
      <c r="E324" s="5" t="n"/>
      <c r="F324" s="6">
        <f>IF(B324&amp;""="","",IFERROR(INDEX('الطلاب'!$B$6:$B$505,MATCH(B324&amp;"",'الطلاب'!$A$6:$A$505,0))&amp;"","كود غير موجود"))</f>
        <v/>
      </c>
      <c r="G324" s="6">
        <f>IF(B324&amp;""="","",IFERROR(INDEX('الطلاب'!$F$6:$F$505,MATCH(B324&amp;"",'الطلاب'!$A$6:$A$505,0))&amp;"",""))</f>
        <v/>
      </c>
      <c r="H324" s="22">
        <f>IF(OR(B324&amp;""="",NOT(ISNUMBER(A324))),"",IF(COUNTIFS($B$6:$B$3005,B324&amp;"",$A$6:$A$3005,"&gt;"&amp;A324)=0,1,0))</f>
        <v/>
      </c>
    </row>
    <row r="325">
      <c r="A325" s="13" t="n"/>
      <c r="B325" s="5" t="n"/>
      <c r="C325" s="17" t="n"/>
      <c r="D325" s="5" t="n"/>
      <c r="E325" s="5" t="n"/>
      <c r="F325" s="6">
        <f>IF(B325&amp;""="","",IFERROR(INDEX('الطلاب'!$B$6:$B$505,MATCH(B325&amp;"",'الطلاب'!$A$6:$A$505,0))&amp;"","كود غير موجود"))</f>
        <v/>
      </c>
      <c r="G325" s="6">
        <f>IF(B325&amp;""="","",IFERROR(INDEX('الطلاب'!$F$6:$F$505,MATCH(B325&amp;"",'الطلاب'!$A$6:$A$505,0))&amp;"",""))</f>
        <v/>
      </c>
      <c r="H325" s="22">
        <f>IF(OR(B325&amp;""="",NOT(ISNUMBER(A325))),"",IF(COUNTIFS($B$6:$B$3005,B325&amp;"",$A$6:$A$3005,"&gt;"&amp;A325)=0,1,0))</f>
        <v/>
      </c>
    </row>
    <row r="326">
      <c r="A326" s="13" t="n"/>
      <c r="B326" s="5" t="n"/>
      <c r="C326" s="17" t="n"/>
      <c r="D326" s="5" t="n"/>
      <c r="E326" s="5" t="n"/>
      <c r="F326" s="6">
        <f>IF(B326&amp;""="","",IFERROR(INDEX('الطلاب'!$B$6:$B$505,MATCH(B326&amp;"",'الطلاب'!$A$6:$A$505,0))&amp;"","كود غير موجود"))</f>
        <v/>
      </c>
      <c r="G326" s="6">
        <f>IF(B326&amp;""="","",IFERROR(INDEX('الطلاب'!$F$6:$F$505,MATCH(B326&amp;"",'الطلاب'!$A$6:$A$505,0))&amp;"",""))</f>
        <v/>
      </c>
      <c r="H326" s="22">
        <f>IF(OR(B326&amp;""="",NOT(ISNUMBER(A326))),"",IF(COUNTIFS($B$6:$B$3005,B326&amp;"",$A$6:$A$3005,"&gt;"&amp;A326)=0,1,0))</f>
        <v/>
      </c>
    </row>
    <row r="327">
      <c r="A327" s="13" t="n"/>
      <c r="B327" s="5" t="n"/>
      <c r="C327" s="17" t="n"/>
      <c r="D327" s="5" t="n"/>
      <c r="E327" s="5" t="n"/>
      <c r="F327" s="6">
        <f>IF(B327&amp;""="","",IFERROR(INDEX('الطلاب'!$B$6:$B$505,MATCH(B327&amp;"",'الطلاب'!$A$6:$A$505,0))&amp;"","كود غير موجود"))</f>
        <v/>
      </c>
      <c r="G327" s="6">
        <f>IF(B327&amp;""="","",IFERROR(INDEX('الطلاب'!$F$6:$F$505,MATCH(B327&amp;"",'الطلاب'!$A$6:$A$505,0))&amp;"",""))</f>
        <v/>
      </c>
      <c r="H327" s="22">
        <f>IF(OR(B327&amp;""="",NOT(ISNUMBER(A327))),"",IF(COUNTIFS($B$6:$B$3005,B327&amp;"",$A$6:$A$3005,"&gt;"&amp;A327)=0,1,0))</f>
        <v/>
      </c>
    </row>
    <row r="328">
      <c r="A328" s="13" t="n"/>
      <c r="B328" s="5" t="n"/>
      <c r="C328" s="17" t="n"/>
      <c r="D328" s="5" t="n"/>
      <c r="E328" s="5" t="n"/>
      <c r="F328" s="6">
        <f>IF(B328&amp;""="","",IFERROR(INDEX('الطلاب'!$B$6:$B$505,MATCH(B328&amp;"",'الطلاب'!$A$6:$A$505,0))&amp;"","كود غير موجود"))</f>
        <v/>
      </c>
      <c r="G328" s="6">
        <f>IF(B328&amp;""="","",IFERROR(INDEX('الطلاب'!$F$6:$F$505,MATCH(B328&amp;"",'الطلاب'!$A$6:$A$505,0))&amp;"",""))</f>
        <v/>
      </c>
      <c r="H328" s="22">
        <f>IF(OR(B328&amp;""="",NOT(ISNUMBER(A328))),"",IF(COUNTIFS($B$6:$B$3005,B328&amp;"",$A$6:$A$3005,"&gt;"&amp;A328)=0,1,0))</f>
        <v/>
      </c>
    </row>
    <row r="329">
      <c r="A329" s="13" t="n"/>
      <c r="B329" s="5" t="n"/>
      <c r="C329" s="17" t="n"/>
      <c r="D329" s="5" t="n"/>
      <c r="E329" s="5" t="n"/>
      <c r="F329" s="6">
        <f>IF(B329&amp;""="","",IFERROR(INDEX('الطلاب'!$B$6:$B$505,MATCH(B329&amp;"",'الطلاب'!$A$6:$A$505,0))&amp;"","كود غير موجود"))</f>
        <v/>
      </c>
      <c r="G329" s="6">
        <f>IF(B329&amp;""="","",IFERROR(INDEX('الطلاب'!$F$6:$F$505,MATCH(B329&amp;"",'الطلاب'!$A$6:$A$505,0))&amp;"",""))</f>
        <v/>
      </c>
      <c r="H329" s="22">
        <f>IF(OR(B329&amp;""="",NOT(ISNUMBER(A329))),"",IF(COUNTIFS($B$6:$B$3005,B329&amp;"",$A$6:$A$3005,"&gt;"&amp;A329)=0,1,0))</f>
        <v/>
      </c>
    </row>
    <row r="330">
      <c r="A330" s="13" t="n"/>
      <c r="B330" s="5" t="n"/>
      <c r="C330" s="17" t="n"/>
      <c r="D330" s="5" t="n"/>
      <c r="E330" s="5" t="n"/>
      <c r="F330" s="6">
        <f>IF(B330&amp;""="","",IFERROR(INDEX('الطلاب'!$B$6:$B$505,MATCH(B330&amp;"",'الطلاب'!$A$6:$A$505,0))&amp;"","كود غير موجود"))</f>
        <v/>
      </c>
      <c r="G330" s="6">
        <f>IF(B330&amp;""="","",IFERROR(INDEX('الطلاب'!$F$6:$F$505,MATCH(B330&amp;"",'الطلاب'!$A$6:$A$505,0))&amp;"",""))</f>
        <v/>
      </c>
      <c r="H330" s="22">
        <f>IF(OR(B330&amp;""="",NOT(ISNUMBER(A330))),"",IF(COUNTIFS($B$6:$B$3005,B330&amp;"",$A$6:$A$3005,"&gt;"&amp;A330)=0,1,0))</f>
        <v/>
      </c>
    </row>
    <row r="331">
      <c r="A331" s="13" t="n"/>
      <c r="B331" s="5" t="n"/>
      <c r="C331" s="17" t="n"/>
      <c r="D331" s="5" t="n"/>
      <c r="E331" s="5" t="n"/>
      <c r="F331" s="6">
        <f>IF(B331&amp;""="","",IFERROR(INDEX('الطلاب'!$B$6:$B$505,MATCH(B331&amp;"",'الطلاب'!$A$6:$A$505,0))&amp;"","كود غير موجود"))</f>
        <v/>
      </c>
      <c r="G331" s="6">
        <f>IF(B331&amp;""="","",IFERROR(INDEX('الطلاب'!$F$6:$F$505,MATCH(B331&amp;"",'الطلاب'!$A$6:$A$505,0))&amp;"",""))</f>
        <v/>
      </c>
      <c r="H331" s="22">
        <f>IF(OR(B331&amp;""="",NOT(ISNUMBER(A331))),"",IF(COUNTIFS($B$6:$B$3005,B331&amp;"",$A$6:$A$3005,"&gt;"&amp;A331)=0,1,0))</f>
        <v/>
      </c>
    </row>
    <row r="332">
      <c r="A332" s="13" t="n"/>
      <c r="B332" s="5" t="n"/>
      <c r="C332" s="17" t="n"/>
      <c r="D332" s="5" t="n"/>
      <c r="E332" s="5" t="n"/>
      <c r="F332" s="6">
        <f>IF(B332&amp;""="","",IFERROR(INDEX('الطلاب'!$B$6:$B$505,MATCH(B332&amp;"",'الطلاب'!$A$6:$A$505,0))&amp;"","كود غير موجود"))</f>
        <v/>
      </c>
      <c r="G332" s="6">
        <f>IF(B332&amp;""="","",IFERROR(INDEX('الطلاب'!$F$6:$F$505,MATCH(B332&amp;"",'الطلاب'!$A$6:$A$505,0))&amp;"",""))</f>
        <v/>
      </c>
      <c r="H332" s="22">
        <f>IF(OR(B332&amp;""="",NOT(ISNUMBER(A332))),"",IF(COUNTIFS($B$6:$B$3005,B332&amp;"",$A$6:$A$3005,"&gt;"&amp;A332)=0,1,0))</f>
        <v/>
      </c>
    </row>
    <row r="333">
      <c r="A333" s="13" t="n"/>
      <c r="B333" s="5" t="n"/>
      <c r="C333" s="17" t="n"/>
      <c r="D333" s="5" t="n"/>
      <c r="E333" s="5" t="n"/>
      <c r="F333" s="6">
        <f>IF(B333&amp;""="","",IFERROR(INDEX('الطلاب'!$B$6:$B$505,MATCH(B333&amp;"",'الطلاب'!$A$6:$A$505,0))&amp;"","كود غير موجود"))</f>
        <v/>
      </c>
      <c r="G333" s="6">
        <f>IF(B333&amp;""="","",IFERROR(INDEX('الطلاب'!$F$6:$F$505,MATCH(B333&amp;"",'الطلاب'!$A$6:$A$505,0))&amp;"",""))</f>
        <v/>
      </c>
      <c r="H333" s="22">
        <f>IF(OR(B333&amp;""="",NOT(ISNUMBER(A333))),"",IF(COUNTIFS($B$6:$B$3005,B333&amp;"",$A$6:$A$3005,"&gt;"&amp;A333)=0,1,0))</f>
        <v/>
      </c>
    </row>
    <row r="334">
      <c r="A334" s="13" t="n"/>
      <c r="B334" s="5" t="n"/>
      <c r="C334" s="17" t="n"/>
      <c r="D334" s="5" t="n"/>
      <c r="E334" s="5" t="n"/>
      <c r="F334" s="6">
        <f>IF(B334&amp;""="","",IFERROR(INDEX('الطلاب'!$B$6:$B$505,MATCH(B334&amp;"",'الطلاب'!$A$6:$A$505,0))&amp;"","كود غير موجود"))</f>
        <v/>
      </c>
      <c r="G334" s="6">
        <f>IF(B334&amp;""="","",IFERROR(INDEX('الطلاب'!$F$6:$F$505,MATCH(B334&amp;"",'الطلاب'!$A$6:$A$505,0))&amp;"",""))</f>
        <v/>
      </c>
      <c r="H334" s="22">
        <f>IF(OR(B334&amp;""="",NOT(ISNUMBER(A334))),"",IF(COUNTIFS($B$6:$B$3005,B334&amp;"",$A$6:$A$3005,"&gt;"&amp;A334)=0,1,0))</f>
        <v/>
      </c>
    </row>
    <row r="335">
      <c r="A335" s="13" t="n"/>
      <c r="B335" s="5" t="n"/>
      <c r="C335" s="17" t="n"/>
      <c r="D335" s="5" t="n"/>
      <c r="E335" s="5" t="n"/>
      <c r="F335" s="6">
        <f>IF(B335&amp;""="","",IFERROR(INDEX('الطلاب'!$B$6:$B$505,MATCH(B335&amp;"",'الطلاب'!$A$6:$A$505,0))&amp;"","كود غير موجود"))</f>
        <v/>
      </c>
      <c r="G335" s="6">
        <f>IF(B335&amp;""="","",IFERROR(INDEX('الطلاب'!$F$6:$F$505,MATCH(B335&amp;"",'الطلاب'!$A$6:$A$505,0))&amp;"",""))</f>
        <v/>
      </c>
      <c r="H335" s="22">
        <f>IF(OR(B335&amp;""="",NOT(ISNUMBER(A335))),"",IF(COUNTIFS($B$6:$B$3005,B335&amp;"",$A$6:$A$3005,"&gt;"&amp;A335)=0,1,0))</f>
        <v/>
      </c>
    </row>
    <row r="336">
      <c r="A336" s="13" t="n"/>
      <c r="B336" s="5" t="n"/>
      <c r="C336" s="17" t="n"/>
      <c r="D336" s="5" t="n"/>
      <c r="E336" s="5" t="n"/>
      <c r="F336" s="6">
        <f>IF(B336&amp;""="","",IFERROR(INDEX('الطلاب'!$B$6:$B$505,MATCH(B336&amp;"",'الطلاب'!$A$6:$A$505,0))&amp;"","كود غير موجود"))</f>
        <v/>
      </c>
      <c r="G336" s="6">
        <f>IF(B336&amp;""="","",IFERROR(INDEX('الطلاب'!$F$6:$F$505,MATCH(B336&amp;"",'الطلاب'!$A$6:$A$505,0))&amp;"",""))</f>
        <v/>
      </c>
      <c r="H336" s="22">
        <f>IF(OR(B336&amp;""="",NOT(ISNUMBER(A336))),"",IF(COUNTIFS($B$6:$B$3005,B336&amp;"",$A$6:$A$3005,"&gt;"&amp;A336)=0,1,0))</f>
        <v/>
      </c>
    </row>
    <row r="337">
      <c r="A337" s="13" t="n"/>
      <c r="B337" s="5" t="n"/>
      <c r="C337" s="17" t="n"/>
      <c r="D337" s="5" t="n"/>
      <c r="E337" s="5" t="n"/>
      <c r="F337" s="6">
        <f>IF(B337&amp;""="","",IFERROR(INDEX('الطلاب'!$B$6:$B$505,MATCH(B337&amp;"",'الطلاب'!$A$6:$A$505,0))&amp;"","كود غير موجود"))</f>
        <v/>
      </c>
      <c r="G337" s="6">
        <f>IF(B337&amp;""="","",IFERROR(INDEX('الطلاب'!$F$6:$F$505,MATCH(B337&amp;"",'الطلاب'!$A$6:$A$505,0))&amp;"",""))</f>
        <v/>
      </c>
      <c r="H337" s="22">
        <f>IF(OR(B337&amp;""="",NOT(ISNUMBER(A337))),"",IF(COUNTIFS($B$6:$B$3005,B337&amp;"",$A$6:$A$3005,"&gt;"&amp;A337)=0,1,0))</f>
        <v/>
      </c>
    </row>
    <row r="338">
      <c r="A338" s="13" t="n"/>
      <c r="B338" s="5" t="n"/>
      <c r="C338" s="17" t="n"/>
      <c r="D338" s="5" t="n"/>
      <c r="E338" s="5" t="n"/>
      <c r="F338" s="6">
        <f>IF(B338&amp;""="","",IFERROR(INDEX('الطلاب'!$B$6:$B$505,MATCH(B338&amp;"",'الطلاب'!$A$6:$A$505,0))&amp;"","كود غير موجود"))</f>
        <v/>
      </c>
      <c r="G338" s="6">
        <f>IF(B338&amp;""="","",IFERROR(INDEX('الطلاب'!$F$6:$F$505,MATCH(B338&amp;"",'الطلاب'!$A$6:$A$505,0))&amp;"",""))</f>
        <v/>
      </c>
      <c r="H338" s="22">
        <f>IF(OR(B338&amp;""="",NOT(ISNUMBER(A338))),"",IF(COUNTIFS($B$6:$B$3005,B338&amp;"",$A$6:$A$3005,"&gt;"&amp;A338)=0,1,0))</f>
        <v/>
      </c>
    </row>
    <row r="339">
      <c r="A339" s="13" t="n"/>
      <c r="B339" s="5" t="n"/>
      <c r="C339" s="17" t="n"/>
      <c r="D339" s="5" t="n"/>
      <c r="E339" s="5" t="n"/>
      <c r="F339" s="6">
        <f>IF(B339&amp;""="","",IFERROR(INDEX('الطلاب'!$B$6:$B$505,MATCH(B339&amp;"",'الطلاب'!$A$6:$A$505,0))&amp;"","كود غير موجود"))</f>
        <v/>
      </c>
      <c r="G339" s="6">
        <f>IF(B339&amp;""="","",IFERROR(INDEX('الطلاب'!$F$6:$F$505,MATCH(B339&amp;"",'الطلاب'!$A$6:$A$505,0))&amp;"",""))</f>
        <v/>
      </c>
      <c r="H339" s="22">
        <f>IF(OR(B339&amp;""="",NOT(ISNUMBER(A339))),"",IF(COUNTIFS($B$6:$B$3005,B339&amp;"",$A$6:$A$3005,"&gt;"&amp;A339)=0,1,0))</f>
        <v/>
      </c>
    </row>
    <row r="340">
      <c r="A340" s="13" t="n"/>
      <c r="B340" s="5" t="n"/>
      <c r="C340" s="17" t="n"/>
      <c r="D340" s="5" t="n"/>
      <c r="E340" s="5" t="n"/>
      <c r="F340" s="6">
        <f>IF(B340&amp;""="","",IFERROR(INDEX('الطلاب'!$B$6:$B$505,MATCH(B340&amp;"",'الطلاب'!$A$6:$A$505,0))&amp;"","كود غير موجود"))</f>
        <v/>
      </c>
      <c r="G340" s="6">
        <f>IF(B340&amp;""="","",IFERROR(INDEX('الطلاب'!$F$6:$F$505,MATCH(B340&amp;"",'الطلاب'!$A$6:$A$505,0))&amp;"",""))</f>
        <v/>
      </c>
      <c r="H340" s="22">
        <f>IF(OR(B340&amp;""="",NOT(ISNUMBER(A340))),"",IF(COUNTIFS($B$6:$B$3005,B340&amp;"",$A$6:$A$3005,"&gt;"&amp;A340)=0,1,0))</f>
        <v/>
      </c>
    </row>
    <row r="341">
      <c r="A341" s="13" t="n"/>
      <c r="B341" s="5" t="n"/>
      <c r="C341" s="17" t="n"/>
      <c r="D341" s="5" t="n"/>
      <c r="E341" s="5" t="n"/>
      <c r="F341" s="6">
        <f>IF(B341&amp;""="","",IFERROR(INDEX('الطلاب'!$B$6:$B$505,MATCH(B341&amp;"",'الطلاب'!$A$6:$A$505,0))&amp;"","كود غير موجود"))</f>
        <v/>
      </c>
      <c r="G341" s="6">
        <f>IF(B341&amp;""="","",IFERROR(INDEX('الطلاب'!$F$6:$F$505,MATCH(B341&amp;"",'الطلاب'!$A$6:$A$505,0))&amp;"",""))</f>
        <v/>
      </c>
      <c r="H341" s="22">
        <f>IF(OR(B341&amp;""="",NOT(ISNUMBER(A341))),"",IF(COUNTIFS($B$6:$B$3005,B341&amp;"",$A$6:$A$3005,"&gt;"&amp;A341)=0,1,0))</f>
        <v/>
      </c>
    </row>
    <row r="342">
      <c r="A342" s="13" t="n"/>
      <c r="B342" s="5" t="n"/>
      <c r="C342" s="17" t="n"/>
      <c r="D342" s="5" t="n"/>
      <c r="E342" s="5" t="n"/>
      <c r="F342" s="6">
        <f>IF(B342&amp;""="","",IFERROR(INDEX('الطلاب'!$B$6:$B$505,MATCH(B342&amp;"",'الطلاب'!$A$6:$A$505,0))&amp;"","كود غير موجود"))</f>
        <v/>
      </c>
      <c r="G342" s="6">
        <f>IF(B342&amp;""="","",IFERROR(INDEX('الطلاب'!$F$6:$F$505,MATCH(B342&amp;"",'الطلاب'!$A$6:$A$505,0))&amp;"",""))</f>
        <v/>
      </c>
      <c r="H342" s="22">
        <f>IF(OR(B342&amp;""="",NOT(ISNUMBER(A342))),"",IF(COUNTIFS($B$6:$B$3005,B342&amp;"",$A$6:$A$3005,"&gt;"&amp;A342)=0,1,0))</f>
        <v/>
      </c>
    </row>
    <row r="343">
      <c r="A343" s="13" t="n"/>
      <c r="B343" s="5" t="n"/>
      <c r="C343" s="17" t="n"/>
      <c r="D343" s="5" t="n"/>
      <c r="E343" s="5" t="n"/>
      <c r="F343" s="6">
        <f>IF(B343&amp;""="","",IFERROR(INDEX('الطلاب'!$B$6:$B$505,MATCH(B343&amp;"",'الطلاب'!$A$6:$A$505,0))&amp;"","كود غير موجود"))</f>
        <v/>
      </c>
      <c r="G343" s="6">
        <f>IF(B343&amp;""="","",IFERROR(INDEX('الطلاب'!$F$6:$F$505,MATCH(B343&amp;"",'الطلاب'!$A$6:$A$505,0))&amp;"",""))</f>
        <v/>
      </c>
      <c r="H343" s="22">
        <f>IF(OR(B343&amp;""="",NOT(ISNUMBER(A343))),"",IF(COUNTIFS($B$6:$B$3005,B343&amp;"",$A$6:$A$3005,"&gt;"&amp;A343)=0,1,0))</f>
        <v/>
      </c>
    </row>
    <row r="344">
      <c r="A344" s="13" t="n"/>
      <c r="B344" s="5" t="n"/>
      <c r="C344" s="17" t="n"/>
      <c r="D344" s="5" t="n"/>
      <c r="E344" s="5" t="n"/>
      <c r="F344" s="6">
        <f>IF(B344&amp;""="","",IFERROR(INDEX('الطلاب'!$B$6:$B$505,MATCH(B344&amp;"",'الطلاب'!$A$6:$A$505,0))&amp;"","كود غير موجود"))</f>
        <v/>
      </c>
      <c r="G344" s="6">
        <f>IF(B344&amp;""="","",IFERROR(INDEX('الطلاب'!$F$6:$F$505,MATCH(B344&amp;"",'الطلاب'!$A$6:$A$505,0))&amp;"",""))</f>
        <v/>
      </c>
      <c r="H344" s="22">
        <f>IF(OR(B344&amp;""="",NOT(ISNUMBER(A344))),"",IF(COUNTIFS($B$6:$B$3005,B344&amp;"",$A$6:$A$3005,"&gt;"&amp;A344)=0,1,0))</f>
        <v/>
      </c>
    </row>
    <row r="345">
      <c r="A345" s="13" t="n"/>
      <c r="B345" s="5" t="n"/>
      <c r="C345" s="17" t="n"/>
      <c r="D345" s="5" t="n"/>
      <c r="E345" s="5" t="n"/>
      <c r="F345" s="6">
        <f>IF(B345&amp;""="","",IFERROR(INDEX('الطلاب'!$B$6:$B$505,MATCH(B345&amp;"",'الطلاب'!$A$6:$A$505,0))&amp;"","كود غير موجود"))</f>
        <v/>
      </c>
      <c r="G345" s="6">
        <f>IF(B345&amp;""="","",IFERROR(INDEX('الطلاب'!$F$6:$F$505,MATCH(B345&amp;"",'الطلاب'!$A$6:$A$505,0))&amp;"",""))</f>
        <v/>
      </c>
      <c r="H345" s="22">
        <f>IF(OR(B345&amp;""="",NOT(ISNUMBER(A345))),"",IF(COUNTIFS($B$6:$B$3005,B345&amp;"",$A$6:$A$3005,"&gt;"&amp;A345)=0,1,0))</f>
        <v/>
      </c>
    </row>
    <row r="346">
      <c r="A346" s="13" t="n"/>
      <c r="B346" s="5" t="n"/>
      <c r="C346" s="17" t="n"/>
      <c r="D346" s="5" t="n"/>
      <c r="E346" s="5" t="n"/>
      <c r="F346" s="6">
        <f>IF(B346&amp;""="","",IFERROR(INDEX('الطلاب'!$B$6:$B$505,MATCH(B346&amp;"",'الطلاب'!$A$6:$A$505,0))&amp;"","كود غير موجود"))</f>
        <v/>
      </c>
      <c r="G346" s="6">
        <f>IF(B346&amp;""="","",IFERROR(INDEX('الطلاب'!$F$6:$F$505,MATCH(B346&amp;"",'الطلاب'!$A$6:$A$505,0))&amp;"",""))</f>
        <v/>
      </c>
      <c r="H346" s="22">
        <f>IF(OR(B346&amp;""="",NOT(ISNUMBER(A346))),"",IF(COUNTIFS($B$6:$B$3005,B346&amp;"",$A$6:$A$3005,"&gt;"&amp;A346)=0,1,0))</f>
        <v/>
      </c>
    </row>
    <row r="347">
      <c r="A347" s="13" t="n"/>
      <c r="B347" s="5" t="n"/>
      <c r="C347" s="17" t="n"/>
      <c r="D347" s="5" t="n"/>
      <c r="E347" s="5" t="n"/>
      <c r="F347" s="6">
        <f>IF(B347&amp;""="","",IFERROR(INDEX('الطلاب'!$B$6:$B$505,MATCH(B347&amp;"",'الطلاب'!$A$6:$A$505,0))&amp;"","كود غير موجود"))</f>
        <v/>
      </c>
      <c r="G347" s="6">
        <f>IF(B347&amp;""="","",IFERROR(INDEX('الطلاب'!$F$6:$F$505,MATCH(B347&amp;"",'الطلاب'!$A$6:$A$505,0))&amp;"",""))</f>
        <v/>
      </c>
      <c r="H347" s="22">
        <f>IF(OR(B347&amp;""="",NOT(ISNUMBER(A347))),"",IF(COUNTIFS($B$6:$B$3005,B347&amp;"",$A$6:$A$3005,"&gt;"&amp;A347)=0,1,0))</f>
        <v/>
      </c>
    </row>
    <row r="348">
      <c r="A348" s="13" t="n"/>
      <c r="B348" s="5" t="n"/>
      <c r="C348" s="17" t="n"/>
      <c r="D348" s="5" t="n"/>
      <c r="E348" s="5" t="n"/>
      <c r="F348" s="6">
        <f>IF(B348&amp;""="","",IFERROR(INDEX('الطلاب'!$B$6:$B$505,MATCH(B348&amp;"",'الطلاب'!$A$6:$A$505,0))&amp;"","كود غير موجود"))</f>
        <v/>
      </c>
      <c r="G348" s="6">
        <f>IF(B348&amp;""="","",IFERROR(INDEX('الطلاب'!$F$6:$F$505,MATCH(B348&amp;"",'الطلاب'!$A$6:$A$505,0))&amp;"",""))</f>
        <v/>
      </c>
      <c r="H348" s="22">
        <f>IF(OR(B348&amp;""="",NOT(ISNUMBER(A348))),"",IF(COUNTIFS($B$6:$B$3005,B348&amp;"",$A$6:$A$3005,"&gt;"&amp;A348)=0,1,0))</f>
        <v/>
      </c>
    </row>
    <row r="349">
      <c r="A349" s="13" t="n"/>
      <c r="B349" s="5" t="n"/>
      <c r="C349" s="17" t="n"/>
      <c r="D349" s="5" t="n"/>
      <c r="E349" s="5" t="n"/>
      <c r="F349" s="6">
        <f>IF(B349&amp;""="","",IFERROR(INDEX('الطلاب'!$B$6:$B$505,MATCH(B349&amp;"",'الطلاب'!$A$6:$A$505,0))&amp;"","كود غير موجود"))</f>
        <v/>
      </c>
      <c r="G349" s="6">
        <f>IF(B349&amp;""="","",IFERROR(INDEX('الطلاب'!$F$6:$F$505,MATCH(B349&amp;"",'الطلاب'!$A$6:$A$505,0))&amp;"",""))</f>
        <v/>
      </c>
      <c r="H349" s="22">
        <f>IF(OR(B349&amp;""="",NOT(ISNUMBER(A349))),"",IF(COUNTIFS($B$6:$B$3005,B349&amp;"",$A$6:$A$3005,"&gt;"&amp;A349)=0,1,0))</f>
        <v/>
      </c>
    </row>
    <row r="350">
      <c r="A350" s="13" t="n"/>
      <c r="B350" s="5" t="n"/>
      <c r="C350" s="17" t="n"/>
      <c r="D350" s="5" t="n"/>
      <c r="E350" s="5" t="n"/>
      <c r="F350" s="6">
        <f>IF(B350&amp;""="","",IFERROR(INDEX('الطلاب'!$B$6:$B$505,MATCH(B350&amp;"",'الطلاب'!$A$6:$A$505,0))&amp;"","كود غير موجود"))</f>
        <v/>
      </c>
      <c r="G350" s="6">
        <f>IF(B350&amp;""="","",IFERROR(INDEX('الطلاب'!$F$6:$F$505,MATCH(B350&amp;"",'الطلاب'!$A$6:$A$505,0))&amp;"",""))</f>
        <v/>
      </c>
      <c r="H350" s="22">
        <f>IF(OR(B350&amp;""="",NOT(ISNUMBER(A350))),"",IF(COUNTIFS($B$6:$B$3005,B350&amp;"",$A$6:$A$3005,"&gt;"&amp;A350)=0,1,0))</f>
        <v/>
      </c>
    </row>
    <row r="351">
      <c r="A351" s="13" t="n"/>
      <c r="B351" s="5" t="n"/>
      <c r="C351" s="17" t="n"/>
      <c r="D351" s="5" t="n"/>
      <c r="E351" s="5" t="n"/>
      <c r="F351" s="6">
        <f>IF(B351&amp;""="","",IFERROR(INDEX('الطلاب'!$B$6:$B$505,MATCH(B351&amp;"",'الطلاب'!$A$6:$A$505,0))&amp;"","كود غير موجود"))</f>
        <v/>
      </c>
      <c r="G351" s="6">
        <f>IF(B351&amp;""="","",IFERROR(INDEX('الطلاب'!$F$6:$F$505,MATCH(B351&amp;"",'الطلاب'!$A$6:$A$505,0))&amp;"",""))</f>
        <v/>
      </c>
      <c r="H351" s="22">
        <f>IF(OR(B351&amp;""="",NOT(ISNUMBER(A351))),"",IF(COUNTIFS($B$6:$B$3005,B351&amp;"",$A$6:$A$3005,"&gt;"&amp;A351)=0,1,0))</f>
        <v/>
      </c>
    </row>
    <row r="352">
      <c r="A352" s="13" t="n"/>
      <c r="B352" s="5" t="n"/>
      <c r="C352" s="17" t="n"/>
      <c r="D352" s="5" t="n"/>
      <c r="E352" s="5" t="n"/>
      <c r="F352" s="6">
        <f>IF(B352&amp;""="","",IFERROR(INDEX('الطلاب'!$B$6:$B$505,MATCH(B352&amp;"",'الطلاب'!$A$6:$A$505,0))&amp;"","كود غير موجود"))</f>
        <v/>
      </c>
      <c r="G352" s="6">
        <f>IF(B352&amp;""="","",IFERROR(INDEX('الطلاب'!$F$6:$F$505,MATCH(B352&amp;"",'الطلاب'!$A$6:$A$505,0))&amp;"",""))</f>
        <v/>
      </c>
      <c r="H352" s="22">
        <f>IF(OR(B352&amp;""="",NOT(ISNUMBER(A352))),"",IF(COUNTIFS($B$6:$B$3005,B352&amp;"",$A$6:$A$3005,"&gt;"&amp;A352)=0,1,0))</f>
        <v/>
      </c>
    </row>
    <row r="353">
      <c r="A353" s="13" t="n"/>
      <c r="B353" s="5" t="n"/>
      <c r="C353" s="17" t="n"/>
      <c r="D353" s="5" t="n"/>
      <c r="E353" s="5" t="n"/>
      <c r="F353" s="6">
        <f>IF(B353&amp;""="","",IFERROR(INDEX('الطلاب'!$B$6:$B$505,MATCH(B353&amp;"",'الطلاب'!$A$6:$A$505,0))&amp;"","كود غير موجود"))</f>
        <v/>
      </c>
      <c r="G353" s="6">
        <f>IF(B353&amp;""="","",IFERROR(INDEX('الطلاب'!$F$6:$F$505,MATCH(B353&amp;"",'الطلاب'!$A$6:$A$505,0))&amp;"",""))</f>
        <v/>
      </c>
      <c r="H353" s="22">
        <f>IF(OR(B353&amp;""="",NOT(ISNUMBER(A353))),"",IF(COUNTIFS($B$6:$B$3005,B353&amp;"",$A$6:$A$3005,"&gt;"&amp;A353)=0,1,0))</f>
        <v/>
      </c>
    </row>
    <row r="354">
      <c r="A354" s="13" t="n"/>
      <c r="B354" s="5" t="n"/>
      <c r="C354" s="17" t="n"/>
      <c r="D354" s="5" t="n"/>
      <c r="E354" s="5" t="n"/>
      <c r="F354" s="6">
        <f>IF(B354&amp;""="","",IFERROR(INDEX('الطلاب'!$B$6:$B$505,MATCH(B354&amp;"",'الطلاب'!$A$6:$A$505,0))&amp;"","كود غير موجود"))</f>
        <v/>
      </c>
      <c r="G354" s="6">
        <f>IF(B354&amp;""="","",IFERROR(INDEX('الطلاب'!$F$6:$F$505,MATCH(B354&amp;"",'الطلاب'!$A$6:$A$505,0))&amp;"",""))</f>
        <v/>
      </c>
      <c r="H354" s="22">
        <f>IF(OR(B354&amp;""="",NOT(ISNUMBER(A354))),"",IF(COUNTIFS($B$6:$B$3005,B354&amp;"",$A$6:$A$3005,"&gt;"&amp;A354)=0,1,0))</f>
        <v/>
      </c>
    </row>
    <row r="355">
      <c r="A355" s="13" t="n"/>
      <c r="B355" s="5" t="n"/>
      <c r="C355" s="17" t="n"/>
      <c r="D355" s="5" t="n"/>
      <c r="E355" s="5" t="n"/>
      <c r="F355" s="6">
        <f>IF(B355&amp;""="","",IFERROR(INDEX('الطلاب'!$B$6:$B$505,MATCH(B355&amp;"",'الطلاب'!$A$6:$A$505,0))&amp;"","كود غير موجود"))</f>
        <v/>
      </c>
      <c r="G355" s="6">
        <f>IF(B355&amp;""="","",IFERROR(INDEX('الطلاب'!$F$6:$F$505,MATCH(B355&amp;"",'الطلاب'!$A$6:$A$505,0))&amp;"",""))</f>
        <v/>
      </c>
      <c r="H355" s="22">
        <f>IF(OR(B355&amp;""="",NOT(ISNUMBER(A355))),"",IF(COUNTIFS($B$6:$B$3005,B355&amp;"",$A$6:$A$3005,"&gt;"&amp;A355)=0,1,0))</f>
        <v/>
      </c>
    </row>
    <row r="356">
      <c r="A356" s="13" t="n"/>
      <c r="B356" s="5" t="n"/>
      <c r="C356" s="17" t="n"/>
      <c r="D356" s="5" t="n"/>
      <c r="E356" s="5" t="n"/>
      <c r="F356" s="6">
        <f>IF(B356&amp;""="","",IFERROR(INDEX('الطلاب'!$B$6:$B$505,MATCH(B356&amp;"",'الطلاب'!$A$6:$A$505,0))&amp;"","كود غير موجود"))</f>
        <v/>
      </c>
      <c r="G356" s="6">
        <f>IF(B356&amp;""="","",IFERROR(INDEX('الطلاب'!$F$6:$F$505,MATCH(B356&amp;"",'الطلاب'!$A$6:$A$505,0))&amp;"",""))</f>
        <v/>
      </c>
      <c r="H356" s="22">
        <f>IF(OR(B356&amp;""="",NOT(ISNUMBER(A356))),"",IF(COUNTIFS($B$6:$B$3005,B356&amp;"",$A$6:$A$3005,"&gt;"&amp;A356)=0,1,0))</f>
        <v/>
      </c>
    </row>
    <row r="357">
      <c r="A357" s="13" t="n"/>
      <c r="B357" s="5" t="n"/>
      <c r="C357" s="17" t="n"/>
      <c r="D357" s="5" t="n"/>
      <c r="E357" s="5" t="n"/>
      <c r="F357" s="6">
        <f>IF(B357&amp;""="","",IFERROR(INDEX('الطلاب'!$B$6:$B$505,MATCH(B357&amp;"",'الطلاب'!$A$6:$A$505,0))&amp;"","كود غير موجود"))</f>
        <v/>
      </c>
      <c r="G357" s="6">
        <f>IF(B357&amp;""="","",IFERROR(INDEX('الطلاب'!$F$6:$F$505,MATCH(B357&amp;"",'الطلاب'!$A$6:$A$505,0))&amp;"",""))</f>
        <v/>
      </c>
      <c r="H357" s="22">
        <f>IF(OR(B357&amp;""="",NOT(ISNUMBER(A357))),"",IF(COUNTIFS($B$6:$B$3005,B357&amp;"",$A$6:$A$3005,"&gt;"&amp;A357)=0,1,0))</f>
        <v/>
      </c>
    </row>
    <row r="358">
      <c r="A358" s="13" t="n"/>
      <c r="B358" s="5" t="n"/>
      <c r="C358" s="17" t="n"/>
      <c r="D358" s="5" t="n"/>
      <c r="E358" s="5" t="n"/>
      <c r="F358" s="6">
        <f>IF(B358&amp;""="","",IFERROR(INDEX('الطلاب'!$B$6:$B$505,MATCH(B358&amp;"",'الطلاب'!$A$6:$A$505,0))&amp;"","كود غير موجود"))</f>
        <v/>
      </c>
      <c r="G358" s="6">
        <f>IF(B358&amp;""="","",IFERROR(INDEX('الطلاب'!$F$6:$F$505,MATCH(B358&amp;"",'الطلاب'!$A$6:$A$505,0))&amp;"",""))</f>
        <v/>
      </c>
      <c r="H358" s="22">
        <f>IF(OR(B358&amp;""="",NOT(ISNUMBER(A358))),"",IF(COUNTIFS($B$6:$B$3005,B358&amp;"",$A$6:$A$3005,"&gt;"&amp;A358)=0,1,0))</f>
        <v/>
      </c>
    </row>
    <row r="359">
      <c r="A359" s="13" t="n"/>
      <c r="B359" s="5" t="n"/>
      <c r="C359" s="17" t="n"/>
      <c r="D359" s="5" t="n"/>
      <c r="E359" s="5" t="n"/>
      <c r="F359" s="6">
        <f>IF(B359&amp;""="","",IFERROR(INDEX('الطلاب'!$B$6:$B$505,MATCH(B359&amp;"",'الطلاب'!$A$6:$A$505,0))&amp;"","كود غير موجود"))</f>
        <v/>
      </c>
      <c r="G359" s="6">
        <f>IF(B359&amp;""="","",IFERROR(INDEX('الطلاب'!$F$6:$F$505,MATCH(B359&amp;"",'الطلاب'!$A$6:$A$505,0))&amp;"",""))</f>
        <v/>
      </c>
      <c r="H359" s="22">
        <f>IF(OR(B359&amp;""="",NOT(ISNUMBER(A359))),"",IF(COUNTIFS($B$6:$B$3005,B359&amp;"",$A$6:$A$3005,"&gt;"&amp;A359)=0,1,0))</f>
        <v/>
      </c>
    </row>
    <row r="360">
      <c r="A360" s="13" t="n"/>
      <c r="B360" s="5" t="n"/>
      <c r="C360" s="17" t="n"/>
      <c r="D360" s="5" t="n"/>
      <c r="E360" s="5" t="n"/>
      <c r="F360" s="6">
        <f>IF(B360&amp;""="","",IFERROR(INDEX('الطلاب'!$B$6:$B$505,MATCH(B360&amp;"",'الطلاب'!$A$6:$A$505,0))&amp;"","كود غير موجود"))</f>
        <v/>
      </c>
      <c r="G360" s="6">
        <f>IF(B360&amp;""="","",IFERROR(INDEX('الطلاب'!$F$6:$F$505,MATCH(B360&amp;"",'الطلاب'!$A$6:$A$505,0))&amp;"",""))</f>
        <v/>
      </c>
      <c r="H360" s="22">
        <f>IF(OR(B360&amp;""="",NOT(ISNUMBER(A360))),"",IF(COUNTIFS($B$6:$B$3005,B360&amp;"",$A$6:$A$3005,"&gt;"&amp;A360)=0,1,0))</f>
        <v/>
      </c>
    </row>
    <row r="361">
      <c r="A361" s="13" t="n"/>
      <c r="B361" s="5" t="n"/>
      <c r="C361" s="17" t="n"/>
      <c r="D361" s="5" t="n"/>
      <c r="E361" s="5" t="n"/>
      <c r="F361" s="6">
        <f>IF(B361&amp;""="","",IFERROR(INDEX('الطلاب'!$B$6:$B$505,MATCH(B361&amp;"",'الطلاب'!$A$6:$A$505,0))&amp;"","كود غير موجود"))</f>
        <v/>
      </c>
      <c r="G361" s="6">
        <f>IF(B361&amp;""="","",IFERROR(INDEX('الطلاب'!$F$6:$F$505,MATCH(B361&amp;"",'الطلاب'!$A$6:$A$505,0))&amp;"",""))</f>
        <v/>
      </c>
      <c r="H361" s="22">
        <f>IF(OR(B361&amp;""="",NOT(ISNUMBER(A361))),"",IF(COUNTIFS($B$6:$B$3005,B361&amp;"",$A$6:$A$3005,"&gt;"&amp;A361)=0,1,0))</f>
        <v/>
      </c>
    </row>
    <row r="362">
      <c r="A362" s="13" t="n"/>
      <c r="B362" s="5" t="n"/>
      <c r="C362" s="17" t="n"/>
      <c r="D362" s="5" t="n"/>
      <c r="E362" s="5" t="n"/>
      <c r="F362" s="6">
        <f>IF(B362&amp;""="","",IFERROR(INDEX('الطلاب'!$B$6:$B$505,MATCH(B362&amp;"",'الطلاب'!$A$6:$A$505,0))&amp;"","كود غير موجود"))</f>
        <v/>
      </c>
      <c r="G362" s="6">
        <f>IF(B362&amp;""="","",IFERROR(INDEX('الطلاب'!$F$6:$F$505,MATCH(B362&amp;"",'الطلاب'!$A$6:$A$505,0))&amp;"",""))</f>
        <v/>
      </c>
      <c r="H362" s="22">
        <f>IF(OR(B362&amp;""="",NOT(ISNUMBER(A362))),"",IF(COUNTIFS($B$6:$B$3005,B362&amp;"",$A$6:$A$3005,"&gt;"&amp;A362)=0,1,0))</f>
        <v/>
      </c>
    </row>
    <row r="363">
      <c r="A363" s="13" t="n"/>
      <c r="B363" s="5" t="n"/>
      <c r="C363" s="17" t="n"/>
      <c r="D363" s="5" t="n"/>
      <c r="E363" s="5" t="n"/>
      <c r="F363" s="6">
        <f>IF(B363&amp;""="","",IFERROR(INDEX('الطلاب'!$B$6:$B$505,MATCH(B363&amp;"",'الطلاب'!$A$6:$A$505,0))&amp;"","كود غير موجود"))</f>
        <v/>
      </c>
      <c r="G363" s="6">
        <f>IF(B363&amp;""="","",IFERROR(INDEX('الطلاب'!$F$6:$F$505,MATCH(B363&amp;"",'الطلاب'!$A$6:$A$505,0))&amp;"",""))</f>
        <v/>
      </c>
      <c r="H363" s="22">
        <f>IF(OR(B363&amp;""="",NOT(ISNUMBER(A363))),"",IF(COUNTIFS($B$6:$B$3005,B363&amp;"",$A$6:$A$3005,"&gt;"&amp;A363)=0,1,0))</f>
        <v/>
      </c>
    </row>
    <row r="364">
      <c r="A364" s="13" t="n"/>
      <c r="B364" s="5" t="n"/>
      <c r="C364" s="17" t="n"/>
      <c r="D364" s="5" t="n"/>
      <c r="E364" s="5" t="n"/>
      <c r="F364" s="6">
        <f>IF(B364&amp;""="","",IFERROR(INDEX('الطلاب'!$B$6:$B$505,MATCH(B364&amp;"",'الطلاب'!$A$6:$A$505,0))&amp;"","كود غير موجود"))</f>
        <v/>
      </c>
      <c r="G364" s="6">
        <f>IF(B364&amp;""="","",IFERROR(INDEX('الطلاب'!$F$6:$F$505,MATCH(B364&amp;"",'الطلاب'!$A$6:$A$505,0))&amp;"",""))</f>
        <v/>
      </c>
      <c r="H364" s="22">
        <f>IF(OR(B364&amp;""="",NOT(ISNUMBER(A364))),"",IF(COUNTIFS($B$6:$B$3005,B364&amp;"",$A$6:$A$3005,"&gt;"&amp;A364)=0,1,0))</f>
        <v/>
      </c>
    </row>
    <row r="365">
      <c r="A365" s="13" t="n"/>
      <c r="B365" s="5" t="n"/>
      <c r="C365" s="17" t="n"/>
      <c r="D365" s="5" t="n"/>
      <c r="E365" s="5" t="n"/>
      <c r="F365" s="6">
        <f>IF(B365&amp;""="","",IFERROR(INDEX('الطلاب'!$B$6:$B$505,MATCH(B365&amp;"",'الطلاب'!$A$6:$A$505,0))&amp;"","كود غير موجود"))</f>
        <v/>
      </c>
      <c r="G365" s="6">
        <f>IF(B365&amp;""="","",IFERROR(INDEX('الطلاب'!$F$6:$F$505,MATCH(B365&amp;"",'الطلاب'!$A$6:$A$505,0))&amp;"",""))</f>
        <v/>
      </c>
      <c r="H365" s="22">
        <f>IF(OR(B365&amp;""="",NOT(ISNUMBER(A365))),"",IF(COUNTIFS($B$6:$B$3005,B365&amp;"",$A$6:$A$3005,"&gt;"&amp;A365)=0,1,0))</f>
        <v/>
      </c>
    </row>
    <row r="366">
      <c r="A366" s="13" t="n"/>
      <c r="B366" s="5" t="n"/>
      <c r="C366" s="17" t="n"/>
      <c r="D366" s="5" t="n"/>
      <c r="E366" s="5" t="n"/>
      <c r="F366" s="6">
        <f>IF(B366&amp;""="","",IFERROR(INDEX('الطلاب'!$B$6:$B$505,MATCH(B366&amp;"",'الطلاب'!$A$6:$A$505,0))&amp;"","كود غير موجود"))</f>
        <v/>
      </c>
      <c r="G366" s="6">
        <f>IF(B366&amp;""="","",IFERROR(INDEX('الطلاب'!$F$6:$F$505,MATCH(B366&amp;"",'الطلاب'!$A$6:$A$505,0))&amp;"",""))</f>
        <v/>
      </c>
      <c r="H366" s="22">
        <f>IF(OR(B366&amp;""="",NOT(ISNUMBER(A366))),"",IF(COUNTIFS($B$6:$B$3005,B366&amp;"",$A$6:$A$3005,"&gt;"&amp;A366)=0,1,0))</f>
        <v/>
      </c>
    </row>
    <row r="367">
      <c r="A367" s="13" t="n"/>
      <c r="B367" s="5" t="n"/>
      <c r="C367" s="17" t="n"/>
      <c r="D367" s="5" t="n"/>
      <c r="E367" s="5" t="n"/>
      <c r="F367" s="6">
        <f>IF(B367&amp;""="","",IFERROR(INDEX('الطلاب'!$B$6:$B$505,MATCH(B367&amp;"",'الطلاب'!$A$6:$A$505,0))&amp;"","كود غير موجود"))</f>
        <v/>
      </c>
      <c r="G367" s="6">
        <f>IF(B367&amp;""="","",IFERROR(INDEX('الطلاب'!$F$6:$F$505,MATCH(B367&amp;"",'الطلاب'!$A$6:$A$505,0))&amp;"",""))</f>
        <v/>
      </c>
      <c r="H367" s="22">
        <f>IF(OR(B367&amp;""="",NOT(ISNUMBER(A367))),"",IF(COUNTIFS($B$6:$B$3005,B367&amp;"",$A$6:$A$3005,"&gt;"&amp;A367)=0,1,0))</f>
        <v/>
      </c>
    </row>
    <row r="368">
      <c r="A368" s="13" t="n"/>
      <c r="B368" s="5" t="n"/>
      <c r="C368" s="17" t="n"/>
      <c r="D368" s="5" t="n"/>
      <c r="E368" s="5" t="n"/>
      <c r="F368" s="6">
        <f>IF(B368&amp;""="","",IFERROR(INDEX('الطلاب'!$B$6:$B$505,MATCH(B368&amp;"",'الطلاب'!$A$6:$A$505,0))&amp;"","كود غير موجود"))</f>
        <v/>
      </c>
      <c r="G368" s="6">
        <f>IF(B368&amp;""="","",IFERROR(INDEX('الطلاب'!$F$6:$F$505,MATCH(B368&amp;"",'الطلاب'!$A$6:$A$505,0))&amp;"",""))</f>
        <v/>
      </c>
      <c r="H368" s="22">
        <f>IF(OR(B368&amp;""="",NOT(ISNUMBER(A368))),"",IF(COUNTIFS($B$6:$B$3005,B368&amp;"",$A$6:$A$3005,"&gt;"&amp;A368)=0,1,0))</f>
        <v/>
      </c>
    </row>
    <row r="369">
      <c r="A369" s="13" t="n"/>
      <c r="B369" s="5" t="n"/>
      <c r="C369" s="17" t="n"/>
      <c r="D369" s="5" t="n"/>
      <c r="E369" s="5" t="n"/>
      <c r="F369" s="6">
        <f>IF(B369&amp;""="","",IFERROR(INDEX('الطلاب'!$B$6:$B$505,MATCH(B369&amp;"",'الطلاب'!$A$6:$A$505,0))&amp;"","كود غير موجود"))</f>
        <v/>
      </c>
      <c r="G369" s="6">
        <f>IF(B369&amp;""="","",IFERROR(INDEX('الطلاب'!$F$6:$F$505,MATCH(B369&amp;"",'الطلاب'!$A$6:$A$505,0))&amp;"",""))</f>
        <v/>
      </c>
      <c r="H369" s="22">
        <f>IF(OR(B369&amp;""="",NOT(ISNUMBER(A369))),"",IF(COUNTIFS($B$6:$B$3005,B369&amp;"",$A$6:$A$3005,"&gt;"&amp;A369)=0,1,0))</f>
        <v/>
      </c>
    </row>
    <row r="370">
      <c r="A370" s="13" t="n"/>
      <c r="B370" s="5" t="n"/>
      <c r="C370" s="17" t="n"/>
      <c r="D370" s="5" t="n"/>
      <c r="E370" s="5" t="n"/>
      <c r="F370" s="6">
        <f>IF(B370&amp;""="","",IFERROR(INDEX('الطلاب'!$B$6:$B$505,MATCH(B370&amp;"",'الطلاب'!$A$6:$A$505,0))&amp;"","كود غير موجود"))</f>
        <v/>
      </c>
      <c r="G370" s="6">
        <f>IF(B370&amp;""="","",IFERROR(INDEX('الطلاب'!$F$6:$F$505,MATCH(B370&amp;"",'الطلاب'!$A$6:$A$505,0))&amp;"",""))</f>
        <v/>
      </c>
      <c r="H370" s="22">
        <f>IF(OR(B370&amp;""="",NOT(ISNUMBER(A370))),"",IF(COUNTIFS($B$6:$B$3005,B370&amp;"",$A$6:$A$3005,"&gt;"&amp;A370)=0,1,0))</f>
        <v/>
      </c>
    </row>
    <row r="371">
      <c r="A371" s="13" t="n"/>
      <c r="B371" s="5" t="n"/>
      <c r="C371" s="17" t="n"/>
      <c r="D371" s="5" t="n"/>
      <c r="E371" s="5" t="n"/>
      <c r="F371" s="6">
        <f>IF(B371&amp;""="","",IFERROR(INDEX('الطلاب'!$B$6:$B$505,MATCH(B371&amp;"",'الطلاب'!$A$6:$A$505,0))&amp;"","كود غير موجود"))</f>
        <v/>
      </c>
      <c r="G371" s="6">
        <f>IF(B371&amp;""="","",IFERROR(INDEX('الطلاب'!$F$6:$F$505,MATCH(B371&amp;"",'الطلاب'!$A$6:$A$505,0))&amp;"",""))</f>
        <v/>
      </c>
      <c r="H371" s="22">
        <f>IF(OR(B371&amp;""="",NOT(ISNUMBER(A371))),"",IF(COUNTIFS($B$6:$B$3005,B371&amp;"",$A$6:$A$3005,"&gt;"&amp;A371)=0,1,0))</f>
        <v/>
      </c>
    </row>
    <row r="372">
      <c r="A372" s="13" t="n"/>
      <c r="B372" s="5" t="n"/>
      <c r="C372" s="17" t="n"/>
      <c r="D372" s="5" t="n"/>
      <c r="E372" s="5" t="n"/>
      <c r="F372" s="6">
        <f>IF(B372&amp;""="","",IFERROR(INDEX('الطلاب'!$B$6:$B$505,MATCH(B372&amp;"",'الطلاب'!$A$6:$A$505,0))&amp;"","كود غير موجود"))</f>
        <v/>
      </c>
      <c r="G372" s="6">
        <f>IF(B372&amp;""="","",IFERROR(INDEX('الطلاب'!$F$6:$F$505,MATCH(B372&amp;"",'الطلاب'!$A$6:$A$505,0))&amp;"",""))</f>
        <v/>
      </c>
      <c r="H372" s="22">
        <f>IF(OR(B372&amp;""="",NOT(ISNUMBER(A372))),"",IF(COUNTIFS($B$6:$B$3005,B372&amp;"",$A$6:$A$3005,"&gt;"&amp;A372)=0,1,0))</f>
        <v/>
      </c>
    </row>
    <row r="373">
      <c r="A373" s="13" t="n"/>
      <c r="B373" s="5" t="n"/>
      <c r="C373" s="17" t="n"/>
      <c r="D373" s="5" t="n"/>
      <c r="E373" s="5" t="n"/>
      <c r="F373" s="6">
        <f>IF(B373&amp;""="","",IFERROR(INDEX('الطلاب'!$B$6:$B$505,MATCH(B373&amp;"",'الطلاب'!$A$6:$A$505,0))&amp;"","كود غير موجود"))</f>
        <v/>
      </c>
      <c r="G373" s="6">
        <f>IF(B373&amp;""="","",IFERROR(INDEX('الطلاب'!$F$6:$F$505,MATCH(B373&amp;"",'الطلاب'!$A$6:$A$505,0))&amp;"",""))</f>
        <v/>
      </c>
      <c r="H373" s="22">
        <f>IF(OR(B373&amp;""="",NOT(ISNUMBER(A373))),"",IF(COUNTIFS($B$6:$B$3005,B373&amp;"",$A$6:$A$3005,"&gt;"&amp;A373)=0,1,0))</f>
        <v/>
      </c>
    </row>
    <row r="374">
      <c r="A374" s="13" t="n"/>
      <c r="B374" s="5" t="n"/>
      <c r="C374" s="17" t="n"/>
      <c r="D374" s="5" t="n"/>
      <c r="E374" s="5" t="n"/>
      <c r="F374" s="6">
        <f>IF(B374&amp;""="","",IFERROR(INDEX('الطلاب'!$B$6:$B$505,MATCH(B374&amp;"",'الطلاب'!$A$6:$A$505,0))&amp;"","كود غير موجود"))</f>
        <v/>
      </c>
      <c r="G374" s="6">
        <f>IF(B374&amp;""="","",IFERROR(INDEX('الطلاب'!$F$6:$F$505,MATCH(B374&amp;"",'الطلاب'!$A$6:$A$505,0))&amp;"",""))</f>
        <v/>
      </c>
      <c r="H374" s="22">
        <f>IF(OR(B374&amp;""="",NOT(ISNUMBER(A374))),"",IF(COUNTIFS($B$6:$B$3005,B374&amp;"",$A$6:$A$3005,"&gt;"&amp;A374)=0,1,0))</f>
        <v/>
      </c>
    </row>
    <row r="375">
      <c r="A375" s="13" t="n"/>
      <c r="B375" s="5" t="n"/>
      <c r="C375" s="17" t="n"/>
      <c r="D375" s="5" t="n"/>
      <c r="E375" s="5" t="n"/>
      <c r="F375" s="6">
        <f>IF(B375&amp;""="","",IFERROR(INDEX('الطلاب'!$B$6:$B$505,MATCH(B375&amp;"",'الطلاب'!$A$6:$A$505,0))&amp;"","كود غير موجود"))</f>
        <v/>
      </c>
      <c r="G375" s="6">
        <f>IF(B375&amp;""="","",IFERROR(INDEX('الطلاب'!$F$6:$F$505,MATCH(B375&amp;"",'الطلاب'!$A$6:$A$505,0))&amp;"",""))</f>
        <v/>
      </c>
      <c r="H375" s="22">
        <f>IF(OR(B375&amp;""="",NOT(ISNUMBER(A375))),"",IF(COUNTIFS($B$6:$B$3005,B375&amp;"",$A$6:$A$3005,"&gt;"&amp;A375)=0,1,0))</f>
        <v/>
      </c>
    </row>
    <row r="376">
      <c r="A376" s="13" t="n"/>
      <c r="B376" s="5" t="n"/>
      <c r="C376" s="17" t="n"/>
      <c r="D376" s="5" t="n"/>
      <c r="E376" s="5" t="n"/>
      <c r="F376" s="6">
        <f>IF(B376&amp;""="","",IFERROR(INDEX('الطلاب'!$B$6:$B$505,MATCH(B376&amp;"",'الطلاب'!$A$6:$A$505,0))&amp;"","كود غير موجود"))</f>
        <v/>
      </c>
      <c r="G376" s="6">
        <f>IF(B376&amp;""="","",IFERROR(INDEX('الطلاب'!$F$6:$F$505,MATCH(B376&amp;"",'الطلاب'!$A$6:$A$505,0))&amp;"",""))</f>
        <v/>
      </c>
      <c r="H376" s="22">
        <f>IF(OR(B376&amp;""="",NOT(ISNUMBER(A376))),"",IF(COUNTIFS($B$6:$B$3005,B376&amp;"",$A$6:$A$3005,"&gt;"&amp;A376)=0,1,0))</f>
        <v/>
      </c>
    </row>
    <row r="377">
      <c r="A377" s="13" t="n"/>
      <c r="B377" s="5" t="n"/>
      <c r="C377" s="17" t="n"/>
      <c r="D377" s="5" t="n"/>
      <c r="E377" s="5" t="n"/>
      <c r="F377" s="6">
        <f>IF(B377&amp;""="","",IFERROR(INDEX('الطلاب'!$B$6:$B$505,MATCH(B377&amp;"",'الطلاب'!$A$6:$A$505,0))&amp;"","كود غير موجود"))</f>
        <v/>
      </c>
      <c r="G377" s="6">
        <f>IF(B377&amp;""="","",IFERROR(INDEX('الطلاب'!$F$6:$F$505,MATCH(B377&amp;"",'الطلاب'!$A$6:$A$505,0))&amp;"",""))</f>
        <v/>
      </c>
      <c r="H377" s="22">
        <f>IF(OR(B377&amp;""="",NOT(ISNUMBER(A377))),"",IF(COUNTIFS($B$6:$B$3005,B377&amp;"",$A$6:$A$3005,"&gt;"&amp;A377)=0,1,0))</f>
        <v/>
      </c>
    </row>
    <row r="378">
      <c r="A378" s="13" t="n"/>
      <c r="B378" s="5" t="n"/>
      <c r="C378" s="17" t="n"/>
      <c r="D378" s="5" t="n"/>
      <c r="E378" s="5" t="n"/>
      <c r="F378" s="6">
        <f>IF(B378&amp;""="","",IFERROR(INDEX('الطلاب'!$B$6:$B$505,MATCH(B378&amp;"",'الطلاب'!$A$6:$A$505,0))&amp;"","كود غير موجود"))</f>
        <v/>
      </c>
      <c r="G378" s="6">
        <f>IF(B378&amp;""="","",IFERROR(INDEX('الطلاب'!$F$6:$F$505,MATCH(B378&amp;"",'الطلاب'!$A$6:$A$505,0))&amp;"",""))</f>
        <v/>
      </c>
      <c r="H378" s="22">
        <f>IF(OR(B378&amp;""="",NOT(ISNUMBER(A378))),"",IF(COUNTIFS($B$6:$B$3005,B378&amp;"",$A$6:$A$3005,"&gt;"&amp;A378)=0,1,0))</f>
        <v/>
      </c>
    </row>
    <row r="379">
      <c r="A379" s="13" t="n"/>
      <c r="B379" s="5" t="n"/>
      <c r="C379" s="17" t="n"/>
      <c r="D379" s="5" t="n"/>
      <c r="E379" s="5" t="n"/>
      <c r="F379" s="6">
        <f>IF(B379&amp;""="","",IFERROR(INDEX('الطلاب'!$B$6:$B$505,MATCH(B379&amp;"",'الطلاب'!$A$6:$A$505,0))&amp;"","كود غير موجود"))</f>
        <v/>
      </c>
      <c r="G379" s="6">
        <f>IF(B379&amp;""="","",IFERROR(INDEX('الطلاب'!$F$6:$F$505,MATCH(B379&amp;"",'الطلاب'!$A$6:$A$505,0))&amp;"",""))</f>
        <v/>
      </c>
      <c r="H379" s="22">
        <f>IF(OR(B379&amp;""="",NOT(ISNUMBER(A379))),"",IF(COUNTIFS($B$6:$B$3005,B379&amp;"",$A$6:$A$3005,"&gt;"&amp;A379)=0,1,0))</f>
        <v/>
      </c>
    </row>
    <row r="380">
      <c r="A380" s="13" t="n"/>
      <c r="B380" s="5" t="n"/>
      <c r="C380" s="17" t="n"/>
      <c r="D380" s="5" t="n"/>
      <c r="E380" s="5" t="n"/>
      <c r="F380" s="6">
        <f>IF(B380&amp;""="","",IFERROR(INDEX('الطلاب'!$B$6:$B$505,MATCH(B380&amp;"",'الطلاب'!$A$6:$A$505,0))&amp;"","كود غير موجود"))</f>
        <v/>
      </c>
      <c r="G380" s="6">
        <f>IF(B380&amp;""="","",IFERROR(INDEX('الطلاب'!$F$6:$F$505,MATCH(B380&amp;"",'الطلاب'!$A$6:$A$505,0))&amp;"",""))</f>
        <v/>
      </c>
      <c r="H380" s="22">
        <f>IF(OR(B380&amp;""="",NOT(ISNUMBER(A380))),"",IF(COUNTIFS($B$6:$B$3005,B380&amp;"",$A$6:$A$3005,"&gt;"&amp;A380)=0,1,0))</f>
        <v/>
      </c>
    </row>
    <row r="381">
      <c r="A381" s="13" t="n"/>
      <c r="B381" s="5" t="n"/>
      <c r="C381" s="17" t="n"/>
      <c r="D381" s="5" t="n"/>
      <c r="E381" s="5" t="n"/>
      <c r="F381" s="6">
        <f>IF(B381&amp;""="","",IFERROR(INDEX('الطلاب'!$B$6:$B$505,MATCH(B381&amp;"",'الطلاب'!$A$6:$A$505,0))&amp;"","كود غير موجود"))</f>
        <v/>
      </c>
      <c r="G381" s="6">
        <f>IF(B381&amp;""="","",IFERROR(INDEX('الطلاب'!$F$6:$F$505,MATCH(B381&amp;"",'الطلاب'!$A$6:$A$505,0))&amp;"",""))</f>
        <v/>
      </c>
      <c r="H381" s="22">
        <f>IF(OR(B381&amp;""="",NOT(ISNUMBER(A381))),"",IF(COUNTIFS($B$6:$B$3005,B381&amp;"",$A$6:$A$3005,"&gt;"&amp;A381)=0,1,0))</f>
        <v/>
      </c>
    </row>
    <row r="382">
      <c r="A382" s="13" t="n"/>
      <c r="B382" s="5" t="n"/>
      <c r="C382" s="17" t="n"/>
      <c r="D382" s="5" t="n"/>
      <c r="E382" s="5" t="n"/>
      <c r="F382" s="6">
        <f>IF(B382&amp;""="","",IFERROR(INDEX('الطلاب'!$B$6:$B$505,MATCH(B382&amp;"",'الطلاب'!$A$6:$A$505,0))&amp;"","كود غير موجود"))</f>
        <v/>
      </c>
      <c r="G382" s="6">
        <f>IF(B382&amp;""="","",IFERROR(INDEX('الطلاب'!$F$6:$F$505,MATCH(B382&amp;"",'الطلاب'!$A$6:$A$505,0))&amp;"",""))</f>
        <v/>
      </c>
      <c r="H382" s="22">
        <f>IF(OR(B382&amp;""="",NOT(ISNUMBER(A382))),"",IF(COUNTIFS($B$6:$B$3005,B382&amp;"",$A$6:$A$3005,"&gt;"&amp;A382)=0,1,0))</f>
        <v/>
      </c>
    </row>
    <row r="383">
      <c r="A383" s="13" t="n"/>
      <c r="B383" s="5" t="n"/>
      <c r="C383" s="17" t="n"/>
      <c r="D383" s="5" t="n"/>
      <c r="E383" s="5" t="n"/>
      <c r="F383" s="6">
        <f>IF(B383&amp;""="","",IFERROR(INDEX('الطلاب'!$B$6:$B$505,MATCH(B383&amp;"",'الطلاب'!$A$6:$A$505,0))&amp;"","كود غير موجود"))</f>
        <v/>
      </c>
      <c r="G383" s="6">
        <f>IF(B383&amp;""="","",IFERROR(INDEX('الطلاب'!$F$6:$F$505,MATCH(B383&amp;"",'الطلاب'!$A$6:$A$505,0))&amp;"",""))</f>
        <v/>
      </c>
      <c r="H383" s="22">
        <f>IF(OR(B383&amp;""="",NOT(ISNUMBER(A383))),"",IF(COUNTIFS($B$6:$B$3005,B383&amp;"",$A$6:$A$3005,"&gt;"&amp;A383)=0,1,0))</f>
        <v/>
      </c>
    </row>
    <row r="384">
      <c r="A384" s="13" t="n"/>
      <c r="B384" s="5" t="n"/>
      <c r="C384" s="17" t="n"/>
      <c r="D384" s="5" t="n"/>
      <c r="E384" s="5" t="n"/>
      <c r="F384" s="6">
        <f>IF(B384&amp;""="","",IFERROR(INDEX('الطلاب'!$B$6:$B$505,MATCH(B384&amp;"",'الطلاب'!$A$6:$A$505,0))&amp;"","كود غير موجود"))</f>
        <v/>
      </c>
      <c r="G384" s="6">
        <f>IF(B384&amp;""="","",IFERROR(INDEX('الطلاب'!$F$6:$F$505,MATCH(B384&amp;"",'الطلاب'!$A$6:$A$505,0))&amp;"",""))</f>
        <v/>
      </c>
      <c r="H384" s="22">
        <f>IF(OR(B384&amp;""="",NOT(ISNUMBER(A384))),"",IF(COUNTIFS($B$6:$B$3005,B384&amp;"",$A$6:$A$3005,"&gt;"&amp;A384)=0,1,0))</f>
        <v/>
      </c>
    </row>
    <row r="385">
      <c r="A385" s="13" t="n"/>
      <c r="B385" s="5" t="n"/>
      <c r="C385" s="17" t="n"/>
      <c r="D385" s="5" t="n"/>
      <c r="E385" s="5" t="n"/>
      <c r="F385" s="6">
        <f>IF(B385&amp;""="","",IFERROR(INDEX('الطلاب'!$B$6:$B$505,MATCH(B385&amp;"",'الطلاب'!$A$6:$A$505,0))&amp;"","كود غير موجود"))</f>
        <v/>
      </c>
      <c r="G385" s="6">
        <f>IF(B385&amp;""="","",IFERROR(INDEX('الطلاب'!$F$6:$F$505,MATCH(B385&amp;"",'الطلاب'!$A$6:$A$505,0))&amp;"",""))</f>
        <v/>
      </c>
      <c r="H385" s="22">
        <f>IF(OR(B385&amp;""="",NOT(ISNUMBER(A385))),"",IF(COUNTIFS($B$6:$B$3005,B385&amp;"",$A$6:$A$3005,"&gt;"&amp;A385)=0,1,0))</f>
        <v/>
      </c>
    </row>
    <row r="386">
      <c r="A386" s="13" t="n"/>
      <c r="B386" s="5" t="n"/>
      <c r="C386" s="17" t="n"/>
      <c r="D386" s="5" t="n"/>
      <c r="E386" s="5" t="n"/>
      <c r="F386" s="6">
        <f>IF(B386&amp;""="","",IFERROR(INDEX('الطلاب'!$B$6:$B$505,MATCH(B386&amp;"",'الطلاب'!$A$6:$A$505,0))&amp;"","كود غير موجود"))</f>
        <v/>
      </c>
      <c r="G386" s="6">
        <f>IF(B386&amp;""="","",IFERROR(INDEX('الطلاب'!$F$6:$F$505,MATCH(B386&amp;"",'الطلاب'!$A$6:$A$505,0))&amp;"",""))</f>
        <v/>
      </c>
      <c r="H386" s="22">
        <f>IF(OR(B386&amp;""="",NOT(ISNUMBER(A386))),"",IF(COUNTIFS($B$6:$B$3005,B386&amp;"",$A$6:$A$3005,"&gt;"&amp;A386)=0,1,0))</f>
        <v/>
      </c>
    </row>
    <row r="387">
      <c r="A387" s="13" t="n"/>
      <c r="B387" s="5" t="n"/>
      <c r="C387" s="17" t="n"/>
      <c r="D387" s="5" t="n"/>
      <c r="E387" s="5" t="n"/>
      <c r="F387" s="6">
        <f>IF(B387&amp;""="","",IFERROR(INDEX('الطلاب'!$B$6:$B$505,MATCH(B387&amp;"",'الطلاب'!$A$6:$A$505,0))&amp;"","كود غير موجود"))</f>
        <v/>
      </c>
      <c r="G387" s="6">
        <f>IF(B387&amp;""="","",IFERROR(INDEX('الطلاب'!$F$6:$F$505,MATCH(B387&amp;"",'الطلاب'!$A$6:$A$505,0))&amp;"",""))</f>
        <v/>
      </c>
      <c r="H387" s="22">
        <f>IF(OR(B387&amp;""="",NOT(ISNUMBER(A387))),"",IF(COUNTIFS($B$6:$B$3005,B387&amp;"",$A$6:$A$3005,"&gt;"&amp;A387)=0,1,0))</f>
        <v/>
      </c>
    </row>
    <row r="388">
      <c r="A388" s="13" t="n"/>
      <c r="B388" s="5" t="n"/>
      <c r="C388" s="17" t="n"/>
      <c r="D388" s="5" t="n"/>
      <c r="E388" s="5" t="n"/>
      <c r="F388" s="6">
        <f>IF(B388&amp;""="","",IFERROR(INDEX('الطلاب'!$B$6:$B$505,MATCH(B388&amp;"",'الطلاب'!$A$6:$A$505,0))&amp;"","كود غير موجود"))</f>
        <v/>
      </c>
      <c r="G388" s="6">
        <f>IF(B388&amp;""="","",IFERROR(INDEX('الطلاب'!$F$6:$F$505,MATCH(B388&amp;"",'الطلاب'!$A$6:$A$505,0))&amp;"",""))</f>
        <v/>
      </c>
      <c r="H388" s="22">
        <f>IF(OR(B388&amp;""="",NOT(ISNUMBER(A388))),"",IF(COUNTIFS($B$6:$B$3005,B388&amp;"",$A$6:$A$3005,"&gt;"&amp;A388)=0,1,0))</f>
        <v/>
      </c>
    </row>
    <row r="389">
      <c r="A389" s="13" t="n"/>
      <c r="B389" s="5" t="n"/>
      <c r="C389" s="17" t="n"/>
      <c r="D389" s="5" t="n"/>
      <c r="E389" s="5" t="n"/>
      <c r="F389" s="6">
        <f>IF(B389&amp;""="","",IFERROR(INDEX('الطلاب'!$B$6:$B$505,MATCH(B389&amp;"",'الطلاب'!$A$6:$A$505,0))&amp;"","كود غير موجود"))</f>
        <v/>
      </c>
      <c r="G389" s="6">
        <f>IF(B389&amp;""="","",IFERROR(INDEX('الطلاب'!$F$6:$F$505,MATCH(B389&amp;"",'الطلاب'!$A$6:$A$505,0))&amp;"",""))</f>
        <v/>
      </c>
      <c r="H389" s="22">
        <f>IF(OR(B389&amp;""="",NOT(ISNUMBER(A389))),"",IF(COUNTIFS($B$6:$B$3005,B389&amp;"",$A$6:$A$3005,"&gt;"&amp;A389)=0,1,0))</f>
        <v/>
      </c>
    </row>
    <row r="390">
      <c r="A390" s="13" t="n"/>
      <c r="B390" s="5" t="n"/>
      <c r="C390" s="17" t="n"/>
      <c r="D390" s="5" t="n"/>
      <c r="E390" s="5" t="n"/>
      <c r="F390" s="6">
        <f>IF(B390&amp;""="","",IFERROR(INDEX('الطلاب'!$B$6:$B$505,MATCH(B390&amp;"",'الطلاب'!$A$6:$A$505,0))&amp;"","كود غير موجود"))</f>
        <v/>
      </c>
      <c r="G390" s="6">
        <f>IF(B390&amp;""="","",IFERROR(INDEX('الطلاب'!$F$6:$F$505,MATCH(B390&amp;"",'الطلاب'!$A$6:$A$505,0))&amp;"",""))</f>
        <v/>
      </c>
      <c r="H390" s="22">
        <f>IF(OR(B390&amp;""="",NOT(ISNUMBER(A390))),"",IF(COUNTIFS($B$6:$B$3005,B390&amp;"",$A$6:$A$3005,"&gt;"&amp;A390)=0,1,0))</f>
        <v/>
      </c>
    </row>
    <row r="391">
      <c r="A391" s="13" t="n"/>
      <c r="B391" s="5" t="n"/>
      <c r="C391" s="17" t="n"/>
      <c r="D391" s="5" t="n"/>
      <c r="E391" s="5" t="n"/>
      <c r="F391" s="6">
        <f>IF(B391&amp;""="","",IFERROR(INDEX('الطلاب'!$B$6:$B$505,MATCH(B391&amp;"",'الطلاب'!$A$6:$A$505,0))&amp;"","كود غير موجود"))</f>
        <v/>
      </c>
      <c r="G391" s="6">
        <f>IF(B391&amp;""="","",IFERROR(INDEX('الطلاب'!$F$6:$F$505,MATCH(B391&amp;"",'الطلاب'!$A$6:$A$505,0))&amp;"",""))</f>
        <v/>
      </c>
      <c r="H391" s="22">
        <f>IF(OR(B391&amp;""="",NOT(ISNUMBER(A391))),"",IF(COUNTIFS($B$6:$B$3005,B391&amp;"",$A$6:$A$3005,"&gt;"&amp;A391)=0,1,0))</f>
        <v/>
      </c>
    </row>
    <row r="392">
      <c r="A392" s="13" t="n"/>
      <c r="B392" s="5" t="n"/>
      <c r="C392" s="17" t="n"/>
      <c r="D392" s="5" t="n"/>
      <c r="E392" s="5" t="n"/>
      <c r="F392" s="6">
        <f>IF(B392&amp;""="","",IFERROR(INDEX('الطلاب'!$B$6:$B$505,MATCH(B392&amp;"",'الطلاب'!$A$6:$A$505,0))&amp;"","كود غير موجود"))</f>
        <v/>
      </c>
      <c r="G392" s="6">
        <f>IF(B392&amp;""="","",IFERROR(INDEX('الطلاب'!$F$6:$F$505,MATCH(B392&amp;"",'الطلاب'!$A$6:$A$505,0))&amp;"",""))</f>
        <v/>
      </c>
      <c r="H392" s="22">
        <f>IF(OR(B392&amp;""="",NOT(ISNUMBER(A392))),"",IF(COUNTIFS($B$6:$B$3005,B392&amp;"",$A$6:$A$3005,"&gt;"&amp;A392)=0,1,0))</f>
        <v/>
      </c>
    </row>
    <row r="393">
      <c r="A393" s="13" t="n"/>
      <c r="B393" s="5" t="n"/>
      <c r="C393" s="17" t="n"/>
      <c r="D393" s="5" t="n"/>
      <c r="E393" s="5" t="n"/>
      <c r="F393" s="6">
        <f>IF(B393&amp;""="","",IFERROR(INDEX('الطلاب'!$B$6:$B$505,MATCH(B393&amp;"",'الطلاب'!$A$6:$A$505,0))&amp;"","كود غير موجود"))</f>
        <v/>
      </c>
      <c r="G393" s="6">
        <f>IF(B393&amp;""="","",IFERROR(INDEX('الطلاب'!$F$6:$F$505,MATCH(B393&amp;"",'الطلاب'!$A$6:$A$505,0))&amp;"",""))</f>
        <v/>
      </c>
      <c r="H393" s="22">
        <f>IF(OR(B393&amp;""="",NOT(ISNUMBER(A393))),"",IF(COUNTIFS($B$6:$B$3005,B393&amp;"",$A$6:$A$3005,"&gt;"&amp;A393)=0,1,0))</f>
        <v/>
      </c>
    </row>
    <row r="394">
      <c r="A394" s="13" t="n"/>
      <c r="B394" s="5" t="n"/>
      <c r="C394" s="17" t="n"/>
      <c r="D394" s="5" t="n"/>
      <c r="E394" s="5" t="n"/>
      <c r="F394" s="6">
        <f>IF(B394&amp;""="","",IFERROR(INDEX('الطلاب'!$B$6:$B$505,MATCH(B394&amp;"",'الطلاب'!$A$6:$A$505,0))&amp;"","كود غير موجود"))</f>
        <v/>
      </c>
      <c r="G394" s="6">
        <f>IF(B394&amp;""="","",IFERROR(INDEX('الطلاب'!$F$6:$F$505,MATCH(B394&amp;"",'الطلاب'!$A$6:$A$505,0))&amp;"",""))</f>
        <v/>
      </c>
      <c r="H394" s="22">
        <f>IF(OR(B394&amp;""="",NOT(ISNUMBER(A394))),"",IF(COUNTIFS($B$6:$B$3005,B394&amp;"",$A$6:$A$3005,"&gt;"&amp;A394)=0,1,0))</f>
        <v/>
      </c>
    </row>
    <row r="395">
      <c r="A395" s="13" t="n"/>
      <c r="B395" s="5" t="n"/>
      <c r="C395" s="17" t="n"/>
      <c r="D395" s="5" t="n"/>
      <c r="E395" s="5" t="n"/>
      <c r="F395" s="6">
        <f>IF(B395&amp;""="","",IFERROR(INDEX('الطلاب'!$B$6:$B$505,MATCH(B395&amp;"",'الطلاب'!$A$6:$A$505,0))&amp;"","كود غير موجود"))</f>
        <v/>
      </c>
      <c r="G395" s="6">
        <f>IF(B395&amp;""="","",IFERROR(INDEX('الطلاب'!$F$6:$F$505,MATCH(B395&amp;"",'الطلاب'!$A$6:$A$505,0))&amp;"",""))</f>
        <v/>
      </c>
      <c r="H395" s="22">
        <f>IF(OR(B395&amp;""="",NOT(ISNUMBER(A395))),"",IF(COUNTIFS($B$6:$B$3005,B395&amp;"",$A$6:$A$3005,"&gt;"&amp;A395)=0,1,0))</f>
        <v/>
      </c>
    </row>
    <row r="396">
      <c r="A396" s="13" t="n"/>
      <c r="B396" s="5" t="n"/>
      <c r="C396" s="17" t="n"/>
      <c r="D396" s="5" t="n"/>
      <c r="E396" s="5" t="n"/>
      <c r="F396" s="6">
        <f>IF(B396&amp;""="","",IFERROR(INDEX('الطلاب'!$B$6:$B$505,MATCH(B396&amp;"",'الطلاب'!$A$6:$A$505,0))&amp;"","كود غير موجود"))</f>
        <v/>
      </c>
      <c r="G396" s="6">
        <f>IF(B396&amp;""="","",IFERROR(INDEX('الطلاب'!$F$6:$F$505,MATCH(B396&amp;"",'الطلاب'!$A$6:$A$505,0))&amp;"",""))</f>
        <v/>
      </c>
      <c r="H396" s="22">
        <f>IF(OR(B396&amp;""="",NOT(ISNUMBER(A396))),"",IF(COUNTIFS($B$6:$B$3005,B396&amp;"",$A$6:$A$3005,"&gt;"&amp;A396)=0,1,0))</f>
        <v/>
      </c>
    </row>
    <row r="397">
      <c r="A397" s="13" t="n"/>
      <c r="B397" s="5" t="n"/>
      <c r="C397" s="17" t="n"/>
      <c r="D397" s="5" t="n"/>
      <c r="E397" s="5" t="n"/>
      <c r="F397" s="6">
        <f>IF(B397&amp;""="","",IFERROR(INDEX('الطلاب'!$B$6:$B$505,MATCH(B397&amp;"",'الطلاب'!$A$6:$A$505,0))&amp;"","كود غير موجود"))</f>
        <v/>
      </c>
      <c r="G397" s="6">
        <f>IF(B397&amp;""="","",IFERROR(INDEX('الطلاب'!$F$6:$F$505,MATCH(B397&amp;"",'الطلاب'!$A$6:$A$505,0))&amp;"",""))</f>
        <v/>
      </c>
      <c r="H397" s="22">
        <f>IF(OR(B397&amp;""="",NOT(ISNUMBER(A397))),"",IF(COUNTIFS($B$6:$B$3005,B397&amp;"",$A$6:$A$3005,"&gt;"&amp;A397)=0,1,0))</f>
        <v/>
      </c>
    </row>
    <row r="398">
      <c r="A398" s="13" t="n"/>
      <c r="B398" s="5" t="n"/>
      <c r="C398" s="17" t="n"/>
      <c r="D398" s="5" t="n"/>
      <c r="E398" s="5" t="n"/>
      <c r="F398" s="6">
        <f>IF(B398&amp;""="","",IFERROR(INDEX('الطلاب'!$B$6:$B$505,MATCH(B398&amp;"",'الطلاب'!$A$6:$A$505,0))&amp;"","كود غير موجود"))</f>
        <v/>
      </c>
      <c r="G398" s="6">
        <f>IF(B398&amp;""="","",IFERROR(INDEX('الطلاب'!$F$6:$F$505,MATCH(B398&amp;"",'الطلاب'!$A$6:$A$505,0))&amp;"",""))</f>
        <v/>
      </c>
      <c r="H398" s="22">
        <f>IF(OR(B398&amp;""="",NOT(ISNUMBER(A398))),"",IF(COUNTIFS($B$6:$B$3005,B398&amp;"",$A$6:$A$3005,"&gt;"&amp;A398)=0,1,0))</f>
        <v/>
      </c>
    </row>
    <row r="399">
      <c r="A399" s="13" t="n"/>
      <c r="B399" s="5" t="n"/>
      <c r="C399" s="17" t="n"/>
      <c r="D399" s="5" t="n"/>
      <c r="E399" s="5" t="n"/>
      <c r="F399" s="6">
        <f>IF(B399&amp;""="","",IFERROR(INDEX('الطلاب'!$B$6:$B$505,MATCH(B399&amp;"",'الطلاب'!$A$6:$A$505,0))&amp;"","كود غير موجود"))</f>
        <v/>
      </c>
      <c r="G399" s="6">
        <f>IF(B399&amp;""="","",IFERROR(INDEX('الطلاب'!$F$6:$F$505,MATCH(B399&amp;"",'الطلاب'!$A$6:$A$505,0))&amp;"",""))</f>
        <v/>
      </c>
      <c r="H399" s="22">
        <f>IF(OR(B399&amp;""="",NOT(ISNUMBER(A399))),"",IF(COUNTIFS($B$6:$B$3005,B399&amp;"",$A$6:$A$3005,"&gt;"&amp;A399)=0,1,0))</f>
        <v/>
      </c>
    </row>
    <row r="400">
      <c r="A400" s="13" t="n"/>
      <c r="B400" s="5" t="n"/>
      <c r="C400" s="17" t="n"/>
      <c r="D400" s="5" t="n"/>
      <c r="E400" s="5" t="n"/>
      <c r="F400" s="6">
        <f>IF(B400&amp;""="","",IFERROR(INDEX('الطلاب'!$B$6:$B$505,MATCH(B400&amp;"",'الطلاب'!$A$6:$A$505,0))&amp;"","كود غير موجود"))</f>
        <v/>
      </c>
      <c r="G400" s="6">
        <f>IF(B400&amp;""="","",IFERROR(INDEX('الطلاب'!$F$6:$F$505,MATCH(B400&amp;"",'الطلاب'!$A$6:$A$505,0))&amp;"",""))</f>
        <v/>
      </c>
      <c r="H400" s="22">
        <f>IF(OR(B400&amp;""="",NOT(ISNUMBER(A400))),"",IF(COUNTIFS($B$6:$B$3005,B400&amp;"",$A$6:$A$3005,"&gt;"&amp;A400)=0,1,0))</f>
        <v/>
      </c>
    </row>
    <row r="401">
      <c r="A401" s="13" t="n"/>
      <c r="B401" s="5" t="n"/>
      <c r="C401" s="17" t="n"/>
      <c r="D401" s="5" t="n"/>
      <c r="E401" s="5" t="n"/>
      <c r="F401" s="6">
        <f>IF(B401&amp;""="","",IFERROR(INDEX('الطلاب'!$B$6:$B$505,MATCH(B401&amp;"",'الطلاب'!$A$6:$A$505,0))&amp;"","كود غير موجود"))</f>
        <v/>
      </c>
      <c r="G401" s="6">
        <f>IF(B401&amp;""="","",IFERROR(INDEX('الطلاب'!$F$6:$F$505,MATCH(B401&amp;"",'الطلاب'!$A$6:$A$505,0))&amp;"",""))</f>
        <v/>
      </c>
      <c r="H401" s="22">
        <f>IF(OR(B401&amp;""="",NOT(ISNUMBER(A401))),"",IF(COUNTIFS($B$6:$B$3005,B401&amp;"",$A$6:$A$3005,"&gt;"&amp;A401)=0,1,0))</f>
        <v/>
      </c>
    </row>
    <row r="402">
      <c r="A402" s="13" t="n"/>
      <c r="B402" s="5" t="n"/>
      <c r="C402" s="17" t="n"/>
      <c r="D402" s="5" t="n"/>
      <c r="E402" s="5" t="n"/>
      <c r="F402" s="6">
        <f>IF(B402&amp;""="","",IFERROR(INDEX('الطلاب'!$B$6:$B$505,MATCH(B402&amp;"",'الطلاب'!$A$6:$A$505,0))&amp;"","كود غير موجود"))</f>
        <v/>
      </c>
      <c r="G402" s="6">
        <f>IF(B402&amp;""="","",IFERROR(INDEX('الطلاب'!$F$6:$F$505,MATCH(B402&amp;"",'الطلاب'!$A$6:$A$505,0))&amp;"",""))</f>
        <v/>
      </c>
      <c r="H402" s="22">
        <f>IF(OR(B402&amp;""="",NOT(ISNUMBER(A402))),"",IF(COUNTIFS($B$6:$B$3005,B402&amp;"",$A$6:$A$3005,"&gt;"&amp;A402)=0,1,0))</f>
        <v/>
      </c>
    </row>
    <row r="403">
      <c r="A403" s="13" t="n"/>
      <c r="B403" s="5" t="n"/>
      <c r="C403" s="17" t="n"/>
      <c r="D403" s="5" t="n"/>
      <c r="E403" s="5" t="n"/>
      <c r="F403" s="6">
        <f>IF(B403&amp;""="","",IFERROR(INDEX('الطلاب'!$B$6:$B$505,MATCH(B403&amp;"",'الطلاب'!$A$6:$A$505,0))&amp;"","كود غير موجود"))</f>
        <v/>
      </c>
      <c r="G403" s="6">
        <f>IF(B403&amp;""="","",IFERROR(INDEX('الطلاب'!$F$6:$F$505,MATCH(B403&amp;"",'الطلاب'!$A$6:$A$505,0))&amp;"",""))</f>
        <v/>
      </c>
      <c r="H403" s="22">
        <f>IF(OR(B403&amp;""="",NOT(ISNUMBER(A403))),"",IF(COUNTIFS($B$6:$B$3005,B403&amp;"",$A$6:$A$3005,"&gt;"&amp;A403)=0,1,0))</f>
        <v/>
      </c>
    </row>
    <row r="404">
      <c r="A404" s="13" t="n"/>
      <c r="B404" s="5" t="n"/>
      <c r="C404" s="17" t="n"/>
      <c r="D404" s="5" t="n"/>
      <c r="E404" s="5" t="n"/>
      <c r="F404" s="6">
        <f>IF(B404&amp;""="","",IFERROR(INDEX('الطلاب'!$B$6:$B$505,MATCH(B404&amp;"",'الطلاب'!$A$6:$A$505,0))&amp;"","كود غير موجود"))</f>
        <v/>
      </c>
      <c r="G404" s="6">
        <f>IF(B404&amp;""="","",IFERROR(INDEX('الطلاب'!$F$6:$F$505,MATCH(B404&amp;"",'الطلاب'!$A$6:$A$505,0))&amp;"",""))</f>
        <v/>
      </c>
      <c r="H404" s="22">
        <f>IF(OR(B404&amp;""="",NOT(ISNUMBER(A404))),"",IF(COUNTIFS($B$6:$B$3005,B404&amp;"",$A$6:$A$3005,"&gt;"&amp;A404)=0,1,0))</f>
        <v/>
      </c>
    </row>
    <row r="405">
      <c r="A405" s="13" t="n"/>
      <c r="B405" s="5" t="n"/>
      <c r="C405" s="17" t="n"/>
      <c r="D405" s="5" t="n"/>
      <c r="E405" s="5" t="n"/>
      <c r="F405" s="6">
        <f>IF(B405&amp;""="","",IFERROR(INDEX('الطلاب'!$B$6:$B$505,MATCH(B405&amp;"",'الطلاب'!$A$6:$A$505,0))&amp;"","كود غير موجود"))</f>
        <v/>
      </c>
      <c r="G405" s="6">
        <f>IF(B405&amp;""="","",IFERROR(INDEX('الطلاب'!$F$6:$F$505,MATCH(B405&amp;"",'الطلاب'!$A$6:$A$505,0))&amp;"",""))</f>
        <v/>
      </c>
      <c r="H405" s="22">
        <f>IF(OR(B405&amp;""="",NOT(ISNUMBER(A405))),"",IF(COUNTIFS($B$6:$B$3005,B405&amp;"",$A$6:$A$3005,"&gt;"&amp;A405)=0,1,0))</f>
        <v/>
      </c>
    </row>
    <row r="406">
      <c r="A406" s="13" t="n"/>
      <c r="B406" s="5" t="n"/>
      <c r="C406" s="17" t="n"/>
      <c r="D406" s="5" t="n"/>
      <c r="E406" s="5" t="n"/>
      <c r="F406" s="6">
        <f>IF(B406&amp;""="","",IFERROR(INDEX('الطلاب'!$B$6:$B$505,MATCH(B406&amp;"",'الطلاب'!$A$6:$A$505,0))&amp;"","كود غير موجود"))</f>
        <v/>
      </c>
      <c r="G406" s="6">
        <f>IF(B406&amp;""="","",IFERROR(INDEX('الطلاب'!$F$6:$F$505,MATCH(B406&amp;"",'الطلاب'!$A$6:$A$505,0))&amp;"",""))</f>
        <v/>
      </c>
      <c r="H406" s="22">
        <f>IF(OR(B406&amp;""="",NOT(ISNUMBER(A406))),"",IF(COUNTIFS($B$6:$B$3005,B406&amp;"",$A$6:$A$3005,"&gt;"&amp;A406)=0,1,0))</f>
        <v/>
      </c>
    </row>
    <row r="407">
      <c r="A407" s="13" t="n"/>
      <c r="B407" s="5" t="n"/>
      <c r="C407" s="17" t="n"/>
      <c r="D407" s="5" t="n"/>
      <c r="E407" s="5" t="n"/>
      <c r="F407" s="6">
        <f>IF(B407&amp;""="","",IFERROR(INDEX('الطلاب'!$B$6:$B$505,MATCH(B407&amp;"",'الطلاب'!$A$6:$A$505,0))&amp;"","كود غير موجود"))</f>
        <v/>
      </c>
      <c r="G407" s="6">
        <f>IF(B407&amp;""="","",IFERROR(INDEX('الطلاب'!$F$6:$F$505,MATCH(B407&amp;"",'الطلاب'!$A$6:$A$505,0))&amp;"",""))</f>
        <v/>
      </c>
      <c r="H407" s="22">
        <f>IF(OR(B407&amp;""="",NOT(ISNUMBER(A407))),"",IF(COUNTIFS($B$6:$B$3005,B407&amp;"",$A$6:$A$3005,"&gt;"&amp;A407)=0,1,0))</f>
        <v/>
      </c>
    </row>
    <row r="408">
      <c r="A408" s="13" t="n"/>
      <c r="B408" s="5" t="n"/>
      <c r="C408" s="17" t="n"/>
      <c r="D408" s="5" t="n"/>
      <c r="E408" s="5" t="n"/>
      <c r="F408" s="6">
        <f>IF(B408&amp;""="","",IFERROR(INDEX('الطلاب'!$B$6:$B$505,MATCH(B408&amp;"",'الطلاب'!$A$6:$A$505,0))&amp;"","كود غير موجود"))</f>
        <v/>
      </c>
      <c r="G408" s="6">
        <f>IF(B408&amp;""="","",IFERROR(INDEX('الطلاب'!$F$6:$F$505,MATCH(B408&amp;"",'الطلاب'!$A$6:$A$505,0))&amp;"",""))</f>
        <v/>
      </c>
      <c r="H408" s="22">
        <f>IF(OR(B408&amp;""="",NOT(ISNUMBER(A408))),"",IF(COUNTIFS($B$6:$B$3005,B408&amp;"",$A$6:$A$3005,"&gt;"&amp;A408)=0,1,0))</f>
        <v/>
      </c>
    </row>
    <row r="409">
      <c r="A409" s="13" t="n"/>
      <c r="B409" s="5" t="n"/>
      <c r="C409" s="17" t="n"/>
      <c r="D409" s="5" t="n"/>
      <c r="E409" s="5" t="n"/>
      <c r="F409" s="6">
        <f>IF(B409&amp;""="","",IFERROR(INDEX('الطلاب'!$B$6:$B$505,MATCH(B409&amp;"",'الطلاب'!$A$6:$A$505,0))&amp;"","كود غير موجود"))</f>
        <v/>
      </c>
      <c r="G409" s="6">
        <f>IF(B409&amp;""="","",IFERROR(INDEX('الطلاب'!$F$6:$F$505,MATCH(B409&amp;"",'الطلاب'!$A$6:$A$505,0))&amp;"",""))</f>
        <v/>
      </c>
      <c r="H409" s="22">
        <f>IF(OR(B409&amp;""="",NOT(ISNUMBER(A409))),"",IF(COUNTIFS($B$6:$B$3005,B409&amp;"",$A$6:$A$3005,"&gt;"&amp;A409)=0,1,0))</f>
        <v/>
      </c>
    </row>
    <row r="410">
      <c r="A410" s="13" t="n"/>
      <c r="B410" s="5" t="n"/>
      <c r="C410" s="17" t="n"/>
      <c r="D410" s="5" t="n"/>
      <c r="E410" s="5" t="n"/>
      <c r="F410" s="6">
        <f>IF(B410&amp;""="","",IFERROR(INDEX('الطلاب'!$B$6:$B$505,MATCH(B410&amp;"",'الطلاب'!$A$6:$A$505,0))&amp;"","كود غير موجود"))</f>
        <v/>
      </c>
      <c r="G410" s="6">
        <f>IF(B410&amp;""="","",IFERROR(INDEX('الطلاب'!$F$6:$F$505,MATCH(B410&amp;"",'الطلاب'!$A$6:$A$505,0))&amp;"",""))</f>
        <v/>
      </c>
      <c r="H410" s="22">
        <f>IF(OR(B410&amp;""="",NOT(ISNUMBER(A410))),"",IF(COUNTIFS($B$6:$B$3005,B410&amp;"",$A$6:$A$3005,"&gt;"&amp;A410)=0,1,0))</f>
        <v/>
      </c>
    </row>
    <row r="411">
      <c r="A411" s="13" t="n"/>
      <c r="B411" s="5" t="n"/>
      <c r="C411" s="17" t="n"/>
      <c r="D411" s="5" t="n"/>
      <c r="E411" s="5" t="n"/>
      <c r="F411" s="6">
        <f>IF(B411&amp;""="","",IFERROR(INDEX('الطلاب'!$B$6:$B$505,MATCH(B411&amp;"",'الطلاب'!$A$6:$A$505,0))&amp;"","كود غير موجود"))</f>
        <v/>
      </c>
      <c r="G411" s="6">
        <f>IF(B411&amp;""="","",IFERROR(INDEX('الطلاب'!$F$6:$F$505,MATCH(B411&amp;"",'الطلاب'!$A$6:$A$505,0))&amp;"",""))</f>
        <v/>
      </c>
      <c r="H411" s="22">
        <f>IF(OR(B411&amp;""="",NOT(ISNUMBER(A411))),"",IF(COUNTIFS($B$6:$B$3005,B411&amp;"",$A$6:$A$3005,"&gt;"&amp;A411)=0,1,0))</f>
        <v/>
      </c>
    </row>
    <row r="412">
      <c r="A412" s="13" t="n"/>
      <c r="B412" s="5" t="n"/>
      <c r="C412" s="17" t="n"/>
      <c r="D412" s="5" t="n"/>
      <c r="E412" s="5" t="n"/>
      <c r="F412" s="6">
        <f>IF(B412&amp;""="","",IFERROR(INDEX('الطلاب'!$B$6:$B$505,MATCH(B412&amp;"",'الطلاب'!$A$6:$A$505,0))&amp;"","كود غير موجود"))</f>
        <v/>
      </c>
      <c r="G412" s="6">
        <f>IF(B412&amp;""="","",IFERROR(INDEX('الطلاب'!$F$6:$F$505,MATCH(B412&amp;"",'الطلاب'!$A$6:$A$505,0))&amp;"",""))</f>
        <v/>
      </c>
      <c r="H412" s="22">
        <f>IF(OR(B412&amp;""="",NOT(ISNUMBER(A412))),"",IF(COUNTIFS($B$6:$B$3005,B412&amp;"",$A$6:$A$3005,"&gt;"&amp;A412)=0,1,0))</f>
        <v/>
      </c>
    </row>
    <row r="413">
      <c r="A413" s="13" t="n"/>
      <c r="B413" s="5" t="n"/>
      <c r="C413" s="17" t="n"/>
      <c r="D413" s="5" t="n"/>
      <c r="E413" s="5" t="n"/>
      <c r="F413" s="6">
        <f>IF(B413&amp;""="","",IFERROR(INDEX('الطلاب'!$B$6:$B$505,MATCH(B413&amp;"",'الطلاب'!$A$6:$A$505,0))&amp;"","كود غير موجود"))</f>
        <v/>
      </c>
      <c r="G413" s="6">
        <f>IF(B413&amp;""="","",IFERROR(INDEX('الطلاب'!$F$6:$F$505,MATCH(B413&amp;"",'الطلاب'!$A$6:$A$505,0))&amp;"",""))</f>
        <v/>
      </c>
      <c r="H413" s="22">
        <f>IF(OR(B413&amp;""="",NOT(ISNUMBER(A413))),"",IF(COUNTIFS($B$6:$B$3005,B413&amp;"",$A$6:$A$3005,"&gt;"&amp;A413)=0,1,0))</f>
        <v/>
      </c>
    </row>
    <row r="414">
      <c r="A414" s="13" t="n"/>
      <c r="B414" s="5" t="n"/>
      <c r="C414" s="17" t="n"/>
      <c r="D414" s="5" t="n"/>
      <c r="E414" s="5" t="n"/>
      <c r="F414" s="6">
        <f>IF(B414&amp;""="","",IFERROR(INDEX('الطلاب'!$B$6:$B$505,MATCH(B414&amp;"",'الطلاب'!$A$6:$A$505,0))&amp;"","كود غير موجود"))</f>
        <v/>
      </c>
      <c r="G414" s="6">
        <f>IF(B414&amp;""="","",IFERROR(INDEX('الطلاب'!$F$6:$F$505,MATCH(B414&amp;"",'الطلاب'!$A$6:$A$505,0))&amp;"",""))</f>
        <v/>
      </c>
      <c r="H414" s="22">
        <f>IF(OR(B414&amp;""="",NOT(ISNUMBER(A414))),"",IF(COUNTIFS($B$6:$B$3005,B414&amp;"",$A$6:$A$3005,"&gt;"&amp;A414)=0,1,0))</f>
        <v/>
      </c>
    </row>
    <row r="415">
      <c r="A415" s="13" t="n"/>
      <c r="B415" s="5" t="n"/>
      <c r="C415" s="17" t="n"/>
      <c r="D415" s="5" t="n"/>
      <c r="E415" s="5" t="n"/>
      <c r="F415" s="6">
        <f>IF(B415&amp;""="","",IFERROR(INDEX('الطلاب'!$B$6:$B$505,MATCH(B415&amp;"",'الطلاب'!$A$6:$A$505,0))&amp;"","كود غير موجود"))</f>
        <v/>
      </c>
      <c r="G415" s="6">
        <f>IF(B415&amp;""="","",IFERROR(INDEX('الطلاب'!$F$6:$F$505,MATCH(B415&amp;"",'الطلاب'!$A$6:$A$505,0))&amp;"",""))</f>
        <v/>
      </c>
      <c r="H415" s="22">
        <f>IF(OR(B415&amp;""="",NOT(ISNUMBER(A415))),"",IF(COUNTIFS($B$6:$B$3005,B415&amp;"",$A$6:$A$3005,"&gt;"&amp;A415)=0,1,0))</f>
        <v/>
      </c>
    </row>
    <row r="416">
      <c r="A416" s="13" t="n"/>
      <c r="B416" s="5" t="n"/>
      <c r="C416" s="17" t="n"/>
      <c r="D416" s="5" t="n"/>
      <c r="E416" s="5" t="n"/>
      <c r="F416" s="6">
        <f>IF(B416&amp;""="","",IFERROR(INDEX('الطلاب'!$B$6:$B$505,MATCH(B416&amp;"",'الطلاب'!$A$6:$A$505,0))&amp;"","كود غير موجود"))</f>
        <v/>
      </c>
      <c r="G416" s="6">
        <f>IF(B416&amp;""="","",IFERROR(INDEX('الطلاب'!$F$6:$F$505,MATCH(B416&amp;"",'الطلاب'!$A$6:$A$505,0))&amp;"",""))</f>
        <v/>
      </c>
      <c r="H416" s="22">
        <f>IF(OR(B416&amp;""="",NOT(ISNUMBER(A416))),"",IF(COUNTIFS($B$6:$B$3005,B416&amp;"",$A$6:$A$3005,"&gt;"&amp;A416)=0,1,0))</f>
        <v/>
      </c>
    </row>
    <row r="417">
      <c r="A417" s="13" t="n"/>
      <c r="B417" s="5" t="n"/>
      <c r="C417" s="17" t="n"/>
      <c r="D417" s="5" t="n"/>
      <c r="E417" s="5" t="n"/>
      <c r="F417" s="6">
        <f>IF(B417&amp;""="","",IFERROR(INDEX('الطلاب'!$B$6:$B$505,MATCH(B417&amp;"",'الطلاب'!$A$6:$A$505,0))&amp;"","كود غير موجود"))</f>
        <v/>
      </c>
      <c r="G417" s="6">
        <f>IF(B417&amp;""="","",IFERROR(INDEX('الطلاب'!$F$6:$F$505,MATCH(B417&amp;"",'الطلاب'!$A$6:$A$505,0))&amp;"",""))</f>
        <v/>
      </c>
      <c r="H417" s="22">
        <f>IF(OR(B417&amp;""="",NOT(ISNUMBER(A417))),"",IF(COUNTIFS($B$6:$B$3005,B417&amp;"",$A$6:$A$3005,"&gt;"&amp;A417)=0,1,0))</f>
        <v/>
      </c>
    </row>
    <row r="418">
      <c r="A418" s="13" t="n"/>
      <c r="B418" s="5" t="n"/>
      <c r="C418" s="17" t="n"/>
      <c r="D418" s="5" t="n"/>
      <c r="E418" s="5" t="n"/>
      <c r="F418" s="6">
        <f>IF(B418&amp;""="","",IFERROR(INDEX('الطلاب'!$B$6:$B$505,MATCH(B418&amp;"",'الطلاب'!$A$6:$A$505,0))&amp;"","كود غير موجود"))</f>
        <v/>
      </c>
      <c r="G418" s="6">
        <f>IF(B418&amp;""="","",IFERROR(INDEX('الطلاب'!$F$6:$F$505,MATCH(B418&amp;"",'الطلاب'!$A$6:$A$505,0))&amp;"",""))</f>
        <v/>
      </c>
      <c r="H418" s="22">
        <f>IF(OR(B418&amp;""="",NOT(ISNUMBER(A418))),"",IF(COUNTIFS($B$6:$B$3005,B418&amp;"",$A$6:$A$3005,"&gt;"&amp;A418)=0,1,0))</f>
        <v/>
      </c>
    </row>
    <row r="419">
      <c r="A419" s="13" t="n"/>
      <c r="B419" s="5" t="n"/>
      <c r="C419" s="17" t="n"/>
      <c r="D419" s="5" t="n"/>
      <c r="E419" s="5" t="n"/>
      <c r="F419" s="6">
        <f>IF(B419&amp;""="","",IFERROR(INDEX('الطلاب'!$B$6:$B$505,MATCH(B419&amp;"",'الطلاب'!$A$6:$A$505,0))&amp;"","كود غير موجود"))</f>
        <v/>
      </c>
      <c r="G419" s="6">
        <f>IF(B419&amp;""="","",IFERROR(INDEX('الطلاب'!$F$6:$F$505,MATCH(B419&amp;"",'الطلاب'!$A$6:$A$505,0))&amp;"",""))</f>
        <v/>
      </c>
      <c r="H419" s="22">
        <f>IF(OR(B419&amp;""="",NOT(ISNUMBER(A419))),"",IF(COUNTIFS($B$6:$B$3005,B419&amp;"",$A$6:$A$3005,"&gt;"&amp;A419)=0,1,0))</f>
        <v/>
      </c>
    </row>
    <row r="420">
      <c r="A420" s="13" t="n"/>
      <c r="B420" s="5" t="n"/>
      <c r="C420" s="17" t="n"/>
      <c r="D420" s="5" t="n"/>
      <c r="E420" s="5" t="n"/>
      <c r="F420" s="6">
        <f>IF(B420&amp;""="","",IFERROR(INDEX('الطلاب'!$B$6:$B$505,MATCH(B420&amp;"",'الطلاب'!$A$6:$A$505,0))&amp;"","كود غير موجود"))</f>
        <v/>
      </c>
      <c r="G420" s="6">
        <f>IF(B420&amp;""="","",IFERROR(INDEX('الطلاب'!$F$6:$F$505,MATCH(B420&amp;"",'الطلاب'!$A$6:$A$505,0))&amp;"",""))</f>
        <v/>
      </c>
      <c r="H420" s="22">
        <f>IF(OR(B420&amp;""="",NOT(ISNUMBER(A420))),"",IF(COUNTIFS($B$6:$B$3005,B420&amp;"",$A$6:$A$3005,"&gt;"&amp;A420)=0,1,0))</f>
        <v/>
      </c>
    </row>
    <row r="421">
      <c r="A421" s="13" t="n"/>
      <c r="B421" s="5" t="n"/>
      <c r="C421" s="17" t="n"/>
      <c r="D421" s="5" t="n"/>
      <c r="E421" s="5" t="n"/>
      <c r="F421" s="6">
        <f>IF(B421&amp;""="","",IFERROR(INDEX('الطلاب'!$B$6:$B$505,MATCH(B421&amp;"",'الطلاب'!$A$6:$A$505,0))&amp;"","كود غير موجود"))</f>
        <v/>
      </c>
      <c r="G421" s="6">
        <f>IF(B421&amp;""="","",IFERROR(INDEX('الطلاب'!$F$6:$F$505,MATCH(B421&amp;"",'الطلاب'!$A$6:$A$505,0))&amp;"",""))</f>
        <v/>
      </c>
      <c r="H421" s="22">
        <f>IF(OR(B421&amp;""="",NOT(ISNUMBER(A421))),"",IF(COUNTIFS($B$6:$B$3005,B421&amp;"",$A$6:$A$3005,"&gt;"&amp;A421)=0,1,0))</f>
        <v/>
      </c>
    </row>
    <row r="422">
      <c r="A422" s="13" t="n"/>
      <c r="B422" s="5" t="n"/>
      <c r="C422" s="17" t="n"/>
      <c r="D422" s="5" t="n"/>
      <c r="E422" s="5" t="n"/>
      <c r="F422" s="6">
        <f>IF(B422&amp;""="","",IFERROR(INDEX('الطلاب'!$B$6:$B$505,MATCH(B422&amp;"",'الطلاب'!$A$6:$A$505,0))&amp;"","كود غير موجود"))</f>
        <v/>
      </c>
      <c r="G422" s="6">
        <f>IF(B422&amp;""="","",IFERROR(INDEX('الطلاب'!$F$6:$F$505,MATCH(B422&amp;"",'الطلاب'!$A$6:$A$505,0))&amp;"",""))</f>
        <v/>
      </c>
      <c r="H422" s="22">
        <f>IF(OR(B422&amp;""="",NOT(ISNUMBER(A422))),"",IF(COUNTIFS($B$6:$B$3005,B422&amp;"",$A$6:$A$3005,"&gt;"&amp;A422)=0,1,0))</f>
        <v/>
      </c>
    </row>
    <row r="423">
      <c r="A423" s="13" t="n"/>
      <c r="B423" s="5" t="n"/>
      <c r="C423" s="17" t="n"/>
      <c r="D423" s="5" t="n"/>
      <c r="E423" s="5" t="n"/>
      <c r="F423" s="6">
        <f>IF(B423&amp;""="","",IFERROR(INDEX('الطلاب'!$B$6:$B$505,MATCH(B423&amp;"",'الطلاب'!$A$6:$A$505,0))&amp;"","كود غير موجود"))</f>
        <v/>
      </c>
      <c r="G423" s="6">
        <f>IF(B423&amp;""="","",IFERROR(INDEX('الطلاب'!$F$6:$F$505,MATCH(B423&amp;"",'الطلاب'!$A$6:$A$505,0))&amp;"",""))</f>
        <v/>
      </c>
      <c r="H423" s="22">
        <f>IF(OR(B423&amp;""="",NOT(ISNUMBER(A423))),"",IF(COUNTIFS($B$6:$B$3005,B423&amp;"",$A$6:$A$3005,"&gt;"&amp;A423)=0,1,0))</f>
        <v/>
      </c>
    </row>
    <row r="424">
      <c r="A424" s="13" t="n"/>
      <c r="B424" s="5" t="n"/>
      <c r="C424" s="17" t="n"/>
      <c r="D424" s="5" t="n"/>
      <c r="E424" s="5" t="n"/>
      <c r="F424" s="6">
        <f>IF(B424&amp;""="","",IFERROR(INDEX('الطلاب'!$B$6:$B$505,MATCH(B424&amp;"",'الطلاب'!$A$6:$A$505,0))&amp;"","كود غير موجود"))</f>
        <v/>
      </c>
      <c r="G424" s="6">
        <f>IF(B424&amp;""="","",IFERROR(INDEX('الطلاب'!$F$6:$F$505,MATCH(B424&amp;"",'الطلاب'!$A$6:$A$505,0))&amp;"",""))</f>
        <v/>
      </c>
      <c r="H424" s="22">
        <f>IF(OR(B424&amp;""="",NOT(ISNUMBER(A424))),"",IF(COUNTIFS($B$6:$B$3005,B424&amp;"",$A$6:$A$3005,"&gt;"&amp;A424)=0,1,0))</f>
        <v/>
      </c>
    </row>
    <row r="425">
      <c r="A425" s="13" t="n"/>
      <c r="B425" s="5" t="n"/>
      <c r="C425" s="17" t="n"/>
      <c r="D425" s="5" t="n"/>
      <c r="E425" s="5" t="n"/>
      <c r="F425" s="6">
        <f>IF(B425&amp;""="","",IFERROR(INDEX('الطلاب'!$B$6:$B$505,MATCH(B425&amp;"",'الطلاب'!$A$6:$A$505,0))&amp;"","كود غير موجود"))</f>
        <v/>
      </c>
      <c r="G425" s="6">
        <f>IF(B425&amp;""="","",IFERROR(INDEX('الطلاب'!$F$6:$F$505,MATCH(B425&amp;"",'الطلاب'!$A$6:$A$505,0))&amp;"",""))</f>
        <v/>
      </c>
      <c r="H425" s="22">
        <f>IF(OR(B425&amp;""="",NOT(ISNUMBER(A425))),"",IF(COUNTIFS($B$6:$B$3005,B425&amp;"",$A$6:$A$3005,"&gt;"&amp;A425)=0,1,0))</f>
        <v/>
      </c>
    </row>
    <row r="426">
      <c r="A426" s="13" t="n"/>
      <c r="B426" s="5" t="n"/>
      <c r="C426" s="17" t="n"/>
      <c r="D426" s="5" t="n"/>
      <c r="E426" s="5" t="n"/>
      <c r="F426" s="6">
        <f>IF(B426&amp;""="","",IFERROR(INDEX('الطلاب'!$B$6:$B$505,MATCH(B426&amp;"",'الطلاب'!$A$6:$A$505,0))&amp;"","كود غير موجود"))</f>
        <v/>
      </c>
      <c r="G426" s="6">
        <f>IF(B426&amp;""="","",IFERROR(INDEX('الطلاب'!$F$6:$F$505,MATCH(B426&amp;"",'الطلاب'!$A$6:$A$505,0))&amp;"",""))</f>
        <v/>
      </c>
      <c r="H426" s="22">
        <f>IF(OR(B426&amp;""="",NOT(ISNUMBER(A426))),"",IF(COUNTIFS($B$6:$B$3005,B426&amp;"",$A$6:$A$3005,"&gt;"&amp;A426)=0,1,0))</f>
        <v/>
      </c>
    </row>
    <row r="427">
      <c r="A427" s="13" t="n"/>
      <c r="B427" s="5" t="n"/>
      <c r="C427" s="17" t="n"/>
      <c r="D427" s="5" t="n"/>
      <c r="E427" s="5" t="n"/>
      <c r="F427" s="6">
        <f>IF(B427&amp;""="","",IFERROR(INDEX('الطلاب'!$B$6:$B$505,MATCH(B427&amp;"",'الطلاب'!$A$6:$A$505,0))&amp;"","كود غير موجود"))</f>
        <v/>
      </c>
      <c r="G427" s="6">
        <f>IF(B427&amp;""="","",IFERROR(INDEX('الطلاب'!$F$6:$F$505,MATCH(B427&amp;"",'الطلاب'!$A$6:$A$505,0))&amp;"",""))</f>
        <v/>
      </c>
      <c r="H427" s="22">
        <f>IF(OR(B427&amp;""="",NOT(ISNUMBER(A427))),"",IF(COUNTIFS($B$6:$B$3005,B427&amp;"",$A$6:$A$3005,"&gt;"&amp;A427)=0,1,0))</f>
        <v/>
      </c>
    </row>
    <row r="428">
      <c r="A428" s="13" t="n"/>
      <c r="B428" s="5" t="n"/>
      <c r="C428" s="17" t="n"/>
      <c r="D428" s="5" t="n"/>
      <c r="E428" s="5" t="n"/>
      <c r="F428" s="6">
        <f>IF(B428&amp;""="","",IFERROR(INDEX('الطلاب'!$B$6:$B$505,MATCH(B428&amp;"",'الطلاب'!$A$6:$A$505,0))&amp;"","كود غير موجود"))</f>
        <v/>
      </c>
      <c r="G428" s="6">
        <f>IF(B428&amp;""="","",IFERROR(INDEX('الطلاب'!$F$6:$F$505,MATCH(B428&amp;"",'الطلاب'!$A$6:$A$505,0))&amp;"",""))</f>
        <v/>
      </c>
      <c r="H428" s="22">
        <f>IF(OR(B428&amp;""="",NOT(ISNUMBER(A428))),"",IF(COUNTIFS($B$6:$B$3005,B428&amp;"",$A$6:$A$3005,"&gt;"&amp;A428)=0,1,0))</f>
        <v/>
      </c>
    </row>
    <row r="429">
      <c r="A429" s="13" t="n"/>
      <c r="B429" s="5" t="n"/>
      <c r="C429" s="17" t="n"/>
      <c r="D429" s="5" t="n"/>
      <c r="E429" s="5" t="n"/>
      <c r="F429" s="6">
        <f>IF(B429&amp;""="","",IFERROR(INDEX('الطلاب'!$B$6:$B$505,MATCH(B429&amp;"",'الطلاب'!$A$6:$A$505,0))&amp;"","كود غير موجود"))</f>
        <v/>
      </c>
      <c r="G429" s="6">
        <f>IF(B429&amp;""="","",IFERROR(INDEX('الطلاب'!$F$6:$F$505,MATCH(B429&amp;"",'الطلاب'!$A$6:$A$505,0))&amp;"",""))</f>
        <v/>
      </c>
      <c r="H429" s="22">
        <f>IF(OR(B429&amp;""="",NOT(ISNUMBER(A429))),"",IF(COUNTIFS($B$6:$B$3005,B429&amp;"",$A$6:$A$3005,"&gt;"&amp;A429)=0,1,0))</f>
        <v/>
      </c>
    </row>
    <row r="430">
      <c r="A430" s="13" t="n"/>
      <c r="B430" s="5" t="n"/>
      <c r="C430" s="17" t="n"/>
      <c r="D430" s="5" t="n"/>
      <c r="E430" s="5" t="n"/>
      <c r="F430" s="6">
        <f>IF(B430&amp;""="","",IFERROR(INDEX('الطلاب'!$B$6:$B$505,MATCH(B430&amp;"",'الطلاب'!$A$6:$A$505,0))&amp;"","كود غير موجود"))</f>
        <v/>
      </c>
      <c r="G430" s="6">
        <f>IF(B430&amp;""="","",IFERROR(INDEX('الطلاب'!$F$6:$F$505,MATCH(B430&amp;"",'الطلاب'!$A$6:$A$505,0))&amp;"",""))</f>
        <v/>
      </c>
      <c r="H430" s="22">
        <f>IF(OR(B430&amp;""="",NOT(ISNUMBER(A430))),"",IF(COUNTIFS($B$6:$B$3005,B430&amp;"",$A$6:$A$3005,"&gt;"&amp;A430)=0,1,0))</f>
        <v/>
      </c>
    </row>
    <row r="431">
      <c r="A431" s="13" t="n"/>
      <c r="B431" s="5" t="n"/>
      <c r="C431" s="17" t="n"/>
      <c r="D431" s="5" t="n"/>
      <c r="E431" s="5" t="n"/>
      <c r="F431" s="6">
        <f>IF(B431&amp;""="","",IFERROR(INDEX('الطلاب'!$B$6:$B$505,MATCH(B431&amp;"",'الطلاب'!$A$6:$A$505,0))&amp;"","كود غير موجود"))</f>
        <v/>
      </c>
      <c r="G431" s="6">
        <f>IF(B431&amp;""="","",IFERROR(INDEX('الطلاب'!$F$6:$F$505,MATCH(B431&amp;"",'الطلاب'!$A$6:$A$505,0))&amp;"",""))</f>
        <v/>
      </c>
      <c r="H431" s="22">
        <f>IF(OR(B431&amp;""="",NOT(ISNUMBER(A431))),"",IF(COUNTIFS($B$6:$B$3005,B431&amp;"",$A$6:$A$3005,"&gt;"&amp;A431)=0,1,0))</f>
        <v/>
      </c>
    </row>
    <row r="432">
      <c r="A432" s="13" t="n"/>
      <c r="B432" s="5" t="n"/>
      <c r="C432" s="17" t="n"/>
      <c r="D432" s="5" t="n"/>
      <c r="E432" s="5" t="n"/>
      <c r="F432" s="6">
        <f>IF(B432&amp;""="","",IFERROR(INDEX('الطلاب'!$B$6:$B$505,MATCH(B432&amp;"",'الطلاب'!$A$6:$A$505,0))&amp;"","كود غير موجود"))</f>
        <v/>
      </c>
      <c r="G432" s="6">
        <f>IF(B432&amp;""="","",IFERROR(INDEX('الطلاب'!$F$6:$F$505,MATCH(B432&amp;"",'الطلاب'!$A$6:$A$505,0))&amp;"",""))</f>
        <v/>
      </c>
      <c r="H432" s="22">
        <f>IF(OR(B432&amp;""="",NOT(ISNUMBER(A432))),"",IF(COUNTIFS($B$6:$B$3005,B432&amp;"",$A$6:$A$3005,"&gt;"&amp;A432)=0,1,0))</f>
        <v/>
      </c>
    </row>
    <row r="433">
      <c r="A433" s="13" t="n"/>
      <c r="B433" s="5" t="n"/>
      <c r="C433" s="17" t="n"/>
      <c r="D433" s="5" t="n"/>
      <c r="E433" s="5" t="n"/>
      <c r="F433" s="6">
        <f>IF(B433&amp;""="","",IFERROR(INDEX('الطلاب'!$B$6:$B$505,MATCH(B433&amp;"",'الطلاب'!$A$6:$A$505,0))&amp;"","كود غير موجود"))</f>
        <v/>
      </c>
      <c r="G433" s="6">
        <f>IF(B433&amp;""="","",IFERROR(INDEX('الطلاب'!$F$6:$F$505,MATCH(B433&amp;"",'الطلاب'!$A$6:$A$505,0))&amp;"",""))</f>
        <v/>
      </c>
      <c r="H433" s="22">
        <f>IF(OR(B433&amp;""="",NOT(ISNUMBER(A433))),"",IF(COUNTIFS($B$6:$B$3005,B433&amp;"",$A$6:$A$3005,"&gt;"&amp;A433)=0,1,0))</f>
        <v/>
      </c>
    </row>
    <row r="434">
      <c r="A434" s="13" t="n"/>
      <c r="B434" s="5" t="n"/>
      <c r="C434" s="17" t="n"/>
      <c r="D434" s="5" t="n"/>
      <c r="E434" s="5" t="n"/>
      <c r="F434" s="6">
        <f>IF(B434&amp;""="","",IFERROR(INDEX('الطلاب'!$B$6:$B$505,MATCH(B434&amp;"",'الطلاب'!$A$6:$A$505,0))&amp;"","كود غير موجود"))</f>
        <v/>
      </c>
      <c r="G434" s="6">
        <f>IF(B434&amp;""="","",IFERROR(INDEX('الطلاب'!$F$6:$F$505,MATCH(B434&amp;"",'الطلاب'!$A$6:$A$505,0))&amp;"",""))</f>
        <v/>
      </c>
      <c r="H434" s="22">
        <f>IF(OR(B434&amp;""="",NOT(ISNUMBER(A434))),"",IF(COUNTIFS($B$6:$B$3005,B434&amp;"",$A$6:$A$3005,"&gt;"&amp;A434)=0,1,0))</f>
        <v/>
      </c>
    </row>
    <row r="435">
      <c r="A435" s="13" t="n"/>
      <c r="B435" s="5" t="n"/>
      <c r="C435" s="17" t="n"/>
      <c r="D435" s="5" t="n"/>
      <c r="E435" s="5" t="n"/>
      <c r="F435" s="6">
        <f>IF(B435&amp;""="","",IFERROR(INDEX('الطلاب'!$B$6:$B$505,MATCH(B435&amp;"",'الطلاب'!$A$6:$A$505,0))&amp;"","كود غير موجود"))</f>
        <v/>
      </c>
      <c r="G435" s="6">
        <f>IF(B435&amp;""="","",IFERROR(INDEX('الطلاب'!$F$6:$F$505,MATCH(B435&amp;"",'الطلاب'!$A$6:$A$505,0))&amp;"",""))</f>
        <v/>
      </c>
      <c r="H435" s="22">
        <f>IF(OR(B435&amp;""="",NOT(ISNUMBER(A435))),"",IF(COUNTIFS($B$6:$B$3005,B435&amp;"",$A$6:$A$3005,"&gt;"&amp;A435)=0,1,0))</f>
        <v/>
      </c>
    </row>
    <row r="436">
      <c r="A436" s="13" t="n"/>
      <c r="B436" s="5" t="n"/>
      <c r="C436" s="17" t="n"/>
      <c r="D436" s="5" t="n"/>
      <c r="E436" s="5" t="n"/>
      <c r="F436" s="6">
        <f>IF(B436&amp;""="","",IFERROR(INDEX('الطلاب'!$B$6:$B$505,MATCH(B436&amp;"",'الطلاب'!$A$6:$A$505,0))&amp;"","كود غير موجود"))</f>
        <v/>
      </c>
      <c r="G436" s="6">
        <f>IF(B436&amp;""="","",IFERROR(INDEX('الطلاب'!$F$6:$F$505,MATCH(B436&amp;"",'الطلاب'!$A$6:$A$505,0))&amp;"",""))</f>
        <v/>
      </c>
      <c r="H436" s="22">
        <f>IF(OR(B436&amp;""="",NOT(ISNUMBER(A436))),"",IF(COUNTIFS($B$6:$B$3005,B436&amp;"",$A$6:$A$3005,"&gt;"&amp;A436)=0,1,0))</f>
        <v/>
      </c>
    </row>
    <row r="437">
      <c r="A437" s="13" t="n"/>
      <c r="B437" s="5" t="n"/>
      <c r="C437" s="17" t="n"/>
      <c r="D437" s="5" t="n"/>
      <c r="E437" s="5" t="n"/>
      <c r="F437" s="6">
        <f>IF(B437&amp;""="","",IFERROR(INDEX('الطلاب'!$B$6:$B$505,MATCH(B437&amp;"",'الطلاب'!$A$6:$A$505,0))&amp;"","كود غير موجود"))</f>
        <v/>
      </c>
      <c r="G437" s="6">
        <f>IF(B437&amp;""="","",IFERROR(INDEX('الطلاب'!$F$6:$F$505,MATCH(B437&amp;"",'الطلاب'!$A$6:$A$505,0))&amp;"",""))</f>
        <v/>
      </c>
      <c r="H437" s="22">
        <f>IF(OR(B437&amp;""="",NOT(ISNUMBER(A437))),"",IF(COUNTIFS($B$6:$B$3005,B437&amp;"",$A$6:$A$3005,"&gt;"&amp;A437)=0,1,0))</f>
        <v/>
      </c>
    </row>
    <row r="438">
      <c r="A438" s="13" t="n"/>
      <c r="B438" s="5" t="n"/>
      <c r="C438" s="17" t="n"/>
      <c r="D438" s="5" t="n"/>
      <c r="E438" s="5" t="n"/>
      <c r="F438" s="6">
        <f>IF(B438&amp;""="","",IFERROR(INDEX('الطلاب'!$B$6:$B$505,MATCH(B438&amp;"",'الطلاب'!$A$6:$A$505,0))&amp;"","كود غير موجود"))</f>
        <v/>
      </c>
      <c r="G438" s="6">
        <f>IF(B438&amp;""="","",IFERROR(INDEX('الطلاب'!$F$6:$F$505,MATCH(B438&amp;"",'الطلاب'!$A$6:$A$505,0))&amp;"",""))</f>
        <v/>
      </c>
      <c r="H438" s="22">
        <f>IF(OR(B438&amp;""="",NOT(ISNUMBER(A438))),"",IF(COUNTIFS($B$6:$B$3005,B438&amp;"",$A$6:$A$3005,"&gt;"&amp;A438)=0,1,0))</f>
        <v/>
      </c>
    </row>
    <row r="439">
      <c r="A439" s="13" t="n"/>
      <c r="B439" s="5" t="n"/>
      <c r="C439" s="17" t="n"/>
      <c r="D439" s="5" t="n"/>
      <c r="E439" s="5" t="n"/>
      <c r="F439" s="6">
        <f>IF(B439&amp;""="","",IFERROR(INDEX('الطلاب'!$B$6:$B$505,MATCH(B439&amp;"",'الطلاب'!$A$6:$A$505,0))&amp;"","كود غير موجود"))</f>
        <v/>
      </c>
      <c r="G439" s="6">
        <f>IF(B439&amp;""="","",IFERROR(INDEX('الطلاب'!$F$6:$F$505,MATCH(B439&amp;"",'الطلاب'!$A$6:$A$505,0))&amp;"",""))</f>
        <v/>
      </c>
      <c r="H439" s="22">
        <f>IF(OR(B439&amp;""="",NOT(ISNUMBER(A439))),"",IF(COUNTIFS($B$6:$B$3005,B439&amp;"",$A$6:$A$3005,"&gt;"&amp;A439)=0,1,0))</f>
        <v/>
      </c>
    </row>
    <row r="440">
      <c r="A440" s="13" t="n"/>
      <c r="B440" s="5" t="n"/>
      <c r="C440" s="17" t="n"/>
      <c r="D440" s="5" t="n"/>
      <c r="E440" s="5" t="n"/>
      <c r="F440" s="6">
        <f>IF(B440&amp;""="","",IFERROR(INDEX('الطلاب'!$B$6:$B$505,MATCH(B440&amp;"",'الطلاب'!$A$6:$A$505,0))&amp;"","كود غير موجود"))</f>
        <v/>
      </c>
      <c r="G440" s="6">
        <f>IF(B440&amp;""="","",IFERROR(INDEX('الطلاب'!$F$6:$F$505,MATCH(B440&amp;"",'الطلاب'!$A$6:$A$505,0))&amp;"",""))</f>
        <v/>
      </c>
      <c r="H440" s="22">
        <f>IF(OR(B440&amp;""="",NOT(ISNUMBER(A440))),"",IF(COUNTIFS($B$6:$B$3005,B440&amp;"",$A$6:$A$3005,"&gt;"&amp;A440)=0,1,0))</f>
        <v/>
      </c>
    </row>
    <row r="441">
      <c r="A441" s="13" t="n"/>
      <c r="B441" s="5" t="n"/>
      <c r="C441" s="17" t="n"/>
      <c r="D441" s="5" t="n"/>
      <c r="E441" s="5" t="n"/>
      <c r="F441" s="6">
        <f>IF(B441&amp;""="","",IFERROR(INDEX('الطلاب'!$B$6:$B$505,MATCH(B441&amp;"",'الطلاب'!$A$6:$A$505,0))&amp;"","كود غير موجود"))</f>
        <v/>
      </c>
      <c r="G441" s="6">
        <f>IF(B441&amp;""="","",IFERROR(INDEX('الطلاب'!$F$6:$F$505,MATCH(B441&amp;"",'الطلاب'!$A$6:$A$505,0))&amp;"",""))</f>
        <v/>
      </c>
      <c r="H441" s="22">
        <f>IF(OR(B441&amp;""="",NOT(ISNUMBER(A441))),"",IF(COUNTIFS($B$6:$B$3005,B441&amp;"",$A$6:$A$3005,"&gt;"&amp;A441)=0,1,0))</f>
        <v/>
      </c>
    </row>
    <row r="442">
      <c r="A442" s="13" t="n"/>
      <c r="B442" s="5" t="n"/>
      <c r="C442" s="17" t="n"/>
      <c r="D442" s="5" t="n"/>
      <c r="E442" s="5" t="n"/>
      <c r="F442" s="6">
        <f>IF(B442&amp;""="","",IFERROR(INDEX('الطلاب'!$B$6:$B$505,MATCH(B442&amp;"",'الطلاب'!$A$6:$A$505,0))&amp;"","كود غير موجود"))</f>
        <v/>
      </c>
      <c r="G442" s="6">
        <f>IF(B442&amp;""="","",IFERROR(INDEX('الطلاب'!$F$6:$F$505,MATCH(B442&amp;"",'الطلاب'!$A$6:$A$505,0))&amp;"",""))</f>
        <v/>
      </c>
      <c r="H442" s="22">
        <f>IF(OR(B442&amp;""="",NOT(ISNUMBER(A442))),"",IF(COUNTIFS($B$6:$B$3005,B442&amp;"",$A$6:$A$3005,"&gt;"&amp;A442)=0,1,0))</f>
        <v/>
      </c>
    </row>
    <row r="443">
      <c r="A443" s="13" t="n"/>
      <c r="B443" s="5" t="n"/>
      <c r="C443" s="17" t="n"/>
      <c r="D443" s="5" t="n"/>
      <c r="E443" s="5" t="n"/>
      <c r="F443" s="6">
        <f>IF(B443&amp;""="","",IFERROR(INDEX('الطلاب'!$B$6:$B$505,MATCH(B443&amp;"",'الطلاب'!$A$6:$A$505,0))&amp;"","كود غير موجود"))</f>
        <v/>
      </c>
      <c r="G443" s="6">
        <f>IF(B443&amp;""="","",IFERROR(INDEX('الطلاب'!$F$6:$F$505,MATCH(B443&amp;"",'الطلاب'!$A$6:$A$505,0))&amp;"",""))</f>
        <v/>
      </c>
      <c r="H443" s="22">
        <f>IF(OR(B443&amp;""="",NOT(ISNUMBER(A443))),"",IF(COUNTIFS($B$6:$B$3005,B443&amp;"",$A$6:$A$3005,"&gt;"&amp;A443)=0,1,0))</f>
        <v/>
      </c>
    </row>
    <row r="444">
      <c r="A444" s="13" t="n"/>
      <c r="B444" s="5" t="n"/>
      <c r="C444" s="17" t="n"/>
      <c r="D444" s="5" t="n"/>
      <c r="E444" s="5" t="n"/>
      <c r="F444" s="6">
        <f>IF(B444&amp;""="","",IFERROR(INDEX('الطلاب'!$B$6:$B$505,MATCH(B444&amp;"",'الطلاب'!$A$6:$A$505,0))&amp;"","كود غير موجود"))</f>
        <v/>
      </c>
      <c r="G444" s="6">
        <f>IF(B444&amp;""="","",IFERROR(INDEX('الطلاب'!$F$6:$F$505,MATCH(B444&amp;"",'الطلاب'!$A$6:$A$505,0))&amp;"",""))</f>
        <v/>
      </c>
      <c r="H444" s="22">
        <f>IF(OR(B444&amp;""="",NOT(ISNUMBER(A444))),"",IF(COUNTIFS($B$6:$B$3005,B444&amp;"",$A$6:$A$3005,"&gt;"&amp;A444)=0,1,0))</f>
        <v/>
      </c>
    </row>
    <row r="445">
      <c r="A445" s="13" t="n"/>
      <c r="B445" s="5" t="n"/>
      <c r="C445" s="17" t="n"/>
      <c r="D445" s="5" t="n"/>
      <c r="E445" s="5" t="n"/>
      <c r="F445" s="6">
        <f>IF(B445&amp;""="","",IFERROR(INDEX('الطلاب'!$B$6:$B$505,MATCH(B445&amp;"",'الطلاب'!$A$6:$A$505,0))&amp;"","كود غير موجود"))</f>
        <v/>
      </c>
      <c r="G445" s="6">
        <f>IF(B445&amp;""="","",IFERROR(INDEX('الطلاب'!$F$6:$F$505,MATCH(B445&amp;"",'الطلاب'!$A$6:$A$505,0))&amp;"",""))</f>
        <v/>
      </c>
      <c r="H445" s="22">
        <f>IF(OR(B445&amp;""="",NOT(ISNUMBER(A445))),"",IF(COUNTIFS($B$6:$B$3005,B445&amp;"",$A$6:$A$3005,"&gt;"&amp;A445)=0,1,0))</f>
        <v/>
      </c>
    </row>
    <row r="446">
      <c r="A446" s="13" t="n"/>
      <c r="B446" s="5" t="n"/>
      <c r="C446" s="17" t="n"/>
      <c r="D446" s="5" t="n"/>
      <c r="E446" s="5" t="n"/>
      <c r="F446" s="6">
        <f>IF(B446&amp;""="","",IFERROR(INDEX('الطلاب'!$B$6:$B$505,MATCH(B446&amp;"",'الطلاب'!$A$6:$A$505,0))&amp;"","كود غير موجود"))</f>
        <v/>
      </c>
      <c r="G446" s="6">
        <f>IF(B446&amp;""="","",IFERROR(INDEX('الطلاب'!$F$6:$F$505,MATCH(B446&amp;"",'الطلاب'!$A$6:$A$505,0))&amp;"",""))</f>
        <v/>
      </c>
      <c r="H446" s="22">
        <f>IF(OR(B446&amp;""="",NOT(ISNUMBER(A446))),"",IF(COUNTIFS($B$6:$B$3005,B446&amp;"",$A$6:$A$3005,"&gt;"&amp;A446)=0,1,0))</f>
        <v/>
      </c>
    </row>
    <row r="447">
      <c r="A447" s="13" t="n"/>
      <c r="B447" s="5" t="n"/>
      <c r="C447" s="17" t="n"/>
      <c r="D447" s="5" t="n"/>
      <c r="E447" s="5" t="n"/>
      <c r="F447" s="6">
        <f>IF(B447&amp;""="","",IFERROR(INDEX('الطلاب'!$B$6:$B$505,MATCH(B447&amp;"",'الطلاب'!$A$6:$A$505,0))&amp;"","كود غير موجود"))</f>
        <v/>
      </c>
      <c r="G447" s="6">
        <f>IF(B447&amp;""="","",IFERROR(INDEX('الطلاب'!$F$6:$F$505,MATCH(B447&amp;"",'الطلاب'!$A$6:$A$505,0))&amp;"",""))</f>
        <v/>
      </c>
      <c r="H447" s="22">
        <f>IF(OR(B447&amp;""="",NOT(ISNUMBER(A447))),"",IF(COUNTIFS($B$6:$B$3005,B447&amp;"",$A$6:$A$3005,"&gt;"&amp;A447)=0,1,0))</f>
        <v/>
      </c>
    </row>
    <row r="448">
      <c r="A448" s="13" t="n"/>
      <c r="B448" s="5" t="n"/>
      <c r="C448" s="17" t="n"/>
      <c r="D448" s="5" t="n"/>
      <c r="E448" s="5" t="n"/>
      <c r="F448" s="6">
        <f>IF(B448&amp;""="","",IFERROR(INDEX('الطلاب'!$B$6:$B$505,MATCH(B448&amp;"",'الطلاب'!$A$6:$A$505,0))&amp;"","كود غير موجود"))</f>
        <v/>
      </c>
      <c r="G448" s="6">
        <f>IF(B448&amp;""="","",IFERROR(INDEX('الطلاب'!$F$6:$F$505,MATCH(B448&amp;"",'الطلاب'!$A$6:$A$505,0))&amp;"",""))</f>
        <v/>
      </c>
      <c r="H448" s="22">
        <f>IF(OR(B448&amp;""="",NOT(ISNUMBER(A448))),"",IF(COUNTIFS($B$6:$B$3005,B448&amp;"",$A$6:$A$3005,"&gt;"&amp;A448)=0,1,0))</f>
        <v/>
      </c>
    </row>
    <row r="449">
      <c r="A449" s="13" t="n"/>
      <c r="B449" s="5" t="n"/>
      <c r="C449" s="17" t="n"/>
      <c r="D449" s="5" t="n"/>
      <c r="E449" s="5" t="n"/>
      <c r="F449" s="6">
        <f>IF(B449&amp;""="","",IFERROR(INDEX('الطلاب'!$B$6:$B$505,MATCH(B449&amp;"",'الطلاب'!$A$6:$A$505,0))&amp;"","كود غير موجود"))</f>
        <v/>
      </c>
      <c r="G449" s="6">
        <f>IF(B449&amp;""="","",IFERROR(INDEX('الطلاب'!$F$6:$F$505,MATCH(B449&amp;"",'الطلاب'!$A$6:$A$505,0))&amp;"",""))</f>
        <v/>
      </c>
      <c r="H449" s="22">
        <f>IF(OR(B449&amp;""="",NOT(ISNUMBER(A449))),"",IF(COUNTIFS($B$6:$B$3005,B449&amp;"",$A$6:$A$3005,"&gt;"&amp;A449)=0,1,0))</f>
        <v/>
      </c>
    </row>
    <row r="450">
      <c r="A450" s="13" t="n"/>
      <c r="B450" s="5" t="n"/>
      <c r="C450" s="17" t="n"/>
      <c r="D450" s="5" t="n"/>
      <c r="E450" s="5" t="n"/>
      <c r="F450" s="6">
        <f>IF(B450&amp;""="","",IFERROR(INDEX('الطلاب'!$B$6:$B$505,MATCH(B450&amp;"",'الطلاب'!$A$6:$A$505,0))&amp;"","كود غير موجود"))</f>
        <v/>
      </c>
      <c r="G450" s="6">
        <f>IF(B450&amp;""="","",IFERROR(INDEX('الطلاب'!$F$6:$F$505,MATCH(B450&amp;"",'الطلاب'!$A$6:$A$505,0))&amp;"",""))</f>
        <v/>
      </c>
      <c r="H450" s="22">
        <f>IF(OR(B450&amp;""="",NOT(ISNUMBER(A450))),"",IF(COUNTIFS($B$6:$B$3005,B450&amp;"",$A$6:$A$3005,"&gt;"&amp;A450)=0,1,0))</f>
        <v/>
      </c>
    </row>
    <row r="451">
      <c r="A451" s="13" t="n"/>
      <c r="B451" s="5" t="n"/>
      <c r="C451" s="17" t="n"/>
      <c r="D451" s="5" t="n"/>
      <c r="E451" s="5" t="n"/>
      <c r="F451" s="6">
        <f>IF(B451&amp;""="","",IFERROR(INDEX('الطلاب'!$B$6:$B$505,MATCH(B451&amp;"",'الطلاب'!$A$6:$A$505,0))&amp;"","كود غير موجود"))</f>
        <v/>
      </c>
      <c r="G451" s="6">
        <f>IF(B451&amp;""="","",IFERROR(INDEX('الطلاب'!$F$6:$F$505,MATCH(B451&amp;"",'الطلاب'!$A$6:$A$505,0))&amp;"",""))</f>
        <v/>
      </c>
      <c r="H451" s="22">
        <f>IF(OR(B451&amp;""="",NOT(ISNUMBER(A451))),"",IF(COUNTIFS($B$6:$B$3005,B451&amp;"",$A$6:$A$3005,"&gt;"&amp;A451)=0,1,0))</f>
        <v/>
      </c>
    </row>
    <row r="452">
      <c r="A452" s="13" t="n"/>
      <c r="B452" s="5" t="n"/>
      <c r="C452" s="17" t="n"/>
      <c r="D452" s="5" t="n"/>
      <c r="E452" s="5" t="n"/>
      <c r="F452" s="6">
        <f>IF(B452&amp;""="","",IFERROR(INDEX('الطلاب'!$B$6:$B$505,MATCH(B452&amp;"",'الطلاب'!$A$6:$A$505,0))&amp;"","كود غير موجود"))</f>
        <v/>
      </c>
      <c r="G452" s="6">
        <f>IF(B452&amp;""="","",IFERROR(INDEX('الطلاب'!$F$6:$F$505,MATCH(B452&amp;"",'الطلاب'!$A$6:$A$505,0))&amp;"",""))</f>
        <v/>
      </c>
      <c r="H452" s="22">
        <f>IF(OR(B452&amp;""="",NOT(ISNUMBER(A452))),"",IF(COUNTIFS($B$6:$B$3005,B452&amp;"",$A$6:$A$3005,"&gt;"&amp;A452)=0,1,0))</f>
        <v/>
      </c>
    </row>
    <row r="453">
      <c r="A453" s="13" t="n"/>
      <c r="B453" s="5" t="n"/>
      <c r="C453" s="17" t="n"/>
      <c r="D453" s="5" t="n"/>
      <c r="E453" s="5" t="n"/>
      <c r="F453" s="6">
        <f>IF(B453&amp;""="","",IFERROR(INDEX('الطلاب'!$B$6:$B$505,MATCH(B453&amp;"",'الطلاب'!$A$6:$A$505,0))&amp;"","كود غير موجود"))</f>
        <v/>
      </c>
      <c r="G453" s="6">
        <f>IF(B453&amp;""="","",IFERROR(INDEX('الطلاب'!$F$6:$F$505,MATCH(B453&amp;"",'الطلاب'!$A$6:$A$505,0))&amp;"",""))</f>
        <v/>
      </c>
      <c r="H453" s="22">
        <f>IF(OR(B453&amp;""="",NOT(ISNUMBER(A453))),"",IF(COUNTIFS($B$6:$B$3005,B453&amp;"",$A$6:$A$3005,"&gt;"&amp;A453)=0,1,0))</f>
        <v/>
      </c>
    </row>
    <row r="454">
      <c r="A454" s="13" t="n"/>
      <c r="B454" s="5" t="n"/>
      <c r="C454" s="17" t="n"/>
      <c r="D454" s="5" t="n"/>
      <c r="E454" s="5" t="n"/>
      <c r="F454" s="6">
        <f>IF(B454&amp;""="","",IFERROR(INDEX('الطلاب'!$B$6:$B$505,MATCH(B454&amp;"",'الطلاب'!$A$6:$A$505,0))&amp;"","كود غير موجود"))</f>
        <v/>
      </c>
      <c r="G454" s="6">
        <f>IF(B454&amp;""="","",IFERROR(INDEX('الطلاب'!$F$6:$F$505,MATCH(B454&amp;"",'الطلاب'!$A$6:$A$505,0))&amp;"",""))</f>
        <v/>
      </c>
      <c r="H454" s="22">
        <f>IF(OR(B454&amp;""="",NOT(ISNUMBER(A454))),"",IF(COUNTIFS($B$6:$B$3005,B454&amp;"",$A$6:$A$3005,"&gt;"&amp;A454)=0,1,0))</f>
        <v/>
      </c>
    </row>
    <row r="455">
      <c r="A455" s="13" t="n"/>
      <c r="B455" s="5" t="n"/>
      <c r="C455" s="17" t="n"/>
      <c r="D455" s="5" t="n"/>
      <c r="E455" s="5" t="n"/>
      <c r="F455" s="6">
        <f>IF(B455&amp;""="","",IFERROR(INDEX('الطلاب'!$B$6:$B$505,MATCH(B455&amp;"",'الطلاب'!$A$6:$A$505,0))&amp;"","كود غير موجود"))</f>
        <v/>
      </c>
      <c r="G455" s="6">
        <f>IF(B455&amp;""="","",IFERROR(INDEX('الطلاب'!$F$6:$F$505,MATCH(B455&amp;"",'الطلاب'!$A$6:$A$505,0))&amp;"",""))</f>
        <v/>
      </c>
      <c r="H455" s="22">
        <f>IF(OR(B455&amp;""="",NOT(ISNUMBER(A455))),"",IF(COUNTIFS($B$6:$B$3005,B455&amp;"",$A$6:$A$3005,"&gt;"&amp;A455)=0,1,0))</f>
        <v/>
      </c>
    </row>
    <row r="456">
      <c r="A456" s="13" t="n"/>
      <c r="B456" s="5" t="n"/>
      <c r="C456" s="17" t="n"/>
      <c r="D456" s="5" t="n"/>
      <c r="E456" s="5" t="n"/>
      <c r="F456" s="6">
        <f>IF(B456&amp;""="","",IFERROR(INDEX('الطلاب'!$B$6:$B$505,MATCH(B456&amp;"",'الطلاب'!$A$6:$A$505,0))&amp;"","كود غير موجود"))</f>
        <v/>
      </c>
      <c r="G456" s="6">
        <f>IF(B456&amp;""="","",IFERROR(INDEX('الطلاب'!$F$6:$F$505,MATCH(B456&amp;"",'الطلاب'!$A$6:$A$505,0))&amp;"",""))</f>
        <v/>
      </c>
      <c r="H456" s="22">
        <f>IF(OR(B456&amp;""="",NOT(ISNUMBER(A456))),"",IF(COUNTIFS($B$6:$B$3005,B456&amp;"",$A$6:$A$3005,"&gt;"&amp;A456)=0,1,0))</f>
        <v/>
      </c>
    </row>
    <row r="457">
      <c r="A457" s="13" t="n"/>
      <c r="B457" s="5" t="n"/>
      <c r="C457" s="17" t="n"/>
      <c r="D457" s="5" t="n"/>
      <c r="E457" s="5" t="n"/>
      <c r="F457" s="6">
        <f>IF(B457&amp;""="","",IFERROR(INDEX('الطلاب'!$B$6:$B$505,MATCH(B457&amp;"",'الطلاب'!$A$6:$A$505,0))&amp;"","كود غير موجود"))</f>
        <v/>
      </c>
      <c r="G457" s="6">
        <f>IF(B457&amp;""="","",IFERROR(INDEX('الطلاب'!$F$6:$F$505,MATCH(B457&amp;"",'الطلاب'!$A$6:$A$505,0))&amp;"",""))</f>
        <v/>
      </c>
      <c r="H457" s="22">
        <f>IF(OR(B457&amp;""="",NOT(ISNUMBER(A457))),"",IF(COUNTIFS($B$6:$B$3005,B457&amp;"",$A$6:$A$3005,"&gt;"&amp;A457)=0,1,0))</f>
        <v/>
      </c>
    </row>
    <row r="458">
      <c r="A458" s="13" t="n"/>
      <c r="B458" s="5" t="n"/>
      <c r="C458" s="17" t="n"/>
      <c r="D458" s="5" t="n"/>
      <c r="E458" s="5" t="n"/>
      <c r="F458" s="6">
        <f>IF(B458&amp;""="","",IFERROR(INDEX('الطلاب'!$B$6:$B$505,MATCH(B458&amp;"",'الطلاب'!$A$6:$A$505,0))&amp;"","كود غير موجود"))</f>
        <v/>
      </c>
      <c r="G458" s="6">
        <f>IF(B458&amp;""="","",IFERROR(INDEX('الطلاب'!$F$6:$F$505,MATCH(B458&amp;"",'الطلاب'!$A$6:$A$505,0))&amp;"",""))</f>
        <v/>
      </c>
      <c r="H458" s="22">
        <f>IF(OR(B458&amp;""="",NOT(ISNUMBER(A458))),"",IF(COUNTIFS($B$6:$B$3005,B458&amp;"",$A$6:$A$3005,"&gt;"&amp;A458)=0,1,0))</f>
        <v/>
      </c>
    </row>
    <row r="459">
      <c r="A459" s="13" t="n"/>
      <c r="B459" s="5" t="n"/>
      <c r="C459" s="17" t="n"/>
      <c r="D459" s="5" t="n"/>
      <c r="E459" s="5" t="n"/>
      <c r="F459" s="6">
        <f>IF(B459&amp;""="","",IFERROR(INDEX('الطلاب'!$B$6:$B$505,MATCH(B459&amp;"",'الطلاب'!$A$6:$A$505,0))&amp;"","كود غير موجود"))</f>
        <v/>
      </c>
      <c r="G459" s="6">
        <f>IF(B459&amp;""="","",IFERROR(INDEX('الطلاب'!$F$6:$F$505,MATCH(B459&amp;"",'الطلاب'!$A$6:$A$505,0))&amp;"",""))</f>
        <v/>
      </c>
      <c r="H459" s="22">
        <f>IF(OR(B459&amp;""="",NOT(ISNUMBER(A459))),"",IF(COUNTIFS($B$6:$B$3005,B459&amp;"",$A$6:$A$3005,"&gt;"&amp;A459)=0,1,0))</f>
        <v/>
      </c>
    </row>
    <row r="460">
      <c r="A460" s="13" t="n"/>
      <c r="B460" s="5" t="n"/>
      <c r="C460" s="17" t="n"/>
      <c r="D460" s="5" t="n"/>
      <c r="E460" s="5" t="n"/>
      <c r="F460" s="6">
        <f>IF(B460&amp;""="","",IFERROR(INDEX('الطلاب'!$B$6:$B$505,MATCH(B460&amp;"",'الطلاب'!$A$6:$A$505,0))&amp;"","كود غير موجود"))</f>
        <v/>
      </c>
      <c r="G460" s="6">
        <f>IF(B460&amp;""="","",IFERROR(INDEX('الطلاب'!$F$6:$F$505,MATCH(B460&amp;"",'الطلاب'!$A$6:$A$505,0))&amp;"",""))</f>
        <v/>
      </c>
      <c r="H460" s="22">
        <f>IF(OR(B460&amp;""="",NOT(ISNUMBER(A460))),"",IF(COUNTIFS($B$6:$B$3005,B460&amp;"",$A$6:$A$3005,"&gt;"&amp;A460)=0,1,0))</f>
        <v/>
      </c>
    </row>
    <row r="461">
      <c r="A461" s="13" t="n"/>
      <c r="B461" s="5" t="n"/>
      <c r="C461" s="17" t="n"/>
      <c r="D461" s="5" t="n"/>
      <c r="E461" s="5" t="n"/>
      <c r="F461" s="6">
        <f>IF(B461&amp;""="","",IFERROR(INDEX('الطلاب'!$B$6:$B$505,MATCH(B461&amp;"",'الطلاب'!$A$6:$A$505,0))&amp;"","كود غير موجود"))</f>
        <v/>
      </c>
      <c r="G461" s="6">
        <f>IF(B461&amp;""="","",IFERROR(INDEX('الطلاب'!$F$6:$F$505,MATCH(B461&amp;"",'الطلاب'!$A$6:$A$505,0))&amp;"",""))</f>
        <v/>
      </c>
      <c r="H461" s="22">
        <f>IF(OR(B461&amp;""="",NOT(ISNUMBER(A461))),"",IF(COUNTIFS($B$6:$B$3005,B461&amp;"",$A$6:$A$3005,"&gt;"&amp;A461)=0,1,0))</f>
        <v/>
      </c>
    </row>
    <row r="462">
      <c r="A462" s="13" t="n"/>
      <c r="B462" s="5" t="n"/>
      <c r="C462" s="17" t="n"/>
      <c r="D462" s="5" t="n"/>
      <c r="E462" s="5" t="n"/>
      <c r="F462" s="6">
        <f>IF(B462&amp;""="","",IFERROR(INDEX('الطلاب'!$B$6:$B$505,MATCH(B462&amp;"",'الطلاب'!$A$6:$A$505,0))&amp;"","كود غير موجود"))</f>
        <v/>
      </c>
      <c r="G462" s="6">
        <f>IF(B462&amp;""="","",IFERROR(INDEX('الطلاب'!$F$6:$F$505,MATCH(B462&amp;"",'الطلاب'!$A$6:$A$505,0))&amp;"",""))</f>
        <v/>
      </c>
      <c r="H462" s="22">
        <f>IF(OR(B462&amp;""="",NOT(ISNUMBER(A462))),"",IF(COUNTIFS($B$6:$B$3005,B462&amp;"",$A$6:$A$3005,"&gt;"&amp;A462)=0,1,0))</f>
        <v/>
      </c>
    </row>
    <row r="463">
      <c r="A463" s="13" t="n"/>
      <c r="B463" s="5" t="n"/>
      <c r="C463" s="17" t="n"/>
      <c r="D463" s="5" t="n"/>
      <c r="E463" s="5" t="n"/>
      <c r="F463" s="6">
        <f>IF(B463&amp;""="","",IFERROR(INDEX('الطلاب'!$B$6:$B$505,MATCH(B463&amp;"",'الطلاب'!$A$6:$A$505,0))&amp;"","كود غير موجود"))</f>
        <v/>
      </c>
      <c r="G463" s="6">
        <f>IF(B463&amp;""="","",IFERROR(INDEX('الطلاب'!$F$6:$F$505,MATCH(B463&amp;"",'الطلاب'!$A$6:$A$505,0))&amp;"",""))</f>
        <v/>
      </c>
      <c r="H463" s="22">
        <f>IF(OR(B463&amp;""="",NOT(ISNUMBER(A463))),"",IF(COUNTIFS($B$6:$B$3005,B463&amp;"",$A$6:$A$3005,"&gt;"&amp;A463)=0,1,0))</f>
        <v/>
      </c>
    </row>
    <row r="464">
      <c r="A464" s="13" t="n"/>
      <c r="B464" s="5" t="n"/>
      <c r="C464" s="17" t="n"/>
      <c r="D464" s="5" t="n"/>
      <c r="E464" s="5" t="n"/>
      <c r="F464" s="6">
        <f>IF(B464&amp;""="","",IFERROR(INDEX('الطلاب'!$B$6:$B$505,MATCH(B464&amp;"",'الطلاب'!$A$6:$A$505,0))&amp;"","كود غير موجود"))</f>
        <v/>
      </c>
      <c r="G464" s="6">
        <f>IF(B464&amp;""="","",IFERROR(INDEX('الطلاب'!$F$6:$F$505,MATCH(B464&amp;"",'الطلاب'!$A$6:$A$505,0))&amp;"",""))</f>
        <v/>
      </c>
      <c r="H464" s="22">
        <f>IF(OR(B464&amp;""="",NOT(ISNUMBER(A464))),"",IF(COUNTIFS($B$6:$B$3005,B464&amp;"",$A$6:$A$3005,"&gt;"&amp;A464)=0,1,0))</f>
        <v/>
      </c>
    </row>
    <row r="465">
      <c r="A465" s="13" t="n"/>
      <c r="B465" s="5" t="n"/>
      <c r="C465" s="17" t="n"/>
      <c r="D465" s="5" t="n"/>
      <c r="E465" s="5" t="n"/>
      <c r="F465" s="6">
        <f>IF(B465&amp;""="","",IFERROR(INDEX('الطلاب'!$B$6:$B$505,MATCH(B465&amp;"",'الطلاب'!$A$6:$A$505,0))&amp;"","كود غير موجود"))</f>
        <v/>
      </c>
      <c r="G465" s="6">
        <f>IF(B465&amp;""="","",IFERROR(INDEX('الطلاب'!$F$6:$F$505,MATCH(B465&amp;"",'الطلاب'!$A$6:$A$505,0))&amp;"",""))</f>
        <v/>
      </c>
      <c r="H465" s="22">
        <f>IF(OR(B465&amp;""="",NOT(ISNUMBER(A465))),"",IF(COUNTIFS($B$6:$B$3005,B465&amp;"",$A$6:$A$3005,"&gt;"&amp;A465)=0,1,0))</f>
        <v/>
      </c>
    </row>
    <row r="466">
      <c r="A466" s="13" t="n"/>
      <c r="B466" s="5" t="n"/>
      <c r="C466" s="17" t="n"/>
      <c r="D466" s="5" t="n"/>
      <c r="E466" s="5" t="n"/>
      <c r="F466" s="6">
        <f>IF(B466&amp;""="","",IFERROR(INDEX('الطلاب'!$B$6:$B$505,MATCH(B466&amp;"",'الطلاب'!$A$6:$A$505,0))&amp;"","كود غير موجود"))</f>
        <v/>
      </c>
      <c r="G466" s="6">
        <f>IF(B466&amp;""="","",IFERROR(INDEX('الطلاب'!$F$6:$F$505,MATCH(B466&amp;"",'الطلاب'!$A$6:$A$505,0))&amp;"",""))</f>
        <v/>
      </c>
      <c r="H466" s="22">
        <f>IF(OR(B466&amp;""="",NOT(ISNUMBER(A466))),"",IF(COUNTIFS($B$6:$B$3005,B466&amp;"",$A$6:$A$3005,"&gt;"&amp;A466)=0,1,0))</f>
        <v/>
      </c>
    </row>
    <row r="467">
      <c r="A467" s="13" t="n"/>
      <c r="B467" s="5" t="n"/>
      <c r="C467" s="17" t="n"/>
      <c r="D467" s="5" t="n"/>
      <c r="E467" s="5" t="n"/>
      <c r="F467" s="6">
        <f>IF(B467&amp;""="","",IFERROR(INDEX('الطلاب'!$B$6:$B$505,MATCH(B467&amp;"",'الطلاب'!$A$6:$A$505,0))&amp;"","كود غير موجود"))</f>
        <v/>
      </c>
      <c r="G467" s="6">
        <f>IF(B467&amp;""="","",IFERROR(INDEX('الطلاب'!$F$6:$F$505,MATCH(B467&amp;"",'الطلاب'!$A$6:$A$505,0))&amp;"",""))</f>
        <v/>
      </c>
      <c r="H467" s="22">
        <f>IF(OR(B467&amp;""="",NOT(ISNUMBER(A467))),"",IF(COUNTIFS($B$6:$B$3005,B467&amp;"",$A$6:$A$3005,"&gt;"&amp;A467)=0,1,0))</f>
        <v/>
      </c>
    </row>
    <row r="468">
      <c r="A468" s="13" t="n"/>
      <c r="B468" s="5" t="n"/>
      <c r="C468" s="17" t="n"/>
      <c r="D468" s="5" t="n"/>
      <c r="E468" s="5" t="n"/>
      <c r="F468" s="6">
        <f>IF(B468&amp;""="","",IFERROR(INDEX('الطلاب'!$B$6:$B$505,MATCH(B468&amp;"",'الطلاب'!$A$6:$A$505,0))&amp;"","كود غير موجود"))</f>
        <v/>
      </c>
      <c r="G468" s="6">
        <f>IF(B468&amp;""="","",IFERROR(INDEX('الطلاب'!$F$6:$F$505,MATCH(B468&amp;"",'الطلاب'!$A$6:$A$505,0))&amp;"",""))</f>
        <v/>
      </c>
      <c r="H468" s="22">
        <f>IF(OR(B468&amp;""="",NOT(ISNUMBER(A468))),"",IF(COUNTIFS($B$6:$B$3005,B468&amp;"",$A$6:$A$3005,"&gt;"&amp;A468)=0,1,0))</f>
        <v/>
      </c>
    </row>
    <row r="469">
      <c r="A469" s="13" t="n"/>
      <c r="B469" s="5" t="n"/>
      <c r="C469" s="17" t="n"/>
      <c r="D469" s="5" t="n"/>
      <c r="E469" s="5" t="n"/>
      <c r="F469" s="6">
        <f>IF(B469&amp;""="","",IFERROR(INDEX('الطلاب'!$B$6:$B$505,MATCH(B469&amp;"",'الطلاب'!$A$6:$A$505,0))&amp;"","كود غير موجود"))</f>
        <v/>
      </c>
      <c r="G469" s="6">
        <f>IF(B469&amp;""="","",IFERROR(INDEX('الطلاب'!$F$6:$F$505,MATCH(B469&amp;"",'الطلاب'!$A$6:$A$505,0))&amp;"",""))</f>
        <v/>
      </c>
      <c r="H469" s="22">
        <f>IF(OR(B469&amp;""="",NOT(ISNUMBER(A469))),"",IF(COUNTIFS($B$6:$B$3005,B469&amp;"",$A$6:$A$3005,"&gt;"&amp;A469)=0,1,0))</f>
        <v/>
      </c>
    </row>
    <row r="470">
      <c r="A470" s="13" t="n"/>
      <c r="B470" s="5" t="n"/>
      <c r="C470" s="17" t="n"/>
      <c r="D470" s="5" t="n"/>
      <c r="E470" s="5" t="n"/>
      <c r="F470" s="6">
        <f>IF(B470&amp;""="","",IFERROR(INDEX('الطلاب'!$B$6:$B$505,MATCH(B470&amp;"",'الطلاب'!$A$6:$A$505,0))&amp;"","كود غير موجود"))</f>
        <v/>
      </c>
      <c r="G470" s="6">
        <f>IF(B470&amp;""="","",IFERROR(INDEX('الطلاب'!$F$6:$F$505,MATCH(B470&amp;"",'الطلاب'!$A$6:$A$505,0))&amp;"",""))</f>
        <v/>
      </c>
      <c r="H470" s="22">
        <f>IF(OR(B470&amp;""="",NOT(ISNUMBER(A470))),"",IF(COUNTIFS($B$6:$B$3005,B470&amp;"",$A$6:$A$3005,"&gt;"&amp;A470)=0,1,0))</f>
        <v/>
      </c>
    </row>
    <row r="471">
      <c r="A471" s="13" t="n"/>
      <c r="B471" s="5" t="n"/>
      <c r="C471" s="17" t="n"/>
      <c r="D471" s="5" t="n"/>
      <c r="E471" s="5" t="n"/>
      <c r="F471" s="6">
        <f>IF(B471&amp;""="","",IFERROR(INDEX('الطلاب'!$B$6:$B$505,MATCH(B471&amp;"",'الطلاب'!$A$6:$A$505,0))&amp;"","كود غير موجود"))</f>
        <v/>
      </c>
      <c r="G471" s="6">
        <f>IF(B471&amp;""="","",IFERROR(INDEX('الطلاب'!$F$6:$F$505,MATCH(B471&amp;"",'الطلاب'!$A$6:$A$505,0))&amp;"",""))</f>
        <v/>
      </c>
      <c r="H471" s="22">
        <f>IF(OR(B471&amp;""="",NOT(ISNUMBER(A471))),"",IF(COUNTIFS($B$6:$B$3005,B471&amp;"",$A$6:$A$3005,"&gt;"&amp;A471)=0,1,0))</f>
        <v/>
      </c>
    </row>
    <row r="472">
      <c r="A472" s="13" t="n"/>
      <c r="B472" s="5" t="n"/>
      <c r="C472" s="17" t="n"/>
      <c r="D472" s="5" t="n"/>
      <c r="E472" s="5" t="n"/>
      <c r="F472" s="6">
        <f>IF(B472&amp;""="","",IFERROR(INDEX('الطلاب'!$B$6:$B$505,MATCH(B472&amp;"",'الطلاب'!$A$6:$A$505,0))&amp;"","كود غير موجود"))</f>
        <v/>
      </c>
      <c r="G472" s="6">
        <f>IF(B472&amp;""="","",IFERROR(INDEX('الطلاب'!$F$6:$F$505,MATCH(B472&amp;"",'الطلاب'!$A$6:$A$505,0))&amp;"",""))</f>
        <v/>
      </c>
      <c r="H472" s="22">
        <f>IF(OR(B472&amp;""="",NOT(ISNUMBER(A472))),"",IF(COUNTIFS($B$6:$B$3005,B472&amp;"",$A$6:$A$3005,"&gt;"&amp;A472)=0,1,0))</f>
        <v/>
      </c>
    </row>
    <row r="473">
      <c r="A473" s="13" t="n"/>
      <c r="B473" s="5" t="n"/>
      <c r="C473" s="17" t="n"/>
      <c r="D473" s="5" t="n"/>
      <c r="E473" s="5" t="n"/>
      <c r="F473" s="6">
        <f>IF(B473&amp;""="","",IFERROR(INDEX('الطلاب'!$B$6:$B$505,MATCH(B473&amp;"",'الطلاب'!$A$6:$A$505,0))&amp;"","كود غير موجود"))</f>
        <v/>
      </c>
      <c r="G473" s="6">
        <f>IF(B473&amp;""="","",IFERROR(INDEX('الطلاب'!$F$6:$F$505,MATCH(B473&amp;"",'الطلاب'!$A$6:$A$505,0))&amp;"",""))</f>
        <v/>
      </c>
      <c r="H473" s="22">
        <f>IF(OR(B473&amp;""="",NOT(ISNUMBER(A473))),"",IF(COUNTIFS($B$6:$B$3005,B473&amp;"",$A$6:$A$3005,"&gt;"&amp;A473)=0,1,0))</f>
        <v/>
      </c>
    </row>
    <row r="474">
      <c r="A474" s="13" t="n"/>
      <c r="B474" s="5" t="n"/>
      <c r="C474" s="17" t="n"/>
      <c r="D474" s="5" t="n"/>
      <c r="E474" s="5" t="n"/>
      <c r="F474" s="6">
        <f>IF(B474&amp;""="","",IFERROR(INDEX('الطلاب'!$B$6:$B$505,MATCH(B474&amp;"",'الطلاب'!$A$6:$A$505,0))&amp;"","كود غير موجود"))</f>
        <v/>
      </c>
      <c r="G474" s="6">
        <f>IF(B474&amp;""="","",IFERROR(INDEX('الطلاب'!$F$6:$F$505,MATCH(B474&amp;"",'الطلاب'!$A$6:$A$505,0))&amp;"",""))</f>
        <v/>
      </c>
      <c r="H474" s="22">
        <f>IF(OR(B474&amp;""="",NOT(ISNUMBER(A474))),"",IF(COUNTIFS($B$6:$B$3005,B474&amp;"",$A$6:$A$3005,"&gt;"&amp;A474)=0,1,0))</f>
        <v/>
      </c>
    </row>
    <row r="475">
      <c r="A475" s="13" t="n"/>
      <c r="B475" s="5" t="n"/>
      <c r="C475" s="17" t="n"/>
      <c r="D475" s="5" t="n"/>
      <c r="E475" s="5" t="n"/>
      <c r="F475" s="6">
        <f>IF(B475&amp;""="","",IFERROR(INDEX('الطلاب'!$B$6:$B$505,MATCH(B475&amp;"",'الطلاب'!$A$6:$A$505,0))&amp;"","كود غير موجود"))</f>
        <v/>
      </c>
      <c r="G475" s="6">
        <f>IF(B475&amp;""="","",IFERROR(INDEX('الطلاب'!$F$6:$F$505,MATCH(B475&amp;"",'الطلاب'!$A$6:$A$505,0))&amp;"",""))</f>
        <v/>
      </c>
      <c r="H475" s="22">
        <f>IF(OR(B475&amp;""="",NOT(ISNUMBER(A475))),"",IF(COUNTIFS($B$6:$B$3005,B475&amp;"",$A$6:$A$3005,"&gt;"&amp;A475)=0,1,0))</f>
        <v/>
      </c>
    </row>
    <row r="476">
      <c r="A476" s="13" t="n"/>
      <c r="B476" s="5" t="n"/>
      <c r="C476" s="17" t="n"/>
      <c r="D476" s="5" t="n"/>
      <c r="E476" s="5" t="n"/>
      <c r="F476" s="6">
        <f>IF(B476&amp;""="","",IFERROR(INDEX('الطلاب'!$B$6:$B$505,MATCH(B476&amp;"",'الطلاب'!$A$6:$A$505,0))&amp;"","كود غير موجود"))</f>
        <v/>
      </c>
      <c r="G476" s="6">
        <f>IF(B476&amp;""="","",IFERROR(INDEX('الطلاب'!$F$6:$F$505,MATCH(B476&amp;"",'الطلاب'!$A$6:$A$505,0))&amp;"",""))</f>
        <v/>
      </c>
      <c r="H476" s="22">
        <f>IF(OR(B476&amp;""="",NOT(ISNUMBER(A476))),"",IF(COUNTIFS($B$6:$B$3005,B476&amp;"",$A$6:$A$3005,"&gt;"&amp;A476)=0,1,0))</f>
        <v/>
      </c>
    </row>
    <row r="477">
      <c r="A477" s="13" t="n"/>
      <c r="B477" s="5" t="n"/>
      <c r="C477" s="17" t="n"/>
      <c r="D477" s="5" t="n"/>
      <c r="E477" s="5" t="n"/>
      <c r="F477" s="6">
        <f>IF(B477&amp;""="","",IFERROR(INDEX('الطلاب'!$B$6:$B$505,MATCH(B477&amp;"",'الطلاب'!$A$6:$A$505,0))&amp;"","كود غير موجود"))</f>
        <v/>
      </c>
      <c r="G477" s="6">
        <f>IF(B477&amp;""="","",IFERROR(INDEX('الطلاب'!$F$6:$F$505,MATCH(B477&amp;"",'الطلاب'!$A$6:$A$505,0))&amp;"",""))</f>
        <v/>
      </c>
      <c r="H477" s="22">
        <f>IF(OR(B477&amp;""="",NOT(ISNUMBER(A477))),"",IF(COUNTIFS($B$6:$B$3005,B477&amp;"",$A$6:$A$3005,"&gt;"&amp;A477)=0,1,0))</f>
        <v/>
      </c>
    </row>
    <row r="478">
      <c r="A478" s="13" t="n"/>
      <c r="B478" s="5" t="n"/>
      <c r="C478" s="17" t="n"/>
      <c r="D478" s="5" t="n"/>
      <c r="E478" s="5" t="n"/>
      <c r="F478" s="6">
        <f>IF(B478&amp;""="","",IFERROR(INDEX('الطلاب'!$B$6:$B$505,MATCH(B478&amp;"",'الطلاب'!$A$6:$A$505,0))&amp;"","كود غير موجود"))</f>
        <v/>
      </c>
      <c r="G478" s="6">
        <f>IF(B478&amp;""="","",IFERROR(INDEX('الطلاب'!$F$6:$F$505,MATCH(B478&amp;"",'الطلاب'!$A$6:$A$505,0))&amp;"",""))</f>
        <v/>
      </c>
      <c r="H478" s="22">
        <f>IF(OR(B478&amp;""="",NOT(ISNUMBER(A478))),"",IF(COUNTIFS($B$6:$B$3005,B478&amp;"",$A$6:$A$3005,"&gt;"&amp;A478)=0,1,0))</f>
        <v/>
      </c>
    </row>
    <row r="479">
      <c r="A479" s="13" t="n"/>
      <c r="B479" s="5" t="n"/>
      <c r="C479" s="17" t="n"/>
      <c r="D479" s="5" t="n"/>
      <c r="E479" s="5" t="n"/>
      <c r="F479" s="6">
        <f>IF(B479&amp;""="","",IFERROR(INDEX('الطلاب'!$B$6:$B$505,MATCH(B479&amp;"",'الطلاب'!$A$6:$A$505,0))&amp;"","كود غير موجود"))</f>
        <v/>
      </c>
      <c r="G479" s="6">
        <f>IF(B479&amp;""="","",IFERROR(INDEX('الطلاب'!$F$6:$F$505,MATCH(B479&amp;"",'الطلاب'!$A$6:$A$505,0))&amp;"",""))</f>
        <v/>
      </c>
      <c r="H479" s="22">
        <f>IF(OR(B479&amp;""="",NOT(ISNUMBER(A479))),"",IF(COUNTIFS($B$6:$B$3005,B479&amp;"",$A$6:$A$3005,"&gt;"&amp;A479)=0,1,0))</f>
        <v/>
      </c>
    </row>
    <row r="480">
      <c r="A480" s="13" t="n"/>
      <c r="B480" s="5" t="n"/>
      <c r="C480" s="17" t="n"/>
      <c r="D480" s="5" t="n"/>
      <c r="E480" s="5" t="n"/>
      <c r="F480" s="6">
        <f>IF(B480&amp;""="","",IFERROR(INDEX('الطلاب'!$B$6:$B$505,MATCH(B480&amp;"",'الطلاب'!$A$6:$A$505,0))&amp;"","كود غير موجود"))</f>
        <v/>
      </c>
      <c r="G480" s="6">
        <f>IF(B480&amp;""="","",IFERROR(INDEX('الطلاب'!$F$6:$F$505,MATCH(B480&amp;"",'الطلاب'!$A$6:$A$505,0))&amp;"",""))</f>
        <v/>
      </c>
      <c r="H480" s="22">
        <f>IF(OR(B480&amp;""="",NOT(ISNUMBER(A480))),"",IF(COUNTIFS($B$6:$B$3005,B480&amp;"",$A$6:$A$3005,"&gt;"&amp;A480)=0,1,0))</f>
        <v/>
      </c>
    </row>
    <row r="481">
      <c r="A481" s="13" t="n"/>
      <c r="B481" s="5" t="n"/>
      <c r="C481" s="17" t="n"/>
      <c r="D481" s="5" t="n"/>
      <c r="E481" s="5" t="n"/>
      <c r="F481" s="6">
        <f>IF(B481&amp;""="","",IFERROR(INDEX('الطلاب'!$B$6:$B$505,MATCH(B481&amp;"",'الطلاب'!$A$6:$A$505,0))&amp;"","كود غير موجود"))</f>
        <v/>
      </c>
      <c r="G481" s="6">
        <f>IF(B481&amp;""="","",IFERROR(INDEX('الطلاب'!$F$6:$F$505,MATCH(B481&amp;"",'الطلاب'!$A$6:$A$505,0))&amp;"",""))</f>
        <v/>
      </c>
      <c r="H481" s="22">
        <f>IF(OR(B481&amp;""="",NOT(ISNUMBER(A481))),"",IF(COUNTIFS($B$6:$B$3005,B481&amp;"",$A$6:$A$3005,"&gt;"&amp;A481)=0,1,0))</f>
        <v/>
      </c>
    </row>
    <row r="482">
      <c r="A482" s="13" t="n"/>
      <c r="B482" s="5" t="n"/>
      <c r="C482" s="17" t="n"/>
      <c r="D482" s="5" t="n"/>
      <c r="E482" s="5" t="n"/>
      <c r="F482" s="6">
        <f>IF(B482&amp;""="","",IFERROR(INDEX('الطلاب'!$B$6:$B$505,MATCH(B482&amp;"",'الطلاب'!$A$6:$A$505,0))&amp;"","كود غير موجود"))</f>
        <v/>
      </c>
      <c r="G482" s="6">
        <f>IF(B482&amp;""="","",IFERROR(INDEX('الطلاب'!$F$6:$F$505,MATCH(B482&amp;"",'الطلاب'!$A$6:$A$505,0))&amp;"",""))</f>
        <v/>
      </c>
      <c r="H482" s="22">
        <f>IF(OR(B482&amp;""="",NOT(ISNUMBER(A482))),"",IF(COUNTIFS($B$6:$B$3005,B482&amp;"",$A$6:$A$3005,"&gt;"&amp;A482)=0,1,0))</f>
        <v/>
      </c>
    </row>
    <row r="483">
      <c r="A483" s="13" t="n"/>
      <c r="B483" s="5" t="n"/>
      <c r="C483" s="17" t="n"/>
      <c r="D483" s="5" t="n"/>
      <c r="E483" s="5" t="n"/>
      <c r="F483" s="6">
        <f>IF(B483&amp;""="","",IFERROR(INDEX('الطلاب'!$B$6:$B$505,MATCH(B483&amp;"",'الطلاب'!$A$6:$A$505,0))&amp;"","كود غير موجود"))</f>
        <v/>
      </c>
      <c r="G483" s="6">
        <f>IF(B483&amp;""="","",IFERROR(INDEX('الطلاب'!$F$6:$F$505,MATCH(B483&amp;"",'الطلاب'!$A$6:$A$505,0))&amp;"",""))</f>
        <v/>
      </c>
      <c r="H483" s="22">
        <f>IF(OR(B483&amp;""="",NOT(ISNUMBER(A483))),"",IF(COUNTIFS($B$6:$B$3005,B483&amp;"",$A$6:$A$3005,"&gt;"&amp;A483)=0,1,0))</f>
        <v/>
      </c>
    </row>
    <row r="484">
      <c r="A484" s="13" t="n"/>
      <c r="B484" s="5" t="n"/>
      <c r="C484" s="17" t="n"/>
      <c r="D484" s="5" t="n"/>
      <c r="E484" s="5" t="n"/>
      <c r="F484" s="6">
        <f>IF(B484&amp;""="","",IFERROR(INDEX('الطلاب'!$B$6:$B$505,MATCH(B484&amp;"",'الطلاب'!$A$6:$A$505,0))&amp;"","كود غير موجود"))</f>
        <v/>
      </c>
      <c r="G484" s="6">
        <f>IF(B484&amp;""="","",IFERROR(INDEX('الطلاب'!$F$6:$F$505,MATCH(B484&amp;"",'الطلاب'!$A$6:$A$505,0))&amp;"",""))</f>
        <v/>
      </c>
      <c r="H484" s="22">
        <f>IF(OR(B484&amp;""="",NOT(ISNUMBER(A484))),"",IF(COUNTIFS($B$6:$B$3005,B484&amp;"",$A$6:$A$3005,"&gt;"&amp;A484)=0,1,0))</f>
        <v/>
      </c>
    </row>
    <row r="485">
      <c r="A485" s="13" t="n"/>
      <c r="B485" s="5" t="n"/>
      <c r="C485" s="17" t="n"/>
      <c r="D485" s="5" t="n"/>
      <c r="E485" s="5" t="n"/>
      <c r="F485" s="6">
        <f>IF(B485&amp;""="","",IFERROR(INDEX('الطلاب'!$B$6:$B$505,MATCH(B485&amp;"",'الطلاب'!$A$6:$A$505,0))&amp;"","كود غير موجود"))</f>
        <v/>
      </c>
      <c r="G485" s="6">
        <f>IF(B485&amp;""="","",IFERROR(INDEX('الطلاب'!$F$6:$F$505,MATCH(B485&amp;"",'الطلاب'!$A$6:$A$505,0))&amp;"",""))</f>
        <v/>
      </c>
      <c r="H485" s="22">
        <f>IF(OR(B485&amp;""="",NOT(ISNUMBER(A485))),"",IF(COUNTIFS($B$6:$B$3005,B485&amp;"",$A$6:$A$3005,"&gt;"&amp;A485)=0,1,0))</f>
        <v/>
      </c>
    </row>
    <row r="486">
      <c r="A486" s="13" t="n"/>
      <c r="B486" s="5" t="n"/>
      <c r="C486" s="17" t="n"/>
      <c r="D486" s="5" t="n"/>
      <c r="E486" s="5" t="n"/>
      <c r="F486" s="6">
        <f>IF(B486&amp;""="","",IFERROR(INDEX('الطلاب'!$B$6:$B$505,MATCH(B486&amp;"",'الطلاب'!$A$6:$A$505,0))&amp;"","كود غير موجود"))</f>
        <v/>
      </c>
      <c r="G486" s="6">
        <f>IF(B486&amp;""="","",IFERROR(INDEX('الطلاب'!$F$6:$F$505,MATCH(B486&amp;"",'الطلاب'!$A$6:$A$505,0))&amp;"",""))</f>
        <v/>
      </c>
      <c r="H486" s="22">
        <f>IF(OR(B486&amp;""="",NOT(ISNUMBER(A486))),"",IF(COUNTIFS($B$6:$B$3005,B486&amp;"",$A$6:$A$3005,"&gt;"&amp;A486)=0,1,0))</f>
        <v/>
      </c>
    </row>
    <row r="487">
      <c r="A487" s="13" t="n"/>
      <c r="B487" s="5" t="n"/>
      <c r="C487" s="17" t="n"/>
      <c r="D487" s="5" t="n"/>
      <c r="E487" s="5" t="n"/>
      <c r="F487" s="6">
        <f>IF(B487&amp;""="","",IFERROR(INDEX('الطلاب'!$B$6:$B$505,MATCH(B487&amp;"",'الطلاب'!$A$6:$A$505,0))&amp;"","كود غير موجود"))</f>
        <v/>
      </c>
      <c r="G487" s="6">
        <f>IF(B487&amp;""="","",IFERROR(INDEX('الطلاب'!$F$6:$F$505,MATCH(B487&amp;"",'الطلاب'!$A$6:$A$505,0))&amp;"",""))</f>
        <v/>
      </c>
      <c r="H487" s="22">
        <f>IF(OR(B487&amp;""="",NOT(ISNUMBER(A487))),"",IF(COUNTIFS($B$6:$B$3005,B487&amp;"",$A$6:$A$3005,"&gt;"&amp;A487)=0,1,0))</f>
        <v/>
      </c>
    </row>
    <row r="488">
      <c r="A488" s="13" t="n"/>
      <c r="B488" s="5" t="n"/>
      <c r="C488" s="17" t="n"/>
      <c r="D488" s="5" t="n"/>
      <c r="E488" s="5" t="n"/>
      <c r="F488" s="6">
        <f>IF(B488&amp;""="","",IFERROR(INDEX('الطلاب'!$B$6:$B$505,MATCH(B488&amp;"",'الطلاب'!$A$6:$A$505,0))&amp;"","كود غير موجود"))</f>
        <v/>
      </c>
      <c r="G488" s="6">
        <f>IF(B488&amp;""="","",IFERROR(INDEX('الطلاب'!$F$6:$F$505,MATCH(B488&amp;"",'الطلاب'!$A$6:$A$505,0))&amp;"",""))</f>
        <v/>
      </c>
      <c r="H488" s="22">
        <f>IF(OR(B488&amp;""="",NOT(ISNUMBER(A488))),"",IF(COUNTIFS($B$6:$B$3005,B488&amp;"",$A$6:$A$3005,"&gt;"&amp;A488)=0,1,0))</f>
        <v/>
      </c>
    </row>
    <row r="489">
      <c r="A489" s="13" t="n"/>
      <c r="B489" s="5" t="n"/>
      <c r="C489" s="17" t="n"/>
      <c r="D489" s="5" t="n"/>
      <c r="E489" s="5" t="n"/>
      <c r="F489" s="6">
        <f>IF(B489&amp;""="","",IFERROR(INDEX('الطلاب'!$B$6:$B$505,MATCH(B489&amp;"",'الطلاب'!$A$6:$A$505,0))&amp;"","كود غير موجود"))</f>
        <v/>
      </c>
      <c r="G489" s="6">
        <f>IF(B489&amp;""="","",IFERROR(INDEX('الطلاب'!$F$6:$F$505,MATCH(B489&amp;"",'الطلاب'!$A$6:$A$505,0))&amp;"",""))</f>
        <v/>
      </c>
      <c r="H489" s="22">
        <f>IF(OR(B489&amp;""="",NOT(ISNUMBER(A489))),"",IF(COUNTIFS($B$6:$B$3005,B489&amp;"",$A$6:$A$3005,"&gt;"&amp;A489)=0,1,0))</f>
        <v/>
      </c>
    </row>
    <row r="490">
      <c r="A490" s="13" t="n"/>
      <c r="B490" s="5" t="n"/>
      <c r="C490" s="17" t="n"/>
      <c r="D490" s="5" t="n"/>
      <c r="E490" s="5" t="n"/>
      <c r="F490" s="6">
        <f>IF(B490&amp;""="","",IFERROR(INDEX('الطلاب'!$B$6:$B$505,MATCH(B490&amp;"",'الطلاب'!$A$6:$A$505,0))&amp;"","كود غير موجود"))</f>
        <v/>
      </c>
      <c r="G490" s="6">
        <f>IF(B490&amp;""="","",IFERROR(INDEX('الطلاب'!$F$6:$F$505,MATCH(B490&amp;"",'الطلاب'!$A$6:$A$505,0))&amp;"",""))</f>
        <v/>
      </c>
      <c r="H490" s="22">
        <f>IF(OR(B490&amp;""="",NOT(ISNUMBER(A490))),"",IF(COUNTIFS($B$6:$B$3005,B490&amp;"",$A$6:$A$3005,"&gt;"&amp;A490)=0,1,0))</f>
        <v/>
      </c>
    </row>
    <row r="491">
      <c r="A491" s="13" t="n"/>
      <c r="B491" s="5" t="n"/>
      <c r="C491" s="17" t="n"/>
      <c r="D491" s="5" t="n"/>
      <c r="E491" s="5" t="n"/>
      <c r="F491" s="6">
        <f>IF(B491&amp;""="","",IFERROR(INDEX('الطلاب'!$B$6:$B$505,MATCH(B491&amp;"",'الطلاب'!$A$6:$A$505,0))&amp;"","كود غير موجود"))</f>
        <v/>
      </c>
      <c r="G491" s="6">
        <f>IF(B491&amp;""="","",IFERROR(INDEX('الطلاب'!$F$6:$F$505,MATCH(B491&amp;"",'الطلاب'!$A$6:$A$505,0))&amp;"",""))</f>
        <v/>
      </c>
      <c r="H491" s="22">
        <f>IF(OR(B491&amp;""="",NOT(ISNUMBER(A491))),"",IF(COUNTIFS($B$6:$B$3005,B491&amp;"",$A$6:$A$3005,"&gt;"&amp;A491)=0,1,0))</f>
        <v/>
      </c>
    </row>
    <row r="492">
      <c r="A492" s="13" t="n"/>
      <c r="B492" s="5" t="n"/>
      <c r="C492" s="17" t="n"/>
      <c r="D492" s="5" t="n"/>
      <c r="E492" s="5" t="n"/>
      <c r="F492" s="6">
        <f>IF(B492&amp;""="","",IFERROR(INDEX('الطلاب'!$B$6:$B$505,MATCH(B492&amp;"",'الطلاب'!$A$6:$A$505,0))&amp;"","كود غير موجود"))</f>
        <v/>
      </c>
      <c r="G492" s="6">
        <f>IF(B492&amp;""="","",IFERROR(INDEX('الطلاب'!$F$6:$F$505,MATCH(B492&amp;"",'الطلاب'!$A$6:$A$505,0))&amp;"",""))</f>
        <v/>
      </c>
      <c r="H492" s="22">
        <f>IF(OR(B492&amp;""="",NOT(ISNUMBER(A492))),"",IF(COUNTIFS($B$6:$B$3005,B492&amp;"",$A$6:$A$3005,"&gt;"&amp;A492)=0,1,0))</f>
        <v/>
      </c>
    </row>
    <row r="493">
      <c r="A493" s="13" t="n"/>
      <c r="B493" s="5" t="n"/>
      <c r="C493" s="17" t="n"/>
      <c r="D493" s="5" t="n"/>
      <c r="E493" s="5" t="n"/>
      <c r="F493" s="6">
        <f>IF(B493&amp;""="","",IFERROR(INDEX('الطلاب'!$B$6:$B$505,MATCH(B493&amp;"",'الطلاب'!$A$6:$A$505,0))&amp;"","كود غير موجود"))</f>
        <v/>
      </c>
      <c r="G493" s="6">
        <f>IF(B493&amp;""="","",IFERROR(INDEX('الطلاب'!$F$6:$F$505,MATCH(B493&amp;"",'الطلاب'!$A$6:$A$505,0))&amp;"",""))</f>
        <v/>
      </c>
      <c r="H493" s="22">
        <f>IF(OR(B493&amp;""="",NOT(ISNUMBER(A493))),"",IF(COUNTIFS($B$6:$B$3005,B493&amp;"",$A$6:$A$3005,"&gt;"&amp;A493)=0,1,0))</f>
        <v/>
      </c>
    </row>
    <row r="494">
      <c r="A494" s="13" t="n"/>
      <c r="B494" s="5" t="n"/>
      <c r="C494" s="17" t="n"/>
      <c r="D494" s="5" t="n"/>
      <c r="E494" s="5" t="n"/>
      <c r="F494" s="6">
        <f>IF(B494&amp;""="","",IFERROR(INDEX('الطلاب'!$B$6:$B$505,MATCH(B494&amp;"",'الطلاب'!$A$6:$A$505,0))&amp;"","كود غير موجود"))</f>
        <v/>
      </c>
      <c r="G494" s="6">
        <f>IF(B494&amp;""="","",IFERROR(INDEX('الطلاب'!$F$6:$F$505,MATCH(B494&amp;"",'الطلاب'!$A$6:$A$505,0))&amp;"",""))</f>
        <v/>
      </c>
      <c r="H494" s="22">
        <f>IF(OR(B494&amp;""="",NOT(ISNUMBER(A494))),"",IF(COUNTIFS($B$6:$B$3005,B494&amp;"",$A$6:$A$3005,"&gt;"&amp;A494)=0,1,0))</f>
        <v/>
      </c>
    </row>
    <row r="495">
      <c r="A495" s="13" t="n"/>
      <c r="B495" s="5" t="n"/>
      <c r="C495" s="17" t="n"/>
      <c r="D495" s="5" t="n"/>
      <c r="E495" s="5" t="n"/>
      <c r="F495" s="6">
        <f>IF(B495&amp;""="","",IFERROR(INDEX('الطلاب'!$B$6:$B$505,MATCH(B495&amp;"",'الطلاب'!$A$6:$A$505,0))&amp;"","كود غير موجود"))</f>
        <v/>
      </c>
      <c r="G495" s="6">
        <f>IF(B495&amp;""="","",IFERROR(INDEX('الطلاب'!$F$6:$F$505,MATCH(B495&amp;"",'الطلاب'!$A$6:$A$505,0))&amp;"",""))</f>
        <v/>
      </c>
      <c r="H495" s="22">
        <f>IF(OR(B495&amp;""="",NOT(ISNUMBER(A495))),"",IF(COUNTIFS($B$6:$B$3005,B495&amp;"",$A$6:$A$3005,"&gt;"&amp;A495)=0,1,0))</f>
        <v/>
      </c>
    </row>
    <row r="496">
      <c r="A496" s="13" t="n"/>
      <c r="B496" s="5" t="n"/>
      <c r="C496" s="17" t="n"/>
      <c r="D496" s="5" t="n"/>
      <c r="E496" s="5" t="n"/>
      <c r="F496" s="6">
        <f>IF(B496&amp;""="","",IFERROR(INDEX('الطلاب'!$B$6:$B$505,MATCH(B496&amp;"",'الطلاب'!$A$6:$A$505,0))&amp;"","كود غير موجود"))</f>
        <v/>
      </c>
      <c r="G496" s="6">
        <f>IF(B496&amp;""="","",IFERROR(INDEX('الطلاب'!$F$6:$F$505,MATCH(B496&amp;"",'الطلاب'!$A$6:$A$505,0))&amp;"",""))</f>
        <v/>
      </c>
      <c r="H496" s="22">
        <f>IF(OR(B496&amp;""="",NOT(ISNUMBER(A496))),"",IF(COUNTIFS($B$6:$B$3005,B496&amp;"",$A$6:$A$3005,"&gt;"&amp;A496)=0,1,0))</f>
        <v/>
      </c>
    </row>
    <row r="497">
      <c r="A497" s="13" t="n"/>
      <c r="B497" s="5" t="n"/>
      <c r="C497" s="17" t="n"/>
      <c r="D497" s="5" t="n"/>
      <c r="E497" s="5" t="n"/>
      <c r="F497" s="6">
        <f>IF(B497&amp;""="","",IFERROR(INDEX('الطلاب'!$B$6:$B$505,MATCH(B497&amp;"",'الطلاب'!$A$6:$A$505,0))&amp;"","كود غير موجود"))</f>
        <v/>
      </c>
      <c r="G497" s="6">
        <f>IF(B497&amp;""="","",IFERROR(INDEX('الطلاب'!$F$6:$F$505,MATCH(B497&amp;"",'الطلاب'!$A$6:$A$505,0))&amp;"",""))</f>
        <v/>
      </c>
      <c r="H497" s="22">
        <f>IF(OR(B497&amp;""="",NOT(ISNUMBER(A497))),"",IF(COUNTIFS($B$6:$B$3005,B497&amp;"",$A$6:$A$3005,"&gt;"&amp;A497)=0,1,0))</f>
        <v/>
      </c>
    </row>
    <row r="498">
      <c r="A498" s="13" t="n"/>
      <c r="B498" s="5" t="n"/>
      <c r="C498" s="17" t="n"/>
      <c r="D498" s="5" t="n"/>
      <c r="E498" s="5" t="n"/>
      <c r="F498" s="6">
        <f>IF(B498&amp;""="","",IFERROR(INDEX('الطلاب'!$B$6:$B$505,MATCH(B498&amp;"",'الطلاب'!$A$6:$A$505,0))&amp;"","كود غير موجود"))</f>
        <v/>
      </c>
      <c r="G498" s="6">
        <f>IF(B498&amp;""="","",IFERROR(INDEX('الطلاب'!$F$6:$F$505,MATCH(B498&amp;"",'الطلاب'!$A$6:$A$505,0))&amp;"",""))</f>
        <v/>
      </c>
      <c r="H498" s="22">
        <f>IF(OR(B498&amp;""="",NOT(ISNUMBER(A498))),"",IF(COUNTIFS($B$6:$B$3005,B498&amp;"",$A$6:$A$3005,"&gt;"&amp;A498)=0,1,0))</f>
        <v/>
      </c>
    </row>
    <row r="499">
      <c r="A499" s="13" t="n"/>
      <c r="B499" s="5" t="n"/>
      <c r="C499" s="17" t="n"/>
      <c r="D499" s="5" t="n"/>
      <c r="E499" s="5" t="n"/>
      <c r="F499" s="6">
        <f>IF(B499&amp;""="","",IFERROR(INDEX('الطلاب'!$B$6:$B$505,MATCH(B499&amp;"",'الطلاب'!$A$6:$A$505,0))&amp;"","كود غير موجود"))</f>
        <v/>
      </c>
      <c r="G499" s="6">
        <f>IF(B499&amp;""="","",IFERROR(INDEX('الطلاب'!$F$6:$F$505,MATCH(B499&amp;"",'الطلاب'!$A$6:$A$505,0))&amp;"",""))</f>
        <v/>
      </c>
      <c r="H499" s="22">
        <f>IF(OR(B499&amp;""="",NOT(ISNUMBER(A499))),"",IF(COUNTIFS($B$6:$B$3005,B499&amp;"",$A$6:$A$3005,"&gt;"&amp;A499)=0,1,0))</f>
        <v/>
      </c>
    </row>
    <row r="500">
      <c r="A500" s="13" t="n"/>
      <c r="B500" s="5" t="n"/>
      <c r="C500" s="17" t="n"/>
      <c r="D500" s="5" t="n"/>
      <c r="E500" s="5" t="n"/>
      <c r="F500" s="6">
        <f>IF(B500&amp;""="","",IFERROR(INDEX('الطلاب'!$B$6:$B$505,MATCH(B500&amp;"",'الطلاب'!$A$6:$A$505,0))&amp;"","كود غير موجود"))</f>
        <v/>
      </c>
      <c r="G500" s="6">
        <f>IF(B500&amp;""="","",IFERROR(INDEX('الطلاب'!$F$6:$F$505,MATCH(B500&amp;"",'الطلاب'!$A$6:$A$505,0))&amp;"",""))</f>
        <v/>
      </c>
      <c r="H500" s="22">
        <f>IF(OR(B500&amp;""="",NOT(ISNUMBER(A500))),"",IF(COUNTIFS($B$6:$B$3005,B500&amp;"",$A$6:$A$3005,"&gt;"&amp;A500)=0,1,0))</f>
        <v/>
      </c>
    </row>
    <row r="501">
      <c r="A501" s="13" t="n"/>
      <c r="B501" s="5" t="n"/>
      <c r="C501" s="17" t="n"/>
      <c r="D501" s="5" t="n"/>
      <c r="E501" s="5" t="n"/>
      <c r="F501" s="6">
        <f>IF(B501&amp;""="","",IFERROR(INDEX('الطلاب'!$B$6:$B$505,MATCH(B501&amp;"",'الطلاب'!$A$6:$A$505,0))&amp;"","كود غير موجود"))</f>
        <v/>
      </c>
      <c r="G501" s="6">
        <f>IF(B501&amp;""="","",IFERROR(INDEX('الطلاب'!$F$6:$F$505,MATCH(B501&amp;"",'الطلاب'!$A$6:$A$505,0))&amp;"",""))</f>
        <v/>
      </c>
      <c r="H501" s="22">
        <f>IF(OR(B501&amp;""="",NOT(ISNUMBER(A501))),"",IF(COUNTIFS($B$6:$B$3005,B501&amp;"",$A$6:$A$3005,"&gt;"&amp;A501)=0,1,0))</f>
        <v/>
      </c>
    </row>
    <row r="502">
      <c r="A502" s="13" t="n"/>
      <c r="B502" s="5" t="n"/>
      <c r="C502" s="17" t="n"/>
      <c r="D502" s="5" t="n"/>
      <c r="E502" s="5" t="n"/>
      <c r="F502" s="6">
        <f>IF(B502&amp;""="","",IFERROR(INDEX('الطلاب'!$B$6:$B$505,MATCH(B502&amp;"",'الطلاب'!$A$6:$A$505,0))&amp;"","كود غير موجود"))</f>
        <v/>
      </c>
      <c r="G502" s="6">
        <f>IF(B502&amp;""="","",IFERROR(INDEX('الطلاب'!$F$6:$F$505,MATCH(B502&amp;"",'الطلاب'!$A$6:$A$505,0))&amp;"",""))</f>
        <v/>
      </c>
      <c r="H502" s="22">
        <f>IF(OR(B502&amp;""="",NOT(ISNUMBER(A502))),"",IF(COUNTIFS($B$6:$B$3005,B502&amp;"",$A$6:$A$3005,"&gt;"&amp;A502)=0,1,0))</f>
        <v/>
      </c>
    </row>
    <row r="503">
      <c r="A503" s="13" t="n"/>
      <c r="B503" s="5" t="n"/>
      <c r="C503" s="17" t="n"/>
      <c r="D503" s="5" t="n"/>
      <c r="E503" s="5" t="n"/>
      <c r="F503" s="6">
        <f>IF(B503&amp;""="","",IFERROR(INDEX('الطلاب'!$B$6:$B$505,MATCH(B503&amp;"",'الطلاب'!$A$6:$A$505,0))&amp;"","كود غير موجود"))</f>
        <v/>
      </c>
      <c r="G503" s="6">
        <f>IF(B503&amp;""="","",IFERROR(INDEX('الطلاب'!$F$6:$F$505,MATCH(B503&amp;"",'الطلاب'!$A$6:$A$505,0))&amp;"",""))</f>
        <v/>
      </c>
      <c r="H503" s="22">
        <f>IF(OR(B503&amp;""="",NOT(ISNUMBER(A503))),"",IF(COUNTIFS($B$6:$B$3005,B503&amp;"",$A$6:$A$3005,"&gt;"&amp;A503)=0,1,0))</f>
        <v/>
      </c>
    </row>
    <row r="504">
      <c r="A504" s="13" t="n"/>
      <c r="B504" s="5" t="n"/>
      <c r="C504" s="17" t="n"/>
      <c r="D504" s="5" t="n"/>
      <c r="E504" s="5" t="n"/>
      <c r="F504" s="6">
        <f>IF(B504&amp;""="","",IFERROR(INDEX('الطلاب'!$B$6:$B$505,MATCH(B504&amp;"",'الطلاب'!$A$6:$A$505,0))&amp;"","كود غير موجود"))</f>
        <v/>
      </c>
      <c r="G504" s="6">
        <f>IF(B504&amp;""="","",IFERROR(INDEX('الطلاب'!$F$6:$F$505,MATCH(B504&amp;"",'الطلاب'!$A$6:$A$505,0))&amp;"",""))</f>
        <v/>
      </c>
      <c r="H504" s="22">
        <f>IF(OR(B504&amp;""="",NOT(ISNUMBER(A504))),"",IF(COUNTIFS($B$6:$B$3005,B504&amp;"",$A$6:$A$3005,"&gt;"&amp;A504)=0,1,0))</f>
        <v/>
      </c>
    </row>
    <row r="505">
      <c r="A505" s="13" t="n"/>
      <c r="B505" s="5" t="n"/>
      <c r="C505" s="17" t="n"/>
      <c r="D505" s="5" t="n"/>
      <c r="E505" s="5" t="n"/>
      <c r="F505" s="6">
        <f>IF(B505&amp;""="","",IFERROR(INDEX('الطلاب'!$B$6:$B$505,MATCH(B505&amp;"",'الطلاب'!$A$6:$A$505,0))&amp;"","كود غير موجود"))</f>
        <v/>
      </c>
      <c r="G505" s="6">
        <f>IF(B505&amp;""="","",IFERROR(INDEX('الطلاب'!$F$6:$F$505,MATCH(B505&amp;"",'الطلاب'!$A$6:$A$505,0))&amp;"",""))</f>
        <v/>
      </c>
      <c r="H505" s="22">
        <f>IF(OR(B505&amp;""="",NOT(ISNUMBER(A505))),"",IF(COUNTIFS($B$6:$B$3005,B505&amp;"",$A$6:$A$3005,"&gt;"&amp;A505)=0,1,0))</f>
        <v/>
      </c>
    </row>
    <row r="506">
      <c r="A506" s="13" t="n"/>
      <c r="B506" s="5" t="n"/>
      <c r="C506" s="17" t="n"/>
      <c r="D506" s="5" t="n"/>
      <c r="E506" s="5" t="n"/>
      <c r="F506" s="6">
        <f>IF(B506&amp;""="","",IFERROR(INDEX('الطلاب'!$B$6:$B$505,MATCH(B506&amp;"",'الطلاب'!$A$6:$A$505,0))&amp;"","كود غير موجود"))</f>
        <v/>
      </c>
      <c r="G506" s="6">
        <f>IF(B506&amp;""="","",IFERROR(INDEX('الطلاب'!$F$6:$F$505,MATCH(B506&amp;"",'الطلاب'!$A$6:$A$505,0))&amp;"",""))</f>
        <v/>
      </c>
      <c r="H506" s="22">
        <f>IF(OR(B506&amp;""="",NOT(ISNUMBER(A506))),"",IF(COUNTIFS($B$6:$B$3005,B506&amp;"",$A$6:$A$3005,"&gt;"&amp;A506)=0,1,0))</f>
        <v/>
      </c>
    </row>
    <row r="507">
      <c r="A507" s="13" t="n"/>
      <c r="B507" s="5" t="n"/>
      <c r="C507" s="17" t="n"/>
      <c r="D507" s="5" t="n"/>
      <c r="E507" s="5" t="n"/>
      <c r="F507" s="6">
        <f>IF(B507&amp;""="","",IFERROR(INDEX('الطلاب'!$B$6:$B$505,MATCH(B507&amp;"",'الطلاب'!$A$6:$A$505,0))&amp;"","كود غير موجود"))</f>
        <v/>
      </c>
      <c r="G507" s="6">
        <f>IF(B507&amp;""="","",IFERROR(INDEX('الطلاب'!$F$6:$F$505,MATCH(B507&amp;"",'الطلاب'!$A$6:$A$505,0))&amp;"",""))</f>
        <v/>
      </c>
      <c r="H507" s="22">
        <f>IF(OR(B507&amp;""="",NOT(ISNUMBER(A507))),"",IF(COUNTIFS($B$6:$B$3005,B507&amp;"",$A$6:$A$3005,"&gt;"&amp;A507)=0,1,0))</f>
        <v/>
      </c>
    </row>
    <row r="508">
      <c r="A508" s="13" t="n"/>
      <c r="B508" s="5" t="n"/>
      <c r="C508" s="17" t="n"/>
      <c r="D508" s="5" t="n"/>
      <c r="E508" s="5" t="n"/>
      <c r="F508" s="6">
        <f>IF(B508&amp;""="","",IFERROR(INDEX('الطلاب'!$B$6:$B$505,MATCH(B508&amp;"",'الطلاب'!$A$6:$A$505,0))&amp;"","كود غير موجود"))</f>
        <v/>
      </c>
      <c r="G508" s="6">
        <f>IF(B508&amp;""="","",IFERROR(INDEX('الطلاب'!$F$6:$F$505,MATCH(B508&amp;"",'الطلاب'!$A$6:$A$505,0))&amp;"",""))</f>
        <v/>
      </c>
      <c r="H508" s="22">
        <f>IF(OR(B508&amp;""="",NOT(ISNUMBER(A508))),"",IF(COUNTIFS($B$6:$B$3005,B508&amp;"",$A$6:$A$3005,"&gt;"&amp;A508)=0,1,0))</f>
        <v/>
      </c>
    </row>
    <row r="509">
      <c r="A509" s="13" t="n"/>
      <c r="B509" s="5" t="n"/>
      <c r="C509" s="17" t="n"/>
      <c r="D509" s="5" t="n"/>
      <c r="E509" s="5" t="n"/>
      <c r="F509" s="6">
        <f>IF(B509&amp;""="","",IFERROR(INDEX('الطلاب'!$B$6:$B$505,MATCH(B509&amp;"",'الطلاب'!$A$6:$A$505,0))&amp;"","كود غير موجود"))</f>
        <v/>
      </c>
      <c r="G509" s="6">
        <f>IF(B509&amp;""="","",IFERROR(INDEX('الطلاب'!$F$6:$F$505,MATCH(B509&amp;"",'الطلاب'!$A$6:$A$505,0))&amp;"",""))</f>
        <v/>
      </c>
      <c r="H509" s="22">
        <f>IF(OR(B509&amp;""="",NOT(ISNUMBER(A509))),"",IF(COUNTIFS($B$6:$B$3005,B509&amp;"",$A$6:$A$3005,"&gt;"&amp;A509)=0,1,0))</f>
        <v/>
      </c>
    </row>
    <row r="510">
      <c r="A510" s="13" t="n"/>
      <c r="B510" s="5" t="n"/>
      <c r="C510" s="17" t="n"/>
      <c r="D510" s="5" t="n"/>
      <c r="E510" s="5" t="n"/>
      <c r="F510" s="6">
        <f>IF(B510&amp;""="","",IFERROR(INDEX('الطلاب'!$B$6:$B$505,MATCH(B510&amp;"",'الطلاب'!$A$6:$A$505,0))&amp;"","كود غير موجود"))</f>
        <v/>
      </c>
      <c r="G510" s="6">
        <f>IF(B510&amp;""="","",IFERROR(INDEX('الطلاب'!$F$6:$F$505,MATCH(B510&amp;"",'الطلاب'!$A$6:$A$505,0))&amp;"",""))</f>
        <v/>
      </c>
      <c r="H510" s="22">
        <f>IF(OR(B510&amp;""="",NOT(ISNUMBER(A510))),"",IF(COUNTIFS($B$6:$B$3005,B510&amp;"",$A$6:$A$3005,"&gt;"&amp;A510)=0,1,0))</f>
        <v/>
      </c>
    </row>
    <row r="511">
      <c r="A511" s="13" t="n"/>
      <c r="B511" s="5" t="n"/>
      <c r="C511" s="17" t="n"/>
      <c r="D511" s="5" t="n"/>
      <c r="E511" s="5" t="n"/>
      <c r="F511" s="6">
        <f>IF(B511&amp;""="","",IFERROR(INDEX('الطلاب'!$B$6:$B$505,MATCH(B511&amp;"",'الطلاب'!$A$6:$A$505,0))&amp;"","كود غير موجود"))</f>
        <v/>
      </c>
      <c r="G511" s="6">
        <f>IF(B511&amp;""="","",IFERROR(INDEX('الطلاب'!$F$6:$F$505,MATCH(B511&amp;"",'الطلاب'!$A$6:$A$505,0))&amp;"",""))</f>
        <v/>
      </c>
      <c r="H511" s="22">
        <f>IF(OR(B511&amp;""="",NOT(ISNUMBER(A511))),"",IF(COUNTIFS($B$6:$B$3005,B511&amp;"",$A$6:$A$3005,"&gt;"&amp;A511)=0,1,0))</f>
        <v/>
      </c>
    </row>
    <row r="512">
      <c r="A512" s="13" t="n"/>
      <c r="B512" s="5" t="n"/>
      <c r="C512" s="17" t="n"/>
      <c r="D512" s="5" t="n"/>
      <c r="E512" s="5" t="n"/>
      <c r="F512" s="6">
        <f>IF(B512&amp;""="","",IFERROR(INDEX('الطلاب'!$B$6:$B$505,MATCH(B512&amp;"",'الطلاب'!$A$6:$A$505,0))&amp;"","كود غير موجود"))</f>
        <v/>
      </c>
      <c r="G512" s="6">
        <f>IF(B512&amp;""="","",IFERROR(INDEX('الطلاب'!$F$6:$F$505,MATCH(B512&amp;"",'الطلاب'!$A$6:$A$505,0))&amp;"",""))</f>
        <v/>
      </c>
      <c r="H512" s="22">
        <f>IF(OR(B512&amp;""="",NOT(ISNUMBER(A512))),"",IF(COUNTIFS($B$6:$B$3005,B512&amp;"",$A$6:$A$3005,"&gt;"&amp;A512)=0,1,0))</f>
        <v/>
      </c>
    </row>
    <row r="513">
      <c r="A513" s="13" t="n"/>
      <c r="B513" s="5" t="n"/>
      <c r="C513" s="17" t="n"/>
      <c r="D513" s="5" t="n"/>
      <c r="E513" s="5" t="n"/>
      <c r="F513" s="6">
        <f>IF(B513&amp;""="","",IFERROR(INDEX('الطلاب'!$B$6:$B$505,MATCH(B513&amp;"",'الطلاب'!$A$6:$A$505,0))&amp;"","كود غير موجود"))</f>
        <v/>
      </c>
      <c r="G513" s="6">
        <f>IF(B513&amp;""="","",IFERROR(INDEX('الطلاب'!$F$6:$F$505,MATCH(B513&amp;"",'الطلاب'!$A$6:$A$505,0))&amp;"",""))</f>
        <v/>
      </c>
      <c r="H513" s="22">
        <f>IF(OR(B513&amp;""="",NOT(ISNUMBER(A513))),"",IF(COUNTIFS($B$6:$B$3005,B513&amp;"",$A$6:$A$3005,"&gt;"&amp;A513)=0,1,0))</f>
        <v/>
      </c>
    </row>
    <row r="514">
      <c r="A514" s="13" t="n"/>
      <c r="B514" s="5" t="n"/>
      <c r="C514" s="17" t="n"/>
      <c r="D514" s="5" t="n"/>
      <c r="E514" s="5" t="n"/>
      <c r="F514" s="6">
        <f>IF(B514&amp;""="","",IFERROR(INDEX('الطلاب'!$B$6:$B$505,MATCH(B514&amp;"",'الطلاب'!$A$6:$A$505,0))&amp;"","كود غير موجود"))</f>
        <v/>
      </c>
      <c r="G514" s="6">
        <f>IF(B514&amp;""="","",IFERROR(INDEX('الطلاب'!$F$6:$F$505,MATCH(B514&amp;"",'الطلاب'!$A$6:$A$505,0))&amp;"",""))</f>
        <v/>
      </c>
      <c r="H514" s="22">
        <f>IF(OR(B514&amp;""="",NOT(ISNUMBER(A514))),"",IF(COUNTIFS($B$6:$B$3005,B514&amp;"",$A$6:$A$3005,"&gt;"&amp;A514)=0,1,0))</f>
        <v/>
      </c>
    </row>
    <row r="515">
      <c r="A515" s="13" t="n"/>
      <c r="B515" s="5" t="n"/>
      <c r="C515" s="17" t="n"/>
      <c r="D515" s="5" t="n"/>
      <c r="E515" s="5" t="n"/>
      <c r="F515" s="6">
        <f>IF(B515&amp;""="","",IFERROR(INDEX('الطلاب'!$B$6:$B$505,MATCH(B515&amp;"",'الطلاب'!$A$6:$A$505,0))&amp;"","كود غير موجود"))</f>
        <v/>
      </c>
      <c r="G515" s="6">
        <f>IF(B515&amp;""="","",IFERROR(INDEX('الطلاب'!$F$6:$F$505,MATCH(B515&amp;"",'الطلاب'!$A$6:$A$505,0))&amp;"",""))</f>
        <v/>
      </c>
      <c r="H515" s="22">
        <f>IF(OR(B515&amp;""="",NOT(ISNUMBER(A515))),"",IF(COUNTIFS($B$6:$B$3005,B515&amp;"",$A$6:$A$3005,"&gt;"&amp;A515)=0,1,0))</f>
        <v/>
      </c>
    </row>
    <row r="516">
      <c r="A516" s="13" t="n"/>
      <c r="B516" s="5" t="n"/>
      <c r="C516" s="17" t="n"/>
      <c r="D516" s="5" t="n"/>
      <c r="E516" s="5" t="n"/>
      <c r="F516" s="6">
        <f>IF(B516&amp;""="","",IFERROR(INDEX('الطلاب'!$B$6:$B$505,MATCH(B516&amp;"",'الطلاب'!$A$6:$A$505,0))&amp;"","كود غير موجود"))</f>
        <v/>
      </c>
      <c r="G516" s="6">
        <f>IF(B516&amp;""="","",IFERROR(INDEX('الطلاب'!$F$6:$F$505,MATCH(B516&amp;"",'الطلاب'!$A$6:$A$505,0))&amp;"",""))</f>
        <v/>
      </c>
      <c r="H516" s="22">
        <f>IF(OR(B516&amp;""="",NOT(ISNUMBER(A516))),"",IF(COUNTIFS($B$6:$B$3005,B516&amp;"",$A$6:$A$3005,"&gt;"&amp;A516)=0,1,0))</f>
        <v/>
      </c>
    </row>
    <row r="517">
      <c r="A517" s="13" t="n"/>
      <c r="B517" s="5" t="n"/>
      <c r="C517" s="17" t="n"/>
      <c r="D517" s="5" t="n"/>
      <c r="E517" s="5" t="n"/>
      <c r="F517" s="6">
        <f>IF(B517&amp;""="","",IFERROR(INDEX('الطلاب'!$B$6:$B$505,MATCH(B517&amp;"",'الطلاب'!$A$6:$A$505,0))&amp;"","كود غير موجود"))</f>
        <v/>
      </c>
      <c r="G517" s="6">
        <f>IF(B517&amp;""="","",IFERROR(INDEX('الطلاب'!$F$6:$F$505,MATCH(B517&amp;"",'الطلاب'!$A$6:$A$505,0))&amp;"",""))</f>
        <v/>
      </c>
      <c r="H517" s="22">
        <f>IF(OR(B517&amp;""="",NOT(ISNUMBER(A517))),"",IF(COUNTIFS($B$6:$B$3005,B517&amp;"",$A$6:$A$3005,"&gt;"&amp;A517)=0,1,0))</f>
        <v/>
      </c>
    </row>
    <row r="518">
      <c r="A518" s="13" t="n"/>
      <c r="B518" s="5" t="n"/>
      <c r="C518" s="17" t="n"/>
      <c r="D518" s="5" t="n"/>
      <c r="E518" s="5" t="n"/>
      <c r="F518" s="6">
        <f>IF(B518&amp;""="","",IFERROR(INDEX('الطلاب'!$B$6:$B$505,MATCH(B518&amp;"",'الطلاب'!$A$6:$A$505,0))&amp;"","كود غير موجود"))</f>
        <v/>
      </c>
      <c r="G518" s="6">
        <f>IF(B518&amp;""="","",IFERROR(INDEX('الطلاب'!$F$6:$F$505,MATCH(B518&amp;"",'الطلاب'!$A$6:$A$505,0))&amp;"",""))</f>
        <v/>
      </c>
      <c r="H518" s="22">
        <f>IF(OR(B518&amp;""="",NOT(ISNUMBER(A518))),"",IF(COUNTIFS($B$6:$B$3005,B518&amp;"",$A$6:$A$3005,"&gt;"&amp;A518)=0,1,0))</f>
        <v/>
      </c>
    </row>
    <row r="519">
      <c r="A519" s="13" t="n"/>
      <c r="B519" s="5" t="n"/>
      <c r="C519" s="17" t="n"/>
      <c r="D519" s="5" t="n"/>
      <c r="E519" s="5" t="n"/>
      <c r="F519" s="6">
        <f>IF(B519&amp;""="","",IFERROR(INDEX('الطلاب'!$B$6:$B$505,MATCH(B519&amp;"",'الطلاب'!$A$6:$A$505,0))&amp;"","كود غير موجود"))</f>
        <v/>
      </c>
      <c r="G519" s="6">
        <f>IF(B519&amp;""="","",IFERROR(INDEX('الطلاب'!$F$6:$F$505,MATCH(B519&amp;"",'الطلاب'!$A$6:$A$505,0))&amp;"",""))</f>
        <v/>
      </c>
      <c r="H519" s="22">
        <f>IF(OR(B519&amp;""="",NOT(ISNUMBER(A519))),"",IF(COUNTIFS($B$6:$B$3005,B519&amp;"",$A$6:$A$3005,"&gt;"&amp;A519)=0,1,0))</f>
        <v/>
      </c>
    </row>
    <row r="520">
      <c r="A520" s="13" t="n"/>
      <c r="B520" s="5" t="n"/>
      <c r="C520" s="17" t="n"/>
      <c r="D520" s="5" t="n"/>
      <c r="E520" s="5" t="n"/>
      <c r="F520" s="6">
        <f>IF(B520&amp;""="","",IFERROR(INDEX('الطلاب'!$B$6:$B$505,MATCH(B520&amp;"",'الطلاب'!$A$6:$A$505,0))&amp;"","كود غير موجود"))</f>
        <v/>
      </c>
      <c r="G520" s="6">
        <f>IF(B520&amp;""="","",IFERROR(INDEX('الطلاب'!$F$6:$F$505,MATCH(B520&amp;"",'الطلاب'!$A$6:$A$505,0))&amp;"",""))</f>
        <v/>
      </c>
      <c r="H520" s="22">
        <f>IF(OR(B520&amp;""="",NOT(ISNUMBER(A520))),"",IF(COUNTIFS($B$6:$B$3005,B520&amp;"",$A$6:$A$3005,"&gt;"&amp;A520)=0,1,0))</f>
        <v/>
      </c>
    </row>
    <row r="521">
      <c r="A521" s="13" t="n"/>
      <c r="B521" s="5" t="n"/>
      <c r="C521" s="17" t="n"/>
      <c r="D521" s="5" t="n"/>
      <c r="E521" s="5" t="n"/>
      <c r="F521" s="6">
        <f>IF(B521&amp;""="","",IFERROR(INDEX('الطلاب'!$B$6:$B$505,MATCH(B521&amp;"",'الطلاب'!$A$6:$A$505,0))&amp;"","كود غير موجود"))</f>
        <v/>
      </c>
      <c r="G521" s="6">
        <f>IF(B521&amp;""="","",IFERROR(INDEX('الطلاب'!$F$6:$F$505,MATCH(B521&amp;"",'الطلاب'!$A$6:$A$505,0))&amp;"",""))</f>
        <v/>
      </c>
      <c r="H521" s="22">
        <f>IF(OR(B521&amp;""="",NOT(ISNUMBER(A521))),"",IF(COUNTIFS($B$6:$B$3005,B521&amp;"",$A$6:$A$3005,"&gt;"&amp;A521)=0,1,0))</f>
        <v/>
      </c>
    </row>
    <row r="522">
      <c r="A522" s="13" t="n"/>
      <c r="B522" s="5" t="n"/>
      <c r="C522" s="17" t="n"/>
      <c r="D522" s="5" t="n"/>
      <c r="E522" s="5" t="n"/>
      <c r="F522" s="6">
        <f>IF(B522&amp;""="","",IFERROR(INDEX('الطلاب'!$B$6:$B$505,MATCH(B522&amp;"",'الطلاب'!$A$6:$A$505,0))&amp;"","كود غير موجود"))</f>
        <v/>
      </c>
      <c r="G522" s="6">
        <f>IF(B522&amp;""="","",IFERROR(INDEX('الطلاب'!$F$6:$F$505,MATCH(B522&amp;"",'الطلاب'!$A$6:$A$505,0))&amp;"",""))</f>
        <v/>
      </c>
      <c r="H522" s="22">
        <f>IF(OR(B522&amp;""="",NOT(ISNUMBER(A522))),"",IF(COUNTIFS($B$6:$B$3005,B522&amp;"",$A$6:$A$3005,"&gt;"&amp;A522)=0,1,0))</f>
        <v/>
      </c>
    </row>
    <row r="523">
      <c r="A523" s="13" t="n"/>
      <c r="B523" s="5" t="n"/>
      <c r="C523" s="17" t="n"/>
      <c r="D523" s="5" t="n"/>
      <c r="E523" s="5" t="n"/>
      <c r="F523" s="6">
        <f>IF(B523&amp;""="","",IFERROR(INDEX('الطلاب'!$B$6:$B$505,MATCH(B523&amp;"",'الطلاب'!$A$6:$A$505,0))&amp;"","كود غير موجود"))</f>
        <v/>
      </c>
      <c r="G523" s="6">
        <f>IF(B523&amp;""="","",IFERROR(INDEX('الطلاب'!$F$6:$F$505,MATCH(B523&amp;"",'الطلاب'!$A$6:$A$505,0))&amp;"",""))</f>
        <v/>
      </c>
      <c r="H523" s="22">
        <f>IF(OR(B523&amp;""="",NOT(ISNUMBER(A523))),"",IF(COUNTIFS($B$6:$B$3005,B523&amp;"",$A$6:$A$3005,"&gt;"&amp;A523)=0,1,0))</f>
        <v/>
      </c>
    </row>
    <row r="524">
      <c r="A524" s="13" t="n"/>
      <c r="B524" s="5" t="n"/>
      <c r="C524" s="17" t="n"/>
      <c r="D524" s="5" t="n"/>
      <c r="E524" s="5" t="n"/>
      <c r="F524" s="6">
        <f>IF(B524&amp;""="","",IFERROR(INDEX('الطلاب'!$B$6:$B$505,MATCH(B524&amp;"",'الطلاب'!$A$6:$A$505,0))&amp;"","كود غير موجود"))</f>
        <v/>
      </c>
      <c r="G524" s="6">
        <f>IF(B524&amp;""="","",IFERROR(INDEX('الطلاب'!$F$6:$F$505,MATCH(B524&amp;"",'الطلاب'!$A$6:$A$505,0))&amp;"",""))</f>
        <v/>
      </c>
      <c r="H524" s="22">
        <f>IF(OR(B524&amp;""="",NOT(ISNUMBER(A524))),"",IF(COUNTIFS($B$6:$B$3005,B524&amp;"",$A$6:$A$3005,"&gt;"&amp;A524)=0,1,0))</f>
        <v/>
      </c>
    </row>
    <row r="525">
      <c r="A525" s="13" t="n"/>
      <c r="B525" s="5" t="n"/>
      <c r="C525" s="17" t="n"/>
      <c r="D525" s="5" t="n"/>
      <c r="E525" s="5" t="n"/>
      <c r="F525" s="6">
        <f>IF(B525&amp;""="","",IFERROR(INDEX('الطلاب'!$B$6:$B$505,MATCH(B525&amp;"",'الطلاب'!$A$6:$A$505,0))&amp;"","كود غير موجود"))</f>
        <v/>
      </c>
      <c r="G525" s="6">
        <f>IF(B525&amp;""="","",IFERROR(INDEX('الطلاب'!$F$6:$F$505,MATCH(B525&amp;"",'الطلاب'!$A$6:$A$505,0))&amp;"",""))</f>
        <v/>
      </c>
      <c r="H525" s="22">
        <f>IF(OR(B525&amp;""="",NOT(ISNUMBER(A525))),"",IF(COUNTIFS($B$6:$B$3005,B525&amp;"",$A$6:$A$3005,"&gt;"&amp;A525)=0,1,0))</f>
        <v/>
      </c>
    </row>
    <row r="526">
      <c r="A526" s="13" t="n"/>
      <c r="B526" s="5" t="n"/>
      <c r="C526" s="17" t="n"/>
      <c r="D526" s="5" t="n"/>
      <c r="E526" s="5" t="n"/>
      <c r="F526" s="6">
        <f>IF(B526&amp;""="","",IFERROR(INDEX('الطلاب'!$B$6:$B$505,MATCH(B526&amp;"",'الطلاب'!$A$6:$A$505,0))&amp;"","كود غير موجود"))</f>
        <v/>
      </c>
      <c r="G526" s="6">
        <f>IF(B526&amp;""="","",IFERROR(INDEX('الطلاب'!$F$6:$F$505,MATCH(B526&amp;"",'الطلاب'!$A$6:$A$505,0))&amp;"",""))</f>
        <v/>
      </c>
      <c r="H526" s="22">
        <f>IF(OR(B526&amp;""="",NOT(ISNUMBER(A526))),"",IF(COUNTIFS($B$6:$B$3005,B526&amp;"",$A$6:$A$3005,"&gt;"&amp;A526)=0,1,0))</f>
        <v/>
      </c>
    </row>
    <row r="527">
      <c r="A527" s="13" t="n"/>
      <c r="B527" s="5" t="n"/>
      <c r="C527" s="17" t="n"/>
      <c r="D527" s="5" t="n"/>
      <c r="E527" s="5" t="n"/>
      <c r="F527" s="6">
        <f>IF(B527&amp;""="","",IFERROR(INDEX('الطلاب'!$B$6:$B$505,MATCH(B527&amp;"",'الطلاب'!$A$6:$A$505,0))&amp;"","كود غير موجود"))</f>
        <v/>
      </c>
      <c r="G527" s="6">
        <f>IF(B527&amp;""="","",IFERROR(INDEX('الطلاب'!$F$6:$F$505,MATCH(B527&amp;"",'الطلاب'!$A$6:$A$505,0))&amp;"",""))</f>
        <v/>
      </c>
      <c r="H527" s="22">
        <f>IF(OR(B527&amp;""="",NOT(ISNUMBER(A527))),"",IF(COUNTIFS($B$6:$B$3005,B527&amp;"",$A$6:$A$3005,"&gt;"&amp;A527)=0,1,0))</f>
        <v/>
      </c>
    </row>
    <row r="528">
      <c r="A528" s="13" t="n"/>
      <c r="B528" s="5" t="n"/>
      <c r="C528" s="17" t="n"/>
      <c r="D528" s="5" t="n"/>
      <c r="E528" s="5" t="n"/>
      <c r="F528" s="6">
        <f>IF(B528&amp;""="","",IFERROR(INDEX('الطلاب'!$B$6:$B$505,MATCH(B528&amp;"",'الطلاب'!$A$6:$A$505,0))&amp;"","كود غير موجود"))</f>
        <v/>
      </c>
      <c r="G528" s="6">
        <f>IF(B528&amp;""="","",IFERROR(INDEX('الطلاب'!$F$6:$F$505,MATCH(B528&amp;"",'الطلاب'!$A$6:$A$505,0))&amp;"",""))</f>
        <v/>
      </c>
      <c r="H528" s="22">
        <f>IF(OR(B528&amp;""="",NOT(ISNUMBER(A528))),"",IF(COUNTIFS($B$6:$B$3005,B528&amp;"",$A$6:$A$3005,"&gt;"&amp;A528)=0,1,0))</f>
        <v/>
      </c>
    </row>
    <row r="529">
      <c r="A529" s="13" t="n"/>
      <c r="B529" s="5" t="n"/>
      <c r="C529" s="17" t="n"/>
      <c r="D529" s="5" t="n"/>
      <c r="E529" s="5" t="n"/>
      <c r="F529" s="6">
        <f>IF(B529&amp;""="","",IFERROR(INDEX('الطلاب'!$B$6:$B$505,MATCH(B529&amp;"",'الطلاب'!$A$6:$A$505,0))&amp;"","كود غير موجود"))</f>
        <v/>
      </c>
      <c r="G529" s="6">
        <f>IF(B529&amp;""="","",IFERROR(INDEX('الطلاب'!$F$6:$F$505,MATCH(B529&amp;"",'الطلاب'!$A$6:$A$505,0))&amp;"",""))</f>
        <v/>
      </c>
      <c r="H529" s="22">
        <f>IF(OR(B529&amp;""="",NOT(ISNUMBER(A529))),"",IF(COUNTIFS($B$6:$B$3005,B529&amp;"",$A$6:$A$3005,"&gt;"&amp;A529)=0,1,0))</f>
        <v/>
      </c>
    </row>
    <row r="530">
      <c r="A530" s="13" t="n"/>
      <c r="B530" s="5" t="n"/>
      <c r="C530" s="17" t="n"/>
      <c r="D530" s="5" t="n"/>
      <c r="E530" s="5" t="n"/>
      <c r="F530" s="6">
        <f>IF(B530&amp;""="","",IFERROR(INDEX('الطلاب'!$B$6:$B$505,MATCH(B530&amp;"",'الطلاب'!$A$6:$A$505,0))&amp;"","كود غير موجود"))</f>
        <v/>
      </c>
      <c r="G530" s="6">
        <f>IF(B530&amp;""="","",IFERROR(INDEX('الطلاب'!$F$6:$F$505,MATCH(B530&amp;"",'الطلاب'!$A$6:$A$505,0))&amp;"",""))</f>
        <v/>
      </c>
      <c r="H530" s="22">
        <f>IF(OR(B530&amp;""="",NOT(ISNUMBER(A530))),"",IF(COUNTIFS($B$6:$B$3005,B530&amp;"",$A$6:$A$3005,"&gt;"&amp;A530)=0,1,0))</f>
        <v/>
      </c>
    </row>
    <row r="531">
      <c r="A531" s="13" t="n"/>
      <c r="B531" s="5" t="n"/>
      <c r="C531" s="17" t="n"/>
      <c r="D531" s="5" t="n"/>
      <c r="E531" s="5" t="n"/>
      <c r="F531" s="6">
        <f>IF(B531&amp;""="","",IFERROR(INDEX('الطلاب'!$B$6:$B$505,MATCH(B531&amp;"",'الطلاب'!$A$6:$A$505,0))&amp;"","كود غير موجود"))</f>
        <v/>
      </c>
      <c r="G531" s="6">
        <f>IF(B531&amp;""="","",IFERROR(INDEX('الطلاب'!$F$6:$F$505,MATCH(B531&amp;"",'الطلاب'!$A$6:$A$505,0))&amp;"",""))</f>
        <v/>
      </c>
      <c r="H531" s="22">
        <f>IF(OR(B531&amp;""="",NOT(ISNUMBER(A531))),"",IF(COUNTIFS($B$6:$B$3005,B531&amp;"",$A$6:$A$3005,"&gt;"&amp;A531)=0,1,0))</f>
        <v/>
      </c>
    </row>
    <row r="532">
      <c r="A532" s="13" t="n"/>
      <c r="B532" s="5" t="n"/>
      <c r="C532" s="17" t="n"/>
      <c r="D532" s="5" t="n"/>
      <c r="E532" s="5" t="n"/>
      <c r="F532" s="6">
        <f>IF(B532&amp;""="","",IFERROR(INDEX('الطلاب'!$B$6:$B$505,MATCH(B532&amp;"",'الطلاب'!$A$6:$A$505,0))&amp;"","كود غير موجود"))</f>
        <v/>
      </c>
      <c r="G532" s="6">
        <f>IF(B532&amp;""="","",IFERROR(INDEX('الطلاب'!$F$6:$F$505,MATCH(B532&amp;"",'الطلاب'!$A$6:$A$505,0))&amp;"",""))</f>
        <v/>
      </c>
      <c r="H532" s="22">
        <f>IF(OR(B532&amp;""="",NOT(ISNUMBER(A532))),"",IF(COUNTIFS($B$6:$B$3005,B532&amp;"",$A$6:$A$3005,"&gt;"&amp;A532)=0,1,0))</f>
        <v/>
      </c>
    </row>
    <row r="533">
      <c r="A533" s="13" t="n"/>
      <c r="B533" s="5" t="n"/>
      <c r="C533" s="17" t="n"/>
      <c r="D533" s="5" t="n"/>
      <c r="E533" s="5" t="n"/>
      <c r="F533" s="6">
        <f>IF(B533&amp;""="","",IFERROR(INDEX('الطلاب'!$B$6:$B$505,MATCH(B533&amp;"",'الطلاب'!$A$6:$A$505,0))&amp;"","كود غير موجود"))</f>
        <v/>
      </c>
      <c r="G533" s="6">
        <f>IF(B533&amp;""="","",IFERROR(INDEX('الطلاب'!$F$6:$F$505,MATCH(B533&amp;"",'الطلاب'!$A$6:$A$505,0))&amp;"",""))</f>
        <v/>
      </c>
      <c r="H533" s="22">
        <f>IF(OR(B533&amp;""="",NOT(ISNUMBER(A533))),"",IF(COUNTIFS($B$6:$B$3005,B533&amp;"",$A$6:$A$3005,"&gt;"&amp;A533)=0,1,0))</f>
        <v/>
      </c>
    </row>
    <row r="534">
      <c r="A534" s="13" t="n"/>
      <c r="B534" s="5" t="n"/>
      <c r="C534" s="17" t="n"/>
      <c r="D534" s="5" t="n"/>
      <c r="E534" s="5" t="n"/>
      <c r="F534" s="6">
        <f>IF(B534&amp;""="","",IFERROR(INDEX('الطلاب'!$B$6:$B$505,MATCH(B534&amp;"",'الطلاب'!$A$6:$A$505,0))&amp;"","كود غير موجود"))</f>
        <v/>
      </c>
      <c r="G534" s="6">
        <f>IF(B534&amp;""="","",IFERROR(INDEX('الطلاب'!$F$6:$F$505,MATCH(B534&amp;"",'الطلاب'!$A$6:$A$505,0))&amp;"",""))</f>
        <v/>
      </c>
      <c r="H534" s="22">
        <f>IF(OR(B534&amp;""="",NOT(ISNUMBER(A534))),"",IF(COUNTIFS($B$6:$B$3005,B534&amp;"",$A$6:$A$3005,"&gt;"&amp;A534)=0,1,0))</f>
        <v/>
      </c>
    </row>
    <row r="535">
      <c r="A535" s="13" t="n"/>
      <c r="B535" s="5" t="n"/>
      <c r="C535" s="17" t="n"/>
      <c r="D535" s="5" t="n"/>
      <c r="E535" s="5" t="n"/>
      <c r="F535" s="6">
        <f>IF(B535&amp;""="","",IFERROR(INDEX('الطلاب'!$B$6:$B$505,MATCH(B535&amp;"",'الطلاب'!$A$6:$A$505,0))&amp;"","كود غير موجود"))</f>
        <v/>
      </c>
      <c r="G535" s="6">
        <f>IF(B535&amp;""="","",IFERROR(INDEX('الطلاب'!$F$6:$F$505,MATCH(B535&amp;"",'الطلاب'!$A$6:$A$505,0))&amp;"",""))</f>
        <v/>
      </c>
      <c r="H535" s="22">
        <f>IF(OR(B535&amp;""="",NOT(ISNUMBER(A535))),"",IF(COUNTIFS($B$6:$B$3005,B535&amp;"",$A$6:$A$3005,"&gt;"&amp;A535)=0,1,0))</f>
        <v/>
      </c>
    </row>
    <row r="536">
      <c r="A536" s="13" t="n"/>
      <c r="B536" s="5" t="n"/>
      <c r="C536" s="17" t="n"/>
      <c r="D536" s="5" t="n"/>
      <c r="E536" s="5" t="n"/>
      <c r="F536" s="6">
        <f>IF(B536&amp;""="","",IFERROR(INDEX('الطلاب'!$B$6:$B$505,MATCH(B536&amp;"",'الطلاب'!$A$6:$A$505,0))&amp;"","كود غير موجود"))</f>
        <v/>
      </c>
      <c r="G536" s="6">
        <f>IF(B536&amp;""="","",IFERROR(INDEX('الطلاب'!$F$6:$F$505,MATCH(B536&amp;"",'الطلاب'!$A$6:$A$505,0))&amp;"",""))</f>
        <v/>
      </c>
      <c r="H536" s="22">
        <f>IF(OR(B536&amp;""="",NOT(ISNUMBER(A536))),"",IF(COUNTIFS($B$6:$B$3005,B536&amp;"",$A$6:$A$3005,"&gt;"&amp;A536)=0,1,0))</f>
        <v/>
      </c>
    </row>
    <row r="537">
      <c r="A537" s="13" t="n"/>
      <c r="B537" s="5" t="n"/>
      <c r="C537" s="17" t="n"/>
      <c r="D537" s="5" t="n"/>
      <c r="E537" s="5" t="n"/>
      <c r="F537" s="6">
        <f>IF(B537&amp;""="","",IFERROR(INDEX('الطلاب'!$B$6:$B$505,MATCH(B537&amp;"",'الطلاب'!$A$6:$A$505,0))&amp;"","كود غير موجود"))</f>
        <v/>
      </c>
      <c r="G537" s="6">
        <f>IF(B537&amp;""="","",IFERROR(INDEX('الطلاب'!$F$6:$F$505,MATCH(B537&amp;"",'الطلاب'!$A$6:$A$505,0))&amp;"",""))</f>
        <v/>
      </c>
      <c r="H537" s="22">
        <f>IF(OR(B537&amp;""="",NOT(ISNUMBER(A537))),"",IF(COUNTIFS($B$6:$B$3005,B537&amp;"",$A$6:$A$3005,"&gt;"&amp;A537)=0,1,0))</f>
        <v/>
      </c>
    </row>
    <row r="538">
      <c r="A538" s="13" t="n"/>
      <c r="B538" s="5" t="n"/>
      <c r="C538" s="17" t="n"/>
      <c r="D538" s="5" t="n"/>
      <c r="E538" s="5" t="n"/>
      <c r="F538" s="6">
        <f>IF(B538&amp;""="","",IFERROR(INDEX('الطلاب'!$B$6:$B$505,MATCH(B538&amp;"",'الطلاب'!$A$6:$A$505,0))&amp;"","كود غير موجود"))</f>
        <v/>
      </c>
      <c r="G538" s="6">
        <f>IF(B538&amp;""="","",IFERROR(INDEX('الطلاب'!$F$6:$F$505,MATCH(B538&amp;"",'الطلاب'!$A$6:$A$505,0))&amp;"",""))</f>
        <v/>
      </c>
      <c r="H538" s="22">
        <f>IF(OR(B538&amp;""="",NOT(ISNUMBER(A538))),"",IF(COUNTIFS($B$6:$B$3005,B538&amp;"",$A$6:$A$3005,"&gt;"&amp;A538)=0,1,0))</f>
        <v/>
      </c>
    </row>
    <row r="539">
      <c r="A539" s="13" t="n"/>
      <c r="B539" s="5" t="n"/>
      <c r="C539" s="17" t="n"/>
      <c r="D539" s="5" t="n"/>
      <c r="E539" s="5" t="n"/>
      <c r="F539" s="6">
        <f>IF(B539&amp;""="","",IFERROR(INDEX('الطلاب'!$B$6:$B$505,MATCH(B539&amp;"",'الطلاب'!$A$6:$A$505,0))&amp;"","كود غير موجود"))</f>
        <v/>
      </c>
      <c r="G539" s="6">
        <f>IF(B539&amp;""="","",IFERROR(INDEX('الطلاب'!$F$6:$F$505,MATCH(B539&amp;"",'الطلاب'!$A$6:$A$505,0))&amp;"",""))</f>
        <v/>
      </c>
      <c r="H539" s="22">
        <f>IF(OR(B539&amp;""="",NOT(ISNUMBER(A539))),"",IF(COUNTIFS($B$6:$B$3005,B539&amp;"",$A$6:$A$3005,"&gt;"&amp;A539)=0,1,0))</f>
        <v/>
      </c>
    </row>
    <row r="540">
      <c r="A540" s="13" t="n"/>
      <c r="B540" s="5" t="n"/>
      <c r="C540" s="17" t="n"/>
      <c r="D540" s="5" t="n"/>
      <c r="E540" s="5" t="n"/>
      <c r="F540" s="6">
        <f>IF(B540&amp;""="","",IFERROR(INDEX('الطلاب'!$B$6:$B$505,MATCH(B540&amp;"",'الطلاب'!$A$6:$A$505,0))&amp;"","كود غير موجود"))</f>
        <v/>
      </c>
      <c r="G540" s="6">
        <f>IF(B540&amp;""="","",IFERROR(INDEX('الطلاب'!$F$6:$F$505,MATCH(B540&amp;"",'الطلاب'!$A$6:$A$505,0))&amp;"",""))</f>
        <v/>
      </c>
      <c r="H540" s="22">
        <f>IF(OR(B540&amp;""="",NOT(ISNUMBER(A540))),"",IF(COUNTIFS($B$6:$B$3005,B540&amp;"",$A$6:$A$3005,"&gt;"&amp;A540)=0,1,0))</f>
        <v/>
      </c>
    </row>
    <row r="541">
      <c r="A541" s="13" t="n"/>
      <c r="B541" s="5" t="n"/>
      <c r="C541" s="17" t="n"/>
      <c r="D541" s="5" t="n"/>
      <c r="E541" s="5" t="n"/>
      <c r="F541" s="6">
        <f>IF(B541&amp;""="","",IFERROR(INDEX('الطلاب'!$B$6:$B$505,MATCH(B541&amp;"",'الطلاب'!$A$6:$A$505,0))&amp;"","كود غير موجود"))</f>
        <v/>
      </c>
      <c r="G541" s="6">
        <f>IF(B541&amp;""="","",IFERROR(INDEX('الطلاب'!$F$6:$F$505,MATCH(B541&amp;"",'الطلاب'!$A$6:$A$505,0))&amp;"",""))</f>
        <v/>
      </c>
      <c r="H541" s="22">
        <f>IF(OR(B541&amp;""="",NOT(ISNUMBER(A541))),"",IF(COUNTIFS($B$6:$B$3005,B541&amp;"",$A$6:$A$3005,"&gt;"&amp;A541)=0,1,0))</f>
        <v/>
      </c>
    </row>
    <row r="542">
      <c r="A542" s="13" t="n"/>
      <c r="B542" s="5" t="n"/>
      <c r="C542" s="17" t="n"/>
      <c r="D542" s="5" t="n"/>
      <c r="E542" s="5" t="n"/>
      <c r="F542" s="6">
        <f>IF(B542&amp;""="","",IFERROR(INDEX('الطلاب'!$B$6:$B$505,MATCH(B542&amp;"",'الطلاب'!$A$6:$A$505,0))&amp;"","كود غير موجود"))</f>
        <v/>
      </c>
      <c r="G542" s="6">
        <f>IF(B542&amp;""="","",IFERROR(INDEX('الطلاب'!$F$6:$F$505,MATCH(B542&amp;"",'الطلاب'!$A$6:$A$505,0))&amp;"",""))</f>
        <v/>
      </c>
      <c r="H542" s="22">
        <f>IF(OR(B542&amp;""="",NOT(ISNUMBER(A542))),"",IF(COUNTIFS($B$6:$B$3005,B542&amp;"",$A$6:$A$3005,"&gt;"&amp;A542)=0,1,0))</f>
        <v/>
      </c>
    </row>
    <row r="543">
      <c r="A543" s="13" t="n"/>
      <c r="B543" s="5" t="n"/>
      <c r="C543" s="17" t="n"/>
      <c r="D543" s="5" t="n"/>
      <c r="E543" s="5" t="n"/>
      <c r="F543" s="6">
        <f>IF(B543&amp;""="","",IFERROR(INDEX('الطلاب'!$B$6:$B$505,MATCH(B543&amp;"",'الطلاب'!$A$6:$A$505,0))&amp;"","كود غير موجود"))</f>
        <v/>
      </c>
      <c r="G543" s="6">
        <f>IF(B543&amp;""="","",IFERROR(INDEX('الطلاب'!$F$6:$F$505,MATCH(B543&amp;"",'الطلاب'!$A$6:$A$505,0))&amp;"",""))</f>
        <v/>
      </c>
      <c r="H543" s="22">
        <f>IF(OR(B543&amp;""="",NOT(ISNUMBER(A543))),"",IF(COUNTIFS($B$6:$B$3005,B543&amp;"",$A$6:$A$3005,"&gt;"&amp;A543)=0,1,0))</f>
        <v/>
      </c>
    </row>
    <row r="544">
      <c r="A544" s="13" t="n"/>
      <c r="B544" s="5" t="n"/>
      <c r="C544" s="17" t="n"/>
      <c r="D544" s="5" t="n"/>
      <c r="E544" s="5" t="n"/>
      <c r="F544" s="6">
        <f>IF(B544&amp;""="","",IFERROR(INDEX('الطلاب'!$B$6:$B$505,MATCH(B544&amp;"",'الطلاب'!$A$6:$A$505,0))&amp;"","كود غير موجود"))</f>
        <v/>
      </c>
      <c r="G544" s="6">
        <f>IF(B544&amp;""="","",IFERROR(INDEX('الطلاب'!$F$6:$F$505,MATCH(B544&amp;"",'الطلاب'!$A$6:$A$505,0))&amp;"",""))</f>
        <v/>
      </c>
      <c r="H544" s="22">
        <f>IF(OR(B544&amp;""="",NOT(ISNUMBER(A544))),"",IF(COUNTIFS($B$6:$B$3005,B544&amp;"",$A$6:$A$3005,"&gt;"&amp;A544)=0,1,0))</f>
        <v/>
      </c>
    </row>
    <row r="545">
      <c r="A545" s="13" t="n"/>
      <c r="B545" s="5" t="n"/>
      <c r="C545" s="17" t="n"/>
      <c r="D545" s="5" t="n"/>
      <c r="E545" s="5" t="n"/>
      <c r="F545" s="6">
        <f>IF(B545&amp;""="","",IFERROR(INDEX('الطلاب'!$B$6:$B$505,MATCH(B545&amp;"",'الطلاب'!$A$6:$A$505,0))&amp;"","كود غير موجود"))</f>
        <v/>
      </c>
      <c r="G545" s="6">
        <f>IF(B545&amp;""="","",IFERROR(INDEX('الطلاب'!$F$6:$F$505,MATCH(B545&amp;"",'الطلاب'!$A$6:$A$505,0))&amp;"",""))</f>
        <v/>
      </c>
      <c r="H545" s="22">
        <f>IF(OR(B545&amp;""="",NOT(ISNUMBER(A545))),"",IF(COUNTIFS($B$6:$B$3005,B545&amp;"",$A$6:$A$3005,"&gt;"&amp;A545)=0,1,0))</f>
        <v/>
      </c>
    </row>
    <row r="546">
      <c r="A546" s="13" t="n"/>
      <c r="B546" s="5" t="n"/>
      <c r="C546" s="17" t="n"/>
      <c r="D546" s="5" t="n"/>
      <c r="E546" s="5" t="n"/>
      <c r="F546" s="6">
        <f>IF(B546&amp;""="","",IFERROR(INDEX('الطلاب'!$B$6:$B$505,MATCH(B546&amp;"",'الطلاب'!$A$6:$A$505,0))&amp;"","كود غير موجود"))</f>
        <v/>
      </c>
      <c r="G546" s="6">
        <f>IF(B546&amp;""="","",IFERROR(INDEX('الطلاب'!$F$6:$F$505,MATCH(B546&amp;"",'الطلاب'!$A$6:$A$505,0))&amp;"",""))</f>
        <v/>
      </c>
      <c r="H546" s="22">
        <f>IF(OR(B546&amp;""="",NOT(ISNUMBER(A546))),"",IF(COUNTIFS($B$6:$B$3005,B546&amp;"",$A$6:$A$3005,"&gt;"&amp;A546)=0,1,0))</f>
        <v/>
      </c>
    </row>
    <row r="547">
      <c r="A547" s="13" t="n"/>
      <c r="B547" s="5" t="n"/>
      <c r="C547" s="17" t="n"/>
      <c r="D547" s="5" t="n"/>
      <c r="E547" s="5" t="n"/>
      <c r="F547" s="6">
        <f>IF(B547&amp;""="","",IFERROR(INDEX('الطلاب'!$B$6:$B$505,MATCH(B547&amp;"",'الطلاب'!$A$6:$A$505,0))&amp;"","كود غير موجود"))</f>
        <v/>
      </c>
      <c r="G547" s="6">
        <f>IF(B547&amp;""="","",IFERROR(INDEX('الطلاب'!$F$6:$F$505,MATCH(B547&amp;"",'الطلاب'!$A$6:$A$505,0))&amp;"",""))</f>
        <v/>
      </c>
      <c r="H547" s="22">
        <f>IF(OR(B547&amp;""="",NOT(ISNUMBER(A547))),"",IF(COUNTIFS($B$6:$B$3005,B547&amp;"",$A$6:$A$3005,"&gt;"&amp;A547)=0,1,0))</f>
        <v/>
      </c>
    </row>
    <row r="548">
      <c r="A548" s="13" t="n"/>
      <c r="B548" s="5" t="n"/>
      <c r="C548" s="17" t="n"/>
      <c r="D548" s="5" t="n"/>
      <c r="E548" s="5" t="n"/>
      <c r="F548" s="6">
        <f>IF(B548&amp;""="","",IFERROR(INDEX('الطلاب'!$B$6:$B$505,MATCH(B548&amp;"",'الطلاب'!$A$6:$A$505,0))&amp;"","كود غير موجود"))</f>
        <v/>
      </c>
      <c r="G548" s="6">
        <f>IF(B548&amp;""="","",IFERROR(INDEX('الطلاب'!$F$6:$F$505,MATCH(B548&amp;"",'الطلاب'!$A$6:$A$505,0))&amp;"",""))</f>
        <v/>
      </c>
      <c r="H548" s="22">
        <f>IF(OR(B548&amp;""="",NOT(ISNUMBER(A548))),"",IF(COUNTIFS($B$6:$B$3005,B548&amp;"",$A$6:$A$3005,"&gt;"&amp;A548)=0,1,0))</f>
        <v/>
      </c>
    </row>
    <row r="549">
      <c r="A549" s="13" t="n"/>
      <c r="B549" s="5" t="n"/>
      <c r="C549" s="17" t="n"/>
      <c r="D549" s="5" t="n"/>
      <c r="E549" s="5" t="n"/>
      <c r="F549" s="6">
        <f>IF(B549&amp;""="","",IFERROR(INDEX('الطلاب'!$B$6:$B$505,MATCH(B549&amp;"",'الطلاب'!$A$6:$A$505,0))&amp;"","كود غير موجود"))</f>
        <v/>
      </c>
      <c r="G549" s="6">
        <f>IF(B549&amp;""="","",IFERROR(INDEX('الطلاب'!$F$6:$F$505,MATCH(B549&amp;"",'الطلاب'!$A$6:$A$505,0))&amp;"",""))</f>
        <v/>
      </c>
      <c r="H549" s="22">
        <f>IF(OR(B549&amp;""="",NOT(ISNUMBER(A549))),"",IF(COUNTIFS($B$6:$B$3005,B549&amp;"",$A$6:$A$3005,"&gt;"&amp;A549)=0,1,0))</f>
        <v/>
      </c>
    </row>
    <row r="550">
      <c r="A550" s="13" t="n"/>
      <c r="B550" s="5" t="n"/>
      <c r="C550" s="17" t="n"/>
      <c r="D550" s="5" t="n"/>
      <c r="E550" s="5" t="n"/>
      <c r="F550" s="6">
        <f>IF(B550&amp;""="","",IFERROR(INDEX('الطلاب'!$B$6:$B$505,MATCH(B550&amp;"",'الطلاب'!$A$6:$A$505,0))&amp;"","كود غير موجود"))</f>
        <v/>
      </c>
      <c r="G550" s="6">
        <f>IF(B550&amp;""="","",IFERROR(INDEX('الطلاب'!$F$6:$F$505,MATCH(B550&amp;"",'الطلاب'!$A$6:$A$505,0))&amp;"",""))</f>
        <v/>
      </c>
      <c r="H550" s="22">
        <f>IF(OR(B550&amp;""="",NOT(ISNUMBER(A550))),"",IF(COUNTIFS($B$6:$B$3005,B550&amp;"",$A$6:$A$3005,"&gt;"&amp;A550)=0,1,0))</f>
        <v/>
      </c>
    </row>
    <row r="551">
      <c r="A551" s="13" t="n"/>
      <c r="B551" s="5" t="n"/>
      <c r="C551" s="17" t="n"/>
      <c r="D551" s="5" t="n"/>
      <c r="E551" s="5" t="n"/>
      <c r="F551" s="6">
        <f>IF(B551&amp;""="","",IFERROR(INDEX('الطلاب'!$B$6:$B$505,MATCH(B551&amp;"",'الطلاب'!$A$6:$A$505,0))&amp;"","كود غير موجود"))</f>
        <v/>
      </c>
      <c r="G551" s="6">
        <f>IF(B551&amp;""="","",IFERROR(INDEX('الطلاب'!$F$6:$F$505,MATCH(B551&amp;"",'الطلاب'!$A$6:$A$505,0))&amp;"",""))</f>
        <v/>
      </c>
      <c r="H551" s="22">
        <f>IF(OR(B551&amp;""="",NOT(ISNUMBER(A551))),"",IF(COUNTIFS($B$6:$B$3005,B551&amp;"",$A$6:$A$3005,"&gt;"&amp;A551)=0,1,0))</f>
        <v/>
      </c>
    </row>
    <row r="552">
      <c r="A552" s="13" t="n"/>
      <c r="B552" s="5" t="n"/>
      <c r="C552" s="17" t="n"/>
      <c r="D552" s="5" t="n"/>
      <c r="E552" s="5" t="n"/>
      <c r="F552" s="6">
        <f>IF(B552&amp;""="","",IFERROR(INDEX('الطلاب'!$B$6:$B$505,MATCH(B552&amp;"",'الطلاب'!$A$6:$A$505,0))&amp;"","كود غير موجود"))</f>
        <v/>
      </c>
      <c r="G552" s="6">
        <f>IF(B552&amp;""="","",IFERROR(INDEX('الطلاب'!$F$6:$F$505,MATCH(B552&amp;"",'الطلاب'!$A$6:$A$505,0))&amp;"",""))</f>
        <v/>
      </c>
      <c r="H552" s="22">
        <f>IF(OR(B552&amp;""="",NOT(ISNUMBER(A552))),"",IF(COUNTIFS($B$6:$B$3005,B552&amp;"",$A$6:$A$3005,"&gt;"&amp;A552)=0,1,0))</f>
        <v/>
      </c>
    </row>
    <row r="553">
      <c r="A553" s="13" t="n"/>
      <c r="B553" s="5" t="n"/>
      <c r="C553" s="17" t="n"/>
      <c r="D553" s="5" t="n"/>
      <c r="E553" s="5" t="n"/>
      <c r="F553" s="6">
        <f>IF(B553&amp;""="","",IFERROR(INDEX('الطلاب'!$B$6:$B$505,MATCH(B553&amp;"",'الطلاب'!$A$6:$A$505,0))&amp;"","كود غير موجود"))</f>
        <v/>
      </c>
      <c r="G553" s="6">
        <f>IF(B553&amp;""="","",IFERROR(INDEX('الطلاب'!$F$6:$F$505,MATCH(B553&amp;"",'الطلاب'!$A$6:$A$505,0))&amp;"",""))</f>
        <v/>
      </c>
      <c r="H553" s="22">
        <f>IF(OR(B553&amp;""="",NOT(ISNUMBER(A553))),"",IF(COUNTIFS($B$6:$B$3005,B553&amp;"",$A$6:$A$3005,"&gt;"&amp;A553)=0,1,0))</f>
        <v/>
      </c>
    </row>
    <row r="554">
      <c r="A554" s="13" t="n"/>
      <c r="B554" s="5" t="n"/>
      <c r="C554" s="17" t="n"/>
      <c r="D554" s="5" t="n"/>
      <c r="E554" s="5" t="n"/>
      <c r="F554" s="6">
        <f>IF(B554&amp;""="","",IFERROR(INDEX('الطلاب'!$B$6:$B$505,MATCH(B554&amp;"",'الطلاب'!$A$6:$A$505,0))&amp;"","كود غير موجود"))</f>
        <v/>
      </c>
      <c r="G554" s="6">
        <f>IF(B554&amp;""="","",IFERROR(INDEX('الطلاب'!$F$6:$F$505,MATCH(B554&amp;"",'الطلاب'!$A$6:$A$505,0))&amp;"",""))</f>
        <v/>
      </c>
      <c r="H554" s="22">
        <f>IF(OR(B554&amp;""="",NOT(ISNUMBER(A554))),"",IF(COUNTIFS($B$6:$B$3005,B554&amp;"",$A$6:$A$3005,"&gt;"&amp;A554)=0,1,0))</f>
        <v/>
      </c>
    </row>
    <row r="555">
      <c r="A555" s="13" t="n"/>
      <c r="B555" s="5" t="n"/>
      <c r="C555" s="17" t="n"/>
      <c r="D555" s="5" t="n"/>
      <c r="E555" s="5" t="n"/>
      <c r="F555" s="6">
        <f>IF(B555&amp;""="","",IFERROR(INDEX('الطلاب'!$B$6:$B$505,MATCH(B555&amp;"",'الطلاب'!$A$6:$A$505,0))&amp;"","كود غير موجود"))</f>
        <v/>
      </c>
      <c r="G555" s="6">
        <f>IF(B555&amp;""="","",IFERROR(INDEX('الطلاب'!$F$6:$F$505,MATCH(B555&amp;"",'الطلاب'!$A$6:$A$505,0))&amp;"",""))</f>
        <v/>
      </c>
      <c r="H555" s="22">
        <f>IF(OR(B555&amp;""="",NOT(ISNUMBER(A555))),"",IF(COUNTIFS($B$6:$B$3005,B555&amp;"",$A$6:$A$3005,"&gt;"&amp;A555)=0,1,0))</f>
        <v/>
      </c>
    </row>
    <row r="556">
      <c r="A556" s="13" t="n"/>
      <c r="B556" s="5" t="n"/>
      <c r="C556" s="17" t="n"/>
      <c r="D556" s="5" t="n"/>
      <c r="E556" s="5" t="n"/>
      <c r="F556" s="6">
        <f>IF(B556&amp;""="","",IFERROR(INDEX('الطلاب'!$B$6:$B$505,MATCH(B556&amp;"",'الطلاب'!$A$6:$A$505,0))&amp;"","كود غير موجود"))</f>
        <v/>
      </c>
      <c r="G556" s="6">
        <f>IF(B556&amp;""="","",IFERROR(INDEX('الطلاب'!$F$6:$F$505,MATCH(B556&amp;"",'الطلاب'!$A$6:$A$505,0))&amp;"",""))</f>
        <v/>
      </c>
      <c r="H556" s="22">
        <f>IF(OR(B556&amp;""="",NOT(ISNUMBER(A556))),"",IF(COUNTIFS($B$6:$B$3005,B556&amp;"",$A$6:$A$3005,"&gt;"&amp;A556)=0,1,0))</f>
        <v/>
      </c>
    </row>
    <row r="557">
      <c r="A557" s="13" t="n"/>
      <c r="B557" s="5" t="n"/>
      <c r="C557" s="17" t="n"/>
      <c r="D557" s="5" t="n"/>
      <c r="E557" s="5" t="n"/>
      <c r="F557" s="6">
        <f>IF(B557&amp;""="","",IFERROR(INDEX('الطلاب'!$B$6:$B$505,MATCH(B557&amp;"",'الطلاب'!$A$6:$A$505,0))&amp;"","كود غير موجود"))</f>
        <v/>
      </c>
      <c r="G557" s="6">
        <f>IF(B557&amp;""="","",IFERROR(INDEX('الطلاب'!$F$6:$F$505,MATCH(B557&amp;"",'الطلاب'!$A$6:$A$505,0))&amp;"",""))</f>
        <v/>
      </c>
      <c r="H557" s="22">
        <f>IF(OR(B557&amp;""="",NOT(ISNUMBER(A557))),"",IF(COUNTIFS($B$6:$B$3005,B557&amp;"",$A$6:$A$3005,"&gt;"&amp;A557)=0,1,0))</f>
        <v/>
      </c>
    </row>
    <row r="558">
      <c r="A558" s="13" t="n"/>
      <c r="B558" s="5" t="n"/>
      <c r="C558" s="17" t="n"/>
      <c r="D558" s="5" t="n"/>
      <c r="E558" s="5" t="n"/>
      <c r="F558" s="6">
        <f>IF(B558&amp;""="","",IFERROR(INDEX('الطلاب'!$B$6:$B$505,MATCH(B558&amp;"",'الطلاب'!$A$6:$A$505,0))&amp;"","كود غير موجود"))</f>
        <v/>
      </c>
      <c r="G558" s="6">
        <f>IF(B558&amp;""="","",IFERROR(INDEX('الطلاب'!$F$6:$F$505,MATCH(B558&amp;"",'الطلاب'!$A$6:$A$505,0))&amp;"",""))</f>
        <v/>
      </c>
      <c r="H558" s="22">
        <f>IF(OR(B558&amp;""="",NOT(ISNUMBER(A558))),"",IF(COUNTIFS($B$6:$B$3005,B558&amp;"",$A$6:$A$3005,"&gt;"&amp;A558)=0,1,0))</f>
        <v/>
      </c>
    </row>
    <row r="559">
      <c r="A559" s="13" t="n"/>
      <c r="B559" s="5" t="n"/>
      <c r="C559" s="17" t="n"/>
      <c r="D559" s="5" t="n"/>
      <c r="E559" s="5" t="n"/>
      <c r="F559" s="6">
        <f>IF(B559&amp;""="","",IFERROR(INDEX('الطلاب'!$B$6:$B$505,MATCH(B559&amp;"",'الطلاب'!$A$6:$A$505,0))&amp;"","كود غير موجود"))</f>
        <v/>
      </c>
      <c r="G559" s="6">
        <f>IF(B559&amp;""="","",IFERROR(INDEX('الطلاب'!$F$6:$F$505,MATCH(B559&amp;"",'الطلاب'!$A$6:$A$505,0))&amp;"",""))</f>
        <v/>
      </c>
      <c r="H559" s="22">
        <f>IF(OR(B559&amp;""="",NOT(ISNUMBER(A559))),"",IF(COUNTIFS($B$6:$B$3005,B559&amp;"",$A$6:$A$3005,"&gt;"&amp;A559)=0,1,0))</f>
        <v/>
      </c>
    </row>
    <row r="560">
      <c r="A560" s="13" t="n"/>
      <c r="B560" s="5" t="n"/>
      <c r="C560" s="17" t="n"/>
      <c r="D560" s="5" t="n"/>
      <c r="E560" s="5" t="n"/>
      <c r="F560" s="6">
        <f>IF(B560&amp;""="","",IFERROR(INDEX('الطلاب'!$B$6:$B$505,MATCH(B560&amp;"",'الطلاب'!$A$6:$A$505,0))&amp;"","كود غير موجود"))</f>
        <v/>
      </c>
      <c r="G560" s="6">
        <f>IF(B560&amp;""="","",IFERROR(INDEX('الطلاب'!$F$6:$F$505,MATCH(B560&amp;"",'الطلاب'!$A$6:$A$505,0))&amp;"",""))</f>
        <v/>
      </c>
      <c r="H560" s="22">
        <f>IF(OR(B560&amp;""="",NOT(ISNUMBER(A560))),"",IF(COUNTIFS($B$6:$B$3005,B560&amp;"",$A$6:$A$3005,"&gt;"&amp;A560)=0,1,0))</f>
        <v/>
      </c>
    </row>
    <row r="561">
      <c r="A561" s="13" t="n"/>
      <c r="B561" s="5" t="n"/>
      <c r="C561" s="17" t="n"/>
      <c r="D561" s="5" t="n"/>
      <c r="E561" s="5" t="n"/>
      <c r="F561" s="6">
        <f>IF(B561&amp;""="","",IFERROR(INDEX('الطلاب'!$B$6:$B$505,MATCH(B561&amp;"",'الطلاب'!$A$6:$A$505,0))&amp;"","كود غير موجود"))</f>
        <v/>
      </c>
      <c r="G561" s="6">
        <f>IF(B561&amp;""="","",IFERROR(INDEX('الطلاب'!$F$6:$F$505,MATCH(B561&amp;"",'الطلاب'!$A$6:$A$505,0))&amp;"",""))</f>
        <v/>
      </c>
      <c r="H561" s="22">
        <f>IF(OR(B561&amp;""="",NOT(ISNUMBER(A561))),"",IF(COUNTIFS($B$6:$B$3005,B561&amp;"",$A$6:$A$3005,"&gt;"&amp;A561)=0,1,0))</f>
        <v/>
      </c>
    </row>
    <row r="562">
      <c r="A562" s="13" t="n"/>
      <c r="B562" s="5" t="n"/>
      <c r="C562" s="17" t="n"/>
      <c r="D562" s="5" t="n"/>
      <c r="E562" s="5" t="n"/>
      <c r="F562" s="6">
        <f>IF(B562&amp;""="","",IFERROR(INDEX('الطلاب'!$B$6:$B$505,MATCH(B562&amp;"",'الطلاب'!$A$6:$A$505,0))&amp;"","كود غير موجود"))</f>
        <v/>
      </c>
      <c r="G562" s="6">
        <f>IF(B562&amp;""="","",IFERROR(INDEX('الطلاب'!$F$6:$F$505,MATCH(B562&amp;"",'الطلاب'!$A$6:$A$505,0))&amp;"",""))</f>
        <v/>
      </c>
      <c r="H562" s="22">
        <f>IF(OR(B562&amp;""="",NOT(ISNUMBER(A562))),"",IF(COUNTIFS($B$6:$B$3005,B562&amp;"",$A$6:$A$3005,"&gt;"&amp;A562)=0,1,0))</f>
        <v/>
      </c>
    </row>
    <row r="563">
      <c r="A563" s="13" t="n"/>
      <c r="B563" s="5" t="n"/>
      <c r="C563" s="17" t="n"/>
      <c r="D563" s="5" t="n"/>
      <c r="E563" s="5" t="n"/>
      <c r="F563" s="6">
        <f>IF(B563&amp;""="","",IFERROR(INDEX('الطلاب'!$B$6:$B$505,MATCH(B563&amp;"",'الطلاب'!$A$6:$A$505,0))&amp;"","كود غير موجود"))</f>
        <v/>
      </c>
      <c r="G563" s="6">
        <f>IF(B563&amp;""="","",IFERROR(INDEX('الطلاب'!$F$6:$F$505,MATCH(B563&amp;"",'الطلاب'!$A$6:$A$505,0))&amp;"",""))</f>
        <v/>
      </c>
      <c r="H563" s="22">
        <f>IF(OR(B563&amp;""="",NOT(ISNUMBER(A563))),"",IF(COUNTIFS($B$6:$B$3005,B563&amp;"",$A$6:$A$3005,"&gt;"&amp;A563)=0,1,0))</f>
        <v/>
      </c>
    </row>
    <row r="564">
      <c r="A564" s="13" t="n"/>
      <c r="B564" s="5" t="n"/>
      <c r="C564" s="17" t="n"/>
      <c r="D564" s="5" t="n"/>
      <c r="E564" s="5" t="n"/>
      <c r="F564" s="6">
        <f>IF(B564&amp;""="","",IFERROR(INDEX('الطلاب'!$B$6:$B$505,MATCH(B564&amp;"",'الطلاب'!$A$6:$A$505,0))&amp;"","كود غير موجود"))</f>
        <v/>
      </c>
      <c r="G564" s="6">
        <f>IF(B564&amp;""="","",IFERROR(INDEX('الطلاب'!$F$6:$F$505,MATCH(B564&amp;"",'الطلاب'!$A$6:$A$505,0))&amp;"",""))</f>
        <v/>
      </c>
      <c r="H564" s="22">
        <f>IF(OR(B564&amp;""="",NOT(ISNUMBER(A564))),"",IF(COUNTIFS($B$6:$B$3005,B564&amp;"",$A$6:$A$3005,"&gt;"&amp;A564)=0,1,0))</f>
        <v/>
      </c>
    </row>
    <row r="565">
      <c r="A565" s="13" t="n"/>
      <c r="B565" s="5" t="n"/>
      <c r="C565" s="17" t="n"/>
      <c r="D565" s="5" t="n"/>
      <c r="E565" s="5" t="n"/>
      <c r="F565" s="6">
        <f>IF(B565&amp;""="","",IFERROR(INDEX('الطلاب'!$B$6:$B$505,MATCH(B565&amp;"",'الطلاب'!$A$6:$A$505,0))&amp;"","كود غير موجود"))</f>
        <v/>
      </c>
      <c r="G565" s="6">
        <f>IF(B565&amp;""="","",IFERROR(INDEX('الطلاب'!$F$6:$F$505,MATCH(B565&amp;"",'الطلاب'!$A$6:$A$505,0))&amp;"",""))</f>
        <v/>
      </c>
      <c r="H565" s="22">
        <f>IF(OR(B565&amp;""="",NOT(ISNUMBER(A565))),"",IF(COUNTIFS($B$6:$B$3005,B565&amp;"",$A$6:$A$3005,"&gt;"&amp;A565)=0,1,0))</f>
        <v/>
      </c>
    </row>
    <row r="566">
      <c r="A566" s="13" t="n"/>
      <c r="B566" s="5" t="n"/>
      <c r="C566" s="17" t="n"/>
      <c r="D566" s="5" t="n"/>
      <c r="E566" s="5" t="n"/>
      <c r="F566" s="6">
        <f>IF(B566&amp;""="","",IFERROR(INDEX('الطلاب'!$B$6:$B$505,MATCH(B566&amp;"",'الطلاب'!$A$6:$A$505,0))&amp;"","كود غير موجود"))</f>
        <v/>
      </c>
      <c r="G566" s="6">
        <f>IF(B566&amp;""="","",IFERROR(INDEX('الطلاب'!$F$6:$F$505,MATCH(B566&amp;"",'الطلاب'!$A$6:$A$505,0))&amp;"",""))</f>
        <v/>
      </c>
      <c r="H566" s="22">
        <f>IF(OR(B566&amp;""="",NOT(ISNUMBER(A566))),"",IF(COUNTIFS($B$6:$B$3005,B566&amp;"",$A$6:$A$3005,"&gt;"&amp;A566)=0,1,0))</f>
        <v/>
      </c>
    </row>
    <row r="567">
      <c r="A567" s="13" t="n"/>
      <c r="B567" s="5" t="n"/>
      <c r="C567" s="17" t="n"/>
      <c r="D567" s="5" t="n"/>
      <c r="E567" s="5" t="n"/>
      <c r="F567" s="6">
        <f>IF(B567&amp;""="","",IFERROR(INDEX('الطلاب'!$B$6:$B$505,MATCH(B567&amp;"",'الطلاب'!$A$6:$A$505,0))&amp;"","كود غير موجود"))</f>
        <v/>
      </c>
      <c r="G567" s="6">
        <f>IF(B567&amp;""="","",IFERROR(INDEX('الطلاب'!$F$6:$F$505,MATCH(B567&amp;"",'الطلاب'!$A$6:$A$505,0))&amp;"",""))</f>
        <v/>
      </c>
      <c r="H567" s="22">
        <f>IF(OR(B567&amp;""="",NOT(ISNUMBER(A567))),"",IF(COUNTIFS($B$6:$B$3005,B567&amp;"",$A$6:$A$3005,"&gt;"&amp;A567)=0,1,0))</f>
        <v/>
      </c>
    </row>
    <row r="568">
      <c r="A568" s="13" t="n"/>
      <c r="B568" s="5" t="n"/>
      <c r="C568" s="17" t="n"/>
      <c r="D568" s="5" t="n"/>
      <c r="E568" s="5" t="n"/>
      <c r="F568" s="6">
        <f>IF(B568&amp;""="","",IFERROR(INDEX('الطلاب'!$B$6:$B$505,MATCH(B568&amp;"",'الطلاب'!$A$6:$A$505,0))&amp;"","كود غير موجود"))</f>
        <v/>
      </c>
      <c r="G568" s="6">
        <f>IF(B568&amp;""="","",IFERROR(INDEX('الطلاب'!$F$6:$F$505,MATCH(B568&amp;"",'الطلاب'!$A$6:$A$505,0))&amp;"",""))</f>
        <v/>
      </c>
      <c r="H568" s="22">
        <f>IF(OR(B568&amp;""="",NOT(ISNUMBER(A568))),"",IF(COUNTIFS($B$6:$B$3005,B568&amp;"",$A$6:$A$3005,"&gt;"&amp;A568)=0,1,0))</f>
        <v/>
      </c>
    </row>
    <row r="569">
      <c r="A569" s="13" t="n"/>
      <c r="B569" s="5" t="n"/>
      <c r="C569" s="17" t="n"/>
      <c r="D569" s="5" t="n"/>
      <c r="E569" s="5" t="n"/>
      <c r="F569" s="6">
        <f>IF(B569&amp;""="","",IFERROR(INDEX('الطلاب'!$B$6:$B$505,MATCH(B569&amp;"",'الطلاب'!$A$6:$A$505,0))&amp;"","كود غير موجود"))</f>
        <v/>
      </c>
      <c r="G569" s="6">
        <f>IF(B569&amp;""="","",IFERROR(INDEX('الطلاب'!$F$6:$F$505,MATCH(B569&amp;"",'الطلاب'!$A$6:$A$505,0))&amp;"",""))</f>
        <v/>
      </c>
      <c r="H569" s="22">
        <f>IF(OR(B569&amp;""="",NOT(ISNUMBER(A569))),"",IF(COUNTIFS($B$6:$B$3005,B569&amp;"",$A$6:$A$3005,"&gt;"&amp;A569)=0,1,0))</f>
        <v/>
      </c>
    </row>
    <row r="570">
      <c r="A570" s="13" t="n"/>
      <c r="B570" s="5" t="n"/>
      <c r="C570" s="17" t="n"/>
      <c r="D570" s="5" t="n"/>
      <c r="E570" s="5" t="n"/>
      <c r="F570" s="6">
        <f>IF(B570&amp;""="","",IFERROR(INDEX('الطلاب'!$B$6:$B$505,MATCH(B570&amp;"",'الطلاب'!$A$6:$A$505,0))&amp;"","كود غير موجود"))</f>
        <v/>
      </c>
      <c r="G570" s="6">
        <f>IF(B570&amp;""="","",IFERROR(INDEX('الطلاب'!$F$6:$F$505,MATCH(B570&amp;"",'الطلاب'!$A$6:$A$505,0))&amp;"",""))</f>
        <v/>
      </c>
      <c r="H570" s="22">
        <f>IF(OR(B570&amp;""="",NOT(ISNUMBER(A570))),"",IF(COUNTIFS($B$6:$B$3005,B570&amp;"",$A$6:$A$3005,"&gt;"&amp;A570)=0,1,0))</f>
        <v/>
      </c>
    </row>
    <row r="571">
      <c r="A571" s="13" t="n"/>
      <c r="B571" s="5" t="n"/>
      <c r="C571" s="17" t="n"/>
      <c r="D571" s="5" t="n"/>
      <c r="E571" s="5" t="n"/>
      <c r="F571" s="6">
        <f>IF(B571&amp;""="","",IFERROR(INDEX('الطلاب'!$B$6:$B$505,MATCH(B571&amp;"",'الطلاب'!$A$6:$A$505,0))&amp;"","كود غير موجود"))</f>
        <v/>
      </c>
      <c r="G571" s="6">
        <f>IF(B571&amp;""="","",IFERROR(INDEX('الطلاب'!$F$6:$F$505,MATCH(B571&amp;"",'الطلاب'!$A$6:$A$505,0))&amp;"",""))</f>
        <v/>
      </c>
      <c r="H571" s="22">
        <f>IF(OR(B571&amp;""="",NOT(ISNUMBER(A571))),"",IF(COUNTIFS($B$6:$B$3005,B571&amp;"",$A$6:$A$3005,"&gt;"&amp;A571)=0,1,0))</f>
        <v/>
      </c>
    </row>
    <row r="572">
      <c r="A572" s="13" t="n"/>
      <c r="B572" s="5" t="n"/>
      <c r="C572" s="17" t="n"/>
      <c r="D572" s="5" t="n"/>
      <c r="E572" s="5" t="n"/>
      <c r="F572" s="6">
        <f>IF(B572&amp;""="","",IFERROR(INDEX('الطلاب'!$B$6:$B$505,MATCH(B572&amp;"",'الطلاب'!$A$6:$A$505,0))&amp;"","كود غير موجود"))</f>
        <v/>
      </c>
      <c r="G572" s="6">
        <f>IF(B572&amp;""="","",IFERROR(INDEX('الطلاب'!$F$6:$F$505,MATCH(B572&amp;"",'الطلاب'!$A$6:$A$505,0))&amp;"",""))</f>
        <v/>
      </c>
      <c r="H572" s="22">
        <f>IF(OR(B572&amp;""="",NOT(ISNUMBER(A572))),"",IF(COUNTIFS($B$6:$B$3005,B572&amp;"",$A$6:$A$3005,"&gt;"&amp;A572)=0,1,0))</f>
        <v/>
      </c>
    </row>
    <row r="573">
      <c r="A573" s="13" t="n"/>
      <c r="B573" s="5" t="n"/>
      <c r="C573" s="17" t="n"/>
      <c r="D573" s="5" t="n"/>
      <c r="E573" s="5" t="n"/>
      <c r="F573" s="6">
        <f>IF(B573&amp;""="","",IFERROR(INDEX('الطلاب'!$B$6:$B$505,MATCH(B573&amp;"",'الطلاب'!$A$6:$A$505,0))&amp;"","كود غير موجود"))</f>
        <v/>
      </c>
      <c r="G573" s="6">
        <f>IF(B573&amp;""="","",IFERROR(INDEX('الطلاب'!$F$6:$F$505,MATCH(B573&amp;"",'الطلاب'!$A$6:$A$505,0))&amp;"",""))</f>
        <v/>
      </c>
      <c r="H573" s="22">
        <f>IF(OR(B573&amp;""="",NOT(ISNUMBER(A573))),"",IF(COUNTIFS($B$6:$B$3005,B573&amp;"",$A$6:$A$3005,"&gt;"&amp;A573)=0,1,0))</f>
        <v/>
      </c>
    </row>
    <row r="574">
      <c r="A574" s="13" t="n"/>
      <c r="B574" s="5" t="n"/>
      <c r="C574" s="17" t="n"/>
      <c r="D574" s="5" t="n"/>
      <c r="E574" s="5" t="n"/>
      <c r="F574" s="6">
        <f>IF(B574&amp;""="","",IFERROR(INDEX('الطلاب'!$B$6:$B$505,MATCH(B574&amp;"",'الطلاب'!$A$6:$A$505,0))&amp;"","كود غير موجود"))</f>
        <v/>
      </c>
      <c r="G574" s="6">
        <f>IF(B574&amp;""="","",IFERROR(INDEX('الطلاب'!$F$6:$F$505,MATCH(B574&amp;"",'الطلاب'!$A$6:$A$505,0))&amp;"",""))</f>
        <v/>
      </c>
      <c r="H574" s="22">
        <f>IF(OR(B574&amp;""="",NOT(ISNUMBER(A574))),"",IF(COUNTIFS($B$6:$B$3005,B574&amp;"",$A$6:$A$3005,"&gt;"&amp;A574)=0,1,0))</f>
        <v/>
      </c>
    </row>
    <row r="575">
      <c r="A575" s="13" t="n"/>
      <c r="B575" s="5" t="n"/>
      <c r="C575" s="17" t="n"/>
      <c r="D575" s="5" t="n"/>
      <c r="E575" s="5" t="n"/>
      <c r="F575" s="6">
        <f>IF(B575&amp;""="","",IFERROR(INDEX('الطلاب'!$B$6:$B$505,MATCH(B575&amp;"",'الطلاب'!$A$6:$A$505,0))&amp;"","كود غير موجود"))</f>
        <v/>
      </c>
      <c r="G575" s="6">
        <f>IF(B575&amp;""="","",IFERROR(INDEX('الطلاب'!$F$6:$F$505,MATCH(B575&amp;"",'الطلاب'!$A$6:$A$505,0))&amp;"",""))</f>
        <v/>
      </c>
      <c r="H575" s="22">
        <f>IF(OR(B575&amp;""="",NOT(ISNUMBER(A575))),"",IF(COUNTIFS($B$6:$B$3005,B575&amp;"",$A$6:$A$3005,"&gt;"&amp;A575)=0,1,0))</f>
        <v/>
      </c>
    </row>
    <row r="576">
      <c r="A576" s="13" t="n"/>
      <c r="B576" s="5" t="n"/>
      <c r="C576" s="17" t="n"/>
      <c r="D576" s="5" t="n"/>
      <c r="E576" s="5" t="n"/>
      <c r="F576" s="6">
        <f>IF(B576&amp;""="","",IFERROR(INDEX('الطلاب'!$B$6:$B$505,MATCH(B576&amp;"",'الطلاب'!$A$6:$A$505,0))&amp;"","كود غير موجود"))</f>
        <v/>
      </c>
      <c r="G576" s="6">
        <f>IF(B576&amp;""="","",IFERROR(INDEX('الطلاب'!$F$6:$F$505,MATCH(B576&amp;"",'الطلاب'!$A$6:$A$505,0))&amp;"",""))</f>
        <v/>
      </c>
      <c r="H576" s="22">
        <f>IF(OR(B576&amp;""="",NOT(ISNUMBER(A576))),"",IF(COUNTIFS($B$6:$B$3005,B576&amp;"",$A$6:$A$3005,"&gt;"&amp;A576)=0,1,0))</f>
        <v/>
      </c>
    </row>
    <row r="577">
      <c r="A577" s="13" t="n"/>
      <c r="B577" s="5" t="n"/>
      <c r="C577" s="17" t="n"/>
      <c r="D577" s="5" t="n"/>
      <c r="E577" s="5" t="n"/>
      <c r="F577" s="6">
        <f>IF(B577&amp;""="","",IFERROR(INDEX('الطلاب'!$B$6:$B$505,MATCH(B577&amp;"",'الطلاب'!$A$6:$A$505,0))&amp;"","كود غير موجود"))</f>
        <v/>
      </c>
      <c r="G577" s="6">
        <f>IF(B577&amp;""="","",IFERROR(INDEX('الطلاب'!$F$6:$F$505,MATCH(B577&amp;"",'الطلاب'!$A$6:$A$505,0))&amp;"",""))</f>
        <v/>
      </c>
      <c r="H577" s="22">
        <f>IF(OR(B577&amp;""="",NOT(ISNUMBER(A577))),"",IF(COUNTIFS($B$6:$B$3005,B577&amp;"",$A$6:$A$3005,"&gt;"&amp;A577)=0,1,0))</f>
        <v/>
      </c>
    </row>
    <row r="578">
      <c r="A578" s="13" t="n"/>
      <c r="B578" s="5" t="n"/>
      <c r="C578" s="17" t="n"/>
      <c r="D578" s="5" t="n"/>
      <c r="E578" s="5" t="n"/>
      <c r="F578" s="6">
        <f>IF(B578&amp;""="","",IFERROR(INDEX('الطلاب'!$B$6:$B$505,MATCH(B578&amp;"",'الطلاب'!$A$6:$A$505,0))&amp;"","كود غير موجود"))</f>
        <v/>
      </c>
      <c r="G578" s="6">
        <f>IF(B578&amp;""="","",IFERROR(INDEX('الطلاب'!$F$6:$F$505,MATCH(B578&amp;"",'الطلاب'!$A$6:$A$505,0))&amp;"",""))</f>
        <v/>
      </c>
      <c r="H578" s="22">
        <f>IF(OR(B578&amp;""="",NOT(ISNUMBER(A578))),"",IF(COUNTIFS($B$6:$B$3005,B578&amp;"",$A$6:$A$3005,"&gt;"&amp;A578)=0,1,0))</f>
        <v/>
      </c>
    </row>
    <row r="579">
      <c r="A579" s="13" t="n"/>
      <c r="B579" s="5" t="n"/>
      <c r="C579" s="17" t="n"/>
      <c r="D579" s="5" t="n"/>
      <c r="E579" s="5" t="n"/>
      <c r="F579" s="6">
        <f>IF(B579&amp;""="","",IFERROR(INDEX('الطلاب'!$B$6:$B$505,MATCH(B579&amp;"",'الطلاب'!$A$6:$A$505,0))&amp;"","كود غير موجود"))</f>
        <v/>
      </c>
      <c r="G579" s="6">
        <f>IF(B579&amp;""="","",IFERROR(INDEX('الطلاب'!$F$6:$F$505,MATCH(B579&amp;"",'الطلاب'!$A$6:$A$505,0))&amp;"",""))</f>
        <v/>
      </c>
      <c r="H579" s="22">
        <f>IF(OR(B579&amp;""="",NOT(ISNUMBER(A579))),"",IF(COUNTIFS($B$6:$B$3005,B579&amp;"",$A$6:$A$3005,"&gt;"&amp;A579)=0,1,0))</f>
        <v/>
      </c>
    </row>
    <row r="580">
      <c r="A580" s="13" t="n"/>
      <c r="B580" s="5" t="n"/>
      <c r="C580" s="17" t="n"/>
      <c r="D580" s="5" t="n"/>
      <c r="E580" s="5" t="n"/>
      <c r="F580" s="6">
        <f>IF(B580&amp;""="","",IFERROR(INDEX('الطلاب'!$B$6:$B$505,MATCH(B580&amp;"",'الطلاب'!$A$6:$A$505,0))&amp;"","كود غير موجود"))</f>
        <v/>
      </c>
      <c r="G580" s="6">
        <f>IF(B580&amp;""="","",IFERROR(INDEX('الطلاب'!$F$6:$F$505,MATCH(B580&amp;"",'الطلاب'!$A$6:$A$505,0))&amp;"",""))</f>
        <v/>
      </c>
      <c r="H580" s="22">
        <f>IF(OR(B580&amp;""="",NOT(ISNUMBER(A580))),"",IF(COUNTIFS($B$6:$B$3005,B580&amp;"",$A$6:$A$3005,"&gt;"&amp;A580)=0,1,0))</f>
        <v/>
      </c>
    </row>
    <row r="581">
      <c r="A581" s="13" t="n"/>
      <c r="B581" s="5" t="n"/>
      <c r="C581" s="17" t="n"/>
      <c r="D581" s="5" t="n"/>
      <c r="E581" s="5" t="n"/>
      <c r="F581" s="6">
        <f>IF(B581&amp;""="","",IFERROR(INDEX('الطلاب'!$B$6:$B$505,MATCH(B581&amp;"",'الطلاب'!$A$6:$A$505,0))&amp;"","كود غير موجود"))</f>
        <v/>
      </c>
      <c r="G581" s="6">
        <f>IF(B581&amp;""="","",IFERROR(INDEX('الطلاب'!$F$6:$F$505,MATCH(B581&amp;"",'الطلاب'!$A$6:$A$505,0))&amp;"",""))</f>
        <v/>
      </c>
      <c r="H581" s="22">
        <f>IF(OR(B581&amp;""="",NOT(ISNUMBER(A581))),"",IF(COUNTIFS($B$6:$B$3005,B581&amp;"",$A$6:$A$3005,"&gt;"&amp;A581)=0,1,0))</f>
        <v/>
      </c>
    </row>
    <row r="582">
      <c r="A582" s="13" t="n"/>
      <c r="B582" s="5" t="n"/>
      <c r="C582" s="17" t="n"/>
      <c r="D582" s="5" t="n"/>
      <c r="E582" s="5" t="n"/>
      <c r="F582" s="6">
        <f>IF(B582&amp;""="","",IFERROR(INDEX('الطلاب'!$B$6:$B$505,MATCH(B582&amp;"",'الطلاب'!$A$6:$A$505,0))&amp;"","كود غير موجود"))</f>
        <v/>
      </c>
      <c r="G582" s="6">
        <f>IF(B582&amp;""="","",IFERROR(INDEX('الطلاب'!$F$6:$F$505,MATCH(B582&amp;"",'الطلاب'!$A$6:$A$505,0))&amp;"",""))</f>
        <v/>
      </c>
      <c r="H582" s="22">
        <f>IF(OR(B582&amp;""="",NOT(ISNUMBER(A582))),"",IF(COUNTIFS($B$6:$B$3005,B582&amp;"",$A$6:$A$3005,"&gt;"&amp;A582)=0,1,0))</f>
        <v/>
      </c>
    </row>
    <row r="583">
      <c r="A583" s="13" t="n"/>
      <c r="B583" s="5" t="n"/>
      <c r="C583" s="17" t="n"/>
      <c r="D583" s="5" t="n"/>
      <c r="E583" s="5" t="n"/>
      <c r="F583" s="6">
        <f>IF(B583&amp;""="","",IFERROR(INDEX('الطلاب'!$B$6:$B$505,MATCH(B583&amp;"",'الطلاب'!$A$6:$A$505,0))&amp;"","كود غير موجود"))</f>
        <v/>
      </c>
      <c r="G583" s="6">
        <f>IF(B583&amp;""="","",IFERROR(INDEX('الطلاب'!$F$6:$F$505,MATCH(B583&amp;"",'الطلاب'!$A$6:$A$505,0))&amp;"",""))</f>
        <v/>
      </c>
      <c r="H583" s="22">
        <f>IF(OR(B583&amp;""="",NOT(ISNUMBER(A583))),"",IF(COUNTIFS($B$6:$B$3005,B583&amp;"",$A$6:$A$3005,"&gt;"&amp;A583)=0,1,0))</f>
        <v/>
      </c>
    </row>
    <row r="584">
      <c r="A584" s="13" t="n"/>
      <c r="B584" s="5" t="n"/>
      <c r="C584" s="17" t="n"/>
      <c r="D584" s="5" t="n"/>
      <c r="E584" s="5" t="n"/>
      <c r="F584" s="6">
        <f>IF(B584&amp;""="","",IFERROR(INDEX('الطلاب'!$B$6:$B$505,MATCH(B584&amp;"",'الطلاب'!$A$6:$A$505,0))&amp;"","كود غير موجود"))</f>
        <v/>
      </c>
      <c r="G584" s="6">
        <f>IF(B584&amp;""="","",IFERROR(INDEX('الطلاب'!$F$6:$F$505,MATCH(B584&amp;"",'الطلاب'!$A$6:$A$505,0))&amp;"",""))</f>
        <v/>
      </c>
      <c r="H584" s="22">
        <f>IF(OR(B584&amp;""="",NOT(ISNUMBER(A584))),"",IF(COUNTIFS($B$6:$B$3005,B584&amp;"",$A$6:$A$3005,"&gt;"&amp;A584)=0,1,0))</f>
        <v/>
      </c>
    </row>
    <row r="585">
      <c r="A585" s="13" t="n"/>
      <c r="B585" s="5" t="n"/>
      <c r="C585" s="17" t="n"/>
      <c r="D585" s="5" t="n"/>
      <c r="E585" s="5" t="n"/>
      <c r="F585" s="6">
        <f>IF(B585&amp;""="","",IFERROR(INDEX('الطلاب'!$B$6:$B$505,MATCH(B585&amp;"",'الطلاب'!$A$6:$A$505,0))&amp;"","كود غير موجود"))</f>
        <v/>
      </c>
      <c r="G585" s="6">
        <f>IF(B585&amp;""="","",IFERROR(INDEX('الطلاب'!$F$6:$F$505,MATCH(B585&amp;"",'الطلاب'!$A$6:$A$505,0))&amp;"",""))</f>
        <v/>
      </c>
      <c r="H585" s="22">
        <f>IF(OR(B585&amp;""="",NOT(ISNUMBER(A585))),"",IF(COUNTIFS($B$6:$B$3005,B585&amp;"",$A$6:$A$3005,"&gt;"&amp;A585)=0,1,0))</f>
        <v/>
      </c>
    </row>
    <row r="586">
      <c r="A586" s="13" t="n"/>
      <c r="B586" s="5" t="n"/>
      <c r="C586" s="17" t="n"/>
      <c r="D586" s="5" t="n"/>
      <c r="E586" s="5" t="n"/>
      <c r="F586" s="6">
        <f>IF(B586&amp;""="","",IFERROR(INDEX('الطلاب'!$B$6:$B$505,MATCH(B586&amp;"",'الطلاب'!$A$6:$A$505,0))&amp;"","كود غير موجود"))</f>
        <v/>
      </c>
      <c r="G586" s="6">
        <f>IF(B586&amp;""="","",IFERROR(INDEX('الطلاب'!$F$6:$F$505,MATCH(B586&amp;"",'الطلاب'!$A$6:$A$505,0))&amp;"",""))</f>
        <v/>
      </c>
      <c r="H586" s="22">
        <f>IF(OR(B586&amp;""="",NOT(ISNUMBER(A586))),"",IF(COUNTIFS($B$6:$B$3005,B586&amp;"",$A$6:$A$3005,"&gt;"&amp;A586)=0,1,0))</f>
        <v/>
      </c>
    </row>
    <row r="587">
      <c r="A587" s="13" t="n"/>
      <c r="B587" s="5" t="n"/>
      <c r="C587" s="17" t="n"/>
      <c r="D587" s="5" t="n"/>
      <c r="E587" s="5" t="n"/>
      <c r="F587" s="6">
        <f>IF(B587&amp;""="","",IFERROR(INDEX('الطلاب'!$B$6:$B$505,MATCH(B587&amp;"",'الطلاب'!$A$6:$A$505,0))&amp;"","كود غير موجود"))</f>
        <v/>
      </c>
      <c r="G587" s="6">
        <f>IF(B587&amp;""="","",IFERROR(INDEX('الطلاب'!$F$6:$F$505,MATCH(B587&amp;"",'الطلاب'!$A$6:$A$505,0))&amp;"",""))</f>
        <v/>
      </c>
      <c r="H587" s="22">
        <f>IF(OR(B587&amp;""="",NOT(ISNUMBER(A587))),"",IF(COUNTIFS($B$6:$B$3005,B587&amp;"",$A$6:$A$3005,"&gt;"&amp;A587)=0,1,0))</f>
        <v/>
      </c>
    </row>
    <row r="588">
      <c r="A588" s="13" t="n"/>
      <c r="B588" s="5" t="n"/>
      <c r="C588" s="17" t="n"/>
      <c r="D588" s="5" t="n"/>
      <c r="E588" s="5" t="n"/>
      <c r="F588" s="6">
        <f>IF(B588&amp;""="","",IFERROR(INDEX('الطلاب'!$B$6:$B$505,MATCH(B588&amp;"",'الطلاب'!$A$6:$A$505,0))&amp;"","كود غير موجود"))</f>
        <v/>
      </c>
      <c r="G588" s="6">
        <f>IF(B588&amp;""="","",IFERROR(INDEX('الطلاب'!$F$6:$F$505,MATCH(B588&amp;"",'الطلاب'!$A$6:$A$505,0))&amp;"",""))</f>
        <v/>
      </c>
      <c r="H588" s="22">
        <f>IF(OR(B588&amp;""="",NOT(ISNUMBER(A588))),"",IF(COUNTIFS($B$6:$B$3005,B588&amp;"",$A$6:$A$3005,"&gt;"&amp;A588)=0,1,0))</f>
        <v/>
      </c>
    </row>
    <row r="589">
      <c r="A589" s="13" t="n"/>
      <c r="B589" s="5" t="n"/>
      <c r="C589" s="17" t="n"/>
      <c r="D589" s="5" t="n"/>
      <c r="E589" s="5" t="n"/>
      <c r="F589" s="6">
        <f>IF(B589&amp;""="","",IFERROR(INDEX('الطلاب'!$B$6:$B$505,MATCH(B589&amp;"",'الطلاب'!$A$6:$A$505,0))&amp;"","كود غير موجود"))</f>
        <v/>
      </c>
      <c r="G589" s="6">
        <f>IF(B589&amp;""="","",IFERROR(INDEX('الطلاب'!$F$6:$F$505,MATCH(B589&amp;"",'الطلاب'!$A$6:$A$505,0))&amp;"",""))</f>
        <v/>
      </c>
      <c r="H589" s="22">
        <f>IF(OR(B589&amp;""="",NOT(ISNUMBER(A589))),"",IF(COUNTIFS($B$6:$B$3005,B589&amp;"",$A$6:$A$3005,"&gt;"&amp;A589)=0,1,0))</f>
        <v/>
      </c>
    </row>
    <row r="590">
      <c r="A590" s="13" t="n"/>
      <c r="B590" s="5" t="n"/>
      <c r="C590" s="17" t="n"/>
      <c r="D590" s="5" t="n"/>
      <c r="E590" s="5" t="n"/>
      <c r="F590" s="6">
        <f>IF(B590&amp;""="","",IFERROR(INDEX('الطلاب'!$B$6:$B$505,MATCH(B590&amp;"",'الطلاب'!$A$6:$A$505,0))&amp;"","كود غير موجود"))</f>
        <v/>
      </c>
      <c r="G590" s="6">
        <f>IF(B590&amp;""="","",IFERROR(INDEX('الطلاب'!$F$6:$F$505,MATCH(B590&amp;"",'الطلاب'!$A$6:$A$505,0))&amp;"",""))</f>
        <v/>
      </c>
      <c r="H590" s="22">
        <f>IF(OR(B590&amp;""="",NOT(ISNUMBER(A590))),"",IF(COUNTIFS($B$6:$B$3005,B590&amp;"",$A$6:$A$3005,"&gt;"&amp;A590)=0,1,0))</f>
        <v/>
      </c>
    </row>
    <row r="591">
      <c r="A591" s="13" t="n"/>
      <c r="B591" s="5" t="n"/>
      <c r="C591" s="17" t="n"/>
      <c r="D591" s="5" t="n"/>
      <c r="E591" s="5" t="n"/>
      <c r="F591" s="6">
        <f>IF(B591&amp;""="","",IFERROR(INDEX('الطلاب'!$B$6:$B$505,MATCH(B591&amp;"",'الطلاب'!$A$6:$A$505,0))&amp;"","كود غير موجود"))</f>
        <v/>
      </c>
      <c r="G591" s="6">
        <f>IF(B591&amp;""="","",IFERROR(INDEX('الطلاب'!$F$6:$F$505,MATCH(B591&amp;"",'الطلاب'!$A$6:$A$505,0))&amp;"",""))</f>
        <v/>
      </c>
      <c r="H591" s="22">
        <f>IF(OR(B591&amp;""="",NOT(ISNUMBER(A591))),"",IF(COUNTIFS($B$6:$B$3005,B591&amp;"",$A$6:$A$3005,"&gt;"&amp;A591)=0,1,0))</f>
        <v/>
      </c>
    </row>
    <row r="592">
      <c r="A592" s="13" t="n"/>
      <c r="B592" s="5" t="n"/>
      <c r="C592" s="17" t="n"/>
      <c r="D592" s="5" t="n"/>
      <c r="E592" s="5" t="n"/>
      <c r="F592" s="6">
        <f>IF(B592&amp;""="","",IFERROR(INDEX('الطلاب'!$B$6:$B$505,MATCH(B592&amp;"",'الطلاب'!$A$6:$A$505,0))&amp;"","كود غير موجود"))</f>
        <v/>
      </c>
      <c r="G592" s="6">
        <f>IF(B592&amp;""="","",IFERROR(INDEX('الطلاب'!$F$6:$F$505,MATCH(B592&amp;"",'الطلاب'!$A$6:$A$505,0))&amp;"",""))</f>
        <v/>
      </c>
      <c r="H592" s="22">
        <f>IF(OR(B592&amp;""="",NOT(ISNUMBER(A592))),"",IF(COUNTIFS($B$6:$B$3005,B592&amp;"",$A$6:$A$3005,"&gt;"&amp;A592)=0,1,0))</f>
        <v/>
      </c>
    </row>
    <row r="593">
      <c r="A593" s="13" t="n"/>
      <c r="B593" s="5" t="n"/>
      <c r="C593" s="17" t="n"/>
      <c r="D593" s="5" t="n"/>
      <c r="E593" s="5" t="n"/>
      <c r="F593" s="6">
        <f>IF(B593&amp;""="","",IFERROR(INDEX('الطلاب'!$B$6:$B$505,MATCH(B593&amp;"",'الطلاب'!$A$6:$A$505,0))&amp;"","كود غير موجود"))</f>
        <v/>
      </c>
      <c r="G593" s="6">
        <f>IF(B593&amp;""="","",IFERROR(INDEX('الطلاب'!$F$6:$F$505,MATCH(B593&amp;"",'الطلاب'!$A$6:$A$505,0))&amp;"",""))</f>
        <v/>
      </c>
      <c r="H593" s="22">
        <f>IF(OR(B593&amp;""="",NOT(ISNUMBER(A593))),"",IF(COUNTIFS($B$6:$B$3005,B593&amp;"",$A$6:$A$3005,"&gt;"&amp;A593)=0,1,0))</f>
        <v/>
      </c>
    </row>
    <row r="594">
      <c r="A594" s="13" t="n"/>
      <c r="B594" s="5" t="n"/>
      <c r="C594" s="17" t="n"/>
      <c r="D594" s="5" t="n"/>
      <c r="E594" s="5" t="n"/>
      <c r="F594" s="6">
        <f>IF(B594&amp;""="","",IFERROR(INDEX('الطلاب'!$B$6:$B$505,MATCH(B594&amp;"",'الطلاب'!$A$6:$A$505,0))&amp;"","كود غير موجود"))</f>
        <v/>
      </c>
      <c r="G594" s="6">
        <f>IF(B594&amp;""="","",IFERROR(INDEX('الطلاب'!$F$6:$F$505,MATCH(B594&amp;"",'الطلاب'!$A$6:$A$505,0))&amp;"",""))</f>
        <v/>
      </c>
      <c r="H594" s="22">
        <f>IF(OR(B594&amp;""="",NOT(ISNUMBER(A594))),"",IF(COUNTIFS($B$6:$B$3005,B594&amp;"",$A$6:$A$3005,"&gt;"&amp;A594)=0,1,0))</f>
        <v/>
      </c>
    </row>
    <row r="595">
      <c r="A595" s="13" t="n"/>
      <c r="B595" s="5" t="n"/>
      <c r="C595" s="17" t="n"/>
      <c r="D595" s="5" t="n"/>
      <c r="E595" s="5" t="n"/>
      <c r="F595" s="6">
        <f>IF(B595&amp;""="","",IFERROR(INDEX('الطلاب'!$B$6:$B$505,MATCH(B595&amp;"",'الطلاب'!$A$6:$A$505,0))&amp;"","كود غير موجود"))</f>
        <v/>
      </c>
      <c r="G595" s="6">
        <f>IF(B595&amp;""="","",IFERROR(INDEX('الطلاب'!$F$6:$F$505,MATCH(B595&amp;"",'الطلاب'!$A$6:$A$505,0))&amp;"",""))</f>
        <v/>
      </c>
      <c r="H595" s="22">
        <f>IF(OR(B595&amp;""="",NOT(ISNUMBER(A595))),"",IF(COUNTIFS($B$6:$B$3005,B595&amp;"",$A$6:$A$3005,"&gt;"&amp;A595)=0,1,0))</f>
        <v/>
      </c>
    </row>
    <row r="596">
      <c r="A596" s="13" t="n"/>
      <c r="B596" s="5" t="n"/>
      <c r="C596" s="17" t="n"/>
      <c r="D596" s="5" t="n"/>
      <c r="E596" s="5" t="n"/>
      <c r="F596" s="6">
        <f>IF(B596&amp;""="","",IFERROR(INDEX('الطلاب'!$B$6:$B$505,MATCH(B596&amp;"",'الطلاب'!$A$6:$A$505,0))&amp;"","كود غير موجود"))</f>
        <v/>
      </c>
      <c r="G596" s="6">
        <f>IF(B596&amp;""="","",IFERROR(INDEX('الطلاب'!$F$6:$F$505,MATCH(B596&amp;"",'الطلاب'!$A$6:$A$505,0))&amp;"",""))</f>
        <v/>
      </c>
      <c r="H596" s="22">
        <f>IF(OR(B596&amp;""="",NOT(ISNUMBER(A596))),"",IF(COUNTIFS($B$6:$B$3005,B596&amp;"",$A$6:$A$3005,"&gt;"&amp;A596)=0,1,0))</f>
        <v/>
      </c>
    </row>
    <row r="597">
      <c r="A597" s="13" t="n"/>
      <c r="B597" s="5" t="n"/>
      <c r="C597" s="17" t="n"/>
      <c r="D597" s="5" t="n"/>
      <c r="E597" s="5" t="n"/>
      <c r="F597" s="6">
        <f>IF(B597&amp;""="","",IFERROR(INDEX('الطلاب'!$B$6:$B$505,MATCH(B597&amp;"",'الطلاب'!$A$6:$A$505,0))&amp;"","كود غير موجود"))</f>
        <v/>
      </c>
      <c r="G597" s="6">
        <f>IF(B597&amp;""="","",IFERROR(INDEX('الطلاب'!$F$6:$F$505,MATCH(B597&amp;"",'الطلاب'!$A$6:$A$505,0))&amp;"",""))</f>
        <v/>
      </c>
      <c r="H597" s="22">
        <f>IF(OR(B597&amp;""="",NOT(ISNUMBER(A597))),"",IF(COUNTIFS($B$6:$B$3005,B597&amp;"",$A$6:$A$3005,"&gt;"&amp;A597)=0,1,0))</f>
        <v/>
      </c>
    </row>
    <row r="598">
      <c r="A598" s="13" t="n"/>
      <c r="B598" s="5" t="n"/>
      <c r="C598" s="17" t="n"/>
      <c r="D598" s="5" t="n"/>
      <c r="E598" s="5" t="n"/>
      <c r="F598" s="6">
        <f>IF(B598&amp;""="","",IFERROR(INDEX('الطلاب'!$B$6:$B$505,MATCH(B598&amp;"",'الطلاب'!$A$6:$A$505,0))&amp;"","كود غير موجود"))</f>
        <v/>
      </c>
      <c r="G598" s="6">
        <f>IF(B598&amp;""="","",IFERROR(INDEX('الطلاب'!$F$6:$F$505,MATCH(B598&amp;"",'الطلاب'!$A$6:$A$505,0))&amp;"",""))</f>
        <v/>
      </c>
      <c r="H598" s="22">
        <f>IF(OR(B598&amp;""="",NOT(ISNUMBER(A598))),"",IF(COUNTIFS($B$6:$B$3005,B598&amp;"",$A$6:$A$3005,"&gt;"&amp;A598)=0,1,0))</f>
        <v/>
      </c>
    </row>
    <row r="599">
      <c r="A599" s="13" t="n"/>
      <c r="B599" s="5" t="n"/>
      <c r="C599" s="17" t="n"/>
      <c r="D599" s="5" t="n"/>
      <c r="E599" s="5" t="n"/>
      <c r="F599" s="6">
        <f>IF(B599&amp;""="","",IFERROR(INDEX('الطلاب'!$B$6:$B$505,MATCH(B599&amp;"",'الطلاب'!$A$6:$A$505,0))&amp;"","كود غير موجود"))</f>
        <v/>
      </c>
      <c r="G599" s="6">
        <f>IF(B599&amp;""="","",IFERROR(INDEX('الطلاب'!$F$6:$F$505,MATCH(B599&amp;"",'الطلاب'!$A$6:$A$505,0))&amp;"",""))</f>
        <v/>
      </c>
      <c r="H599" s="22">
        <f>IF(OR(B599&amp;""="",NOT(ISNUMBER(A599))),"",IF(COUNTIFS($B$6:$B$3005,B599&amp;"",$A$6:$A$3005,"&gt;"&amp;A599)=0,1,0))</f>
        <v/>
      </c>
    </row>
    <row r="600">
      <c r="A600" s="13" t="n"/>
      <c r="B600" s="5" t="n"/>
      <c r="C600" s="17" t="n"/>
      <c r="D600" s="5" t="n"/>
      <c r="E600" s="5" t="n"/>
      <c r="F600" s="6">
        <f>IF(B600&amp;""="","",IFERROR(INDEX('الطلاب'!$B$6:$B$505,MATCH(B600&amp;"",'الطلاب'!$A$6:$A$505,0))&amp;"","كود غير موجود"))</f>
        <v/>
      </c>
      <c r="G600" s="6">
        <f>IF(B600&amp;""="","",IFERROR(INDEX('الطلاب'!$F$6:$F$505,MATCH(B600&amp;"",'الطلاب'!$A$6:$A$505,0))&amp;"",""))</f>
        <v/>
      </c>
      <c r="H600" s="22">
        <f>IF(OR(B600&amp;""="",NOT(ISNUMBER(A600))),"",IF(COUNTIFS($B$6:$B$3005,B600&amp;"",$A$6:$A$3005,"&gt;"&amp;A600)=0,1,0))</f>
        <v/>
      </c>
    </row>
    <row r="601">
      <c r="A601" s="13" t="n"/>
      <c r="B601" s="5" t="n"/>
      <c r="C601" s="17" t="n"/>
      <c r="D601" s="5" t="n"/>
      <c r="E601" s="5" t="n"/>
      <c r="F601" s="6">
        <f>IF(B601&amp;""="","",IFERROR(INDEX('الطلاب'!$B$6:$B$505,MATCH(B601&amp;"",'الطلاب'!$A$6:$A$505,0))&amp;"","كود غير موجود"))</f>
        <v/>
      </c>
      <c r="G601" s="6">
        <f>IF(B601&amp;""="","",IFERROR(INDEX('الطلاب'!$F$6:$F$505,MATCH(B601&amp;"",'الطلاب'!$A$6:$A$505,0))&amp;"",""))</f>
        <v/>
      </c>
      <c r="H601" s="22">
        <f>IF(OR(B601&amp;""="",NOT(ISNUMBER(A601))),"",IF(COUNTIFS($B$6:$B$3005,B601&amp;"",$A$6:$A$3005,"&gt;"&amp;A601)=0,1,0))</f>
        <v/>
      </c>
    </row>
    <row r="602">
      <c r="A602" s="13" t="n"/>
      <c r="B602" s="5" t="n"/>
      <c r="C602" s="17" t="n"/>
      <c r="D602" s="5" t="n"/>
      <c r="E602" s="5" t="n"/>
      <c r="F602" s="6">
        <f>IF(B602&amp;""="","",IFERROR(INDEX('الطلاب'!$B$6:$B$505,MATCH(B602&amp;"",'الطلاب'!$A$6:$A$505,0))&amp;"","كود غير موجود"))</f>
        <v/>
      </c>
      <c r="G602" s="6">
        <f>IF(B602&amp;""="","",IFERROR(INDEX('الطلاب'!$F$6:$F$505,MATCH(B602&amp;"",'الطلاب'!$A$6:$A$505,0))&amp;"",""))</f>
        <v/>
      </c>
      <c r="H602" s="22">
        <f>IF(OR(B602&amp;""="",NOT(ISNUMBER(A602))),"",IF(COUNTIFS($B$6:$B$3005,B602&amp;"",$A$6:$A$3005,"&gt;"&amp;A602)=0,1,0))</f>
        <v/>
      </c>
    </row>
    <row r="603">
      <c r="A603" s="13" t="n"/>
      <c r="B603" s="5" t="n"/>
      <c r="C603" s="17" t="n"/>
      <c r="D603" s="5" t="n"/>
      <c r="E603" s="5" t="n"/>
      <c r="F603" s="6">
        <f>IF(B603&amp;""="","",IFERROR(INDEX('الطلاب'!$B$6:$B$505,MATCH(B603&amp;"",'الطلاب'!$A$6:$A$505,0))&amp;"","كود غير موجود"))</f>
        <v/>
      </c>
      <c r="G603" s="6">
        <f>IF(B603&amp;""="","",IFERROR(INDEX('الطلاب'!$F$6:$F$505,MATCH(B603&amp;"",'الطلاب'!$A$6:$A$505,0))&amp;"",""))</f>
        <v/>
      </c>
      <c r="H603" s="22">
        <f>IF(OR(B603&amp;""="",NOT(ISNUMBER(A603))),"",IF(COUNTIFS($B$6:$B$3005,B603&amp;"",$A$6:$A$3005,"&gt;"&amp;A603)=0,1,0))</f>
        <v/>
      </c>
    </row>
    <row r="604">
      <c r="A604" s="13" t="n"/>
      <c r="B604" s="5" t="n"/>
      <c r="C604" s="17" t="n"/>
      <c r="D604" s="5" t="n"/>
      <c r="E604" s="5" t="n"/>
      <c r="F604" s="6">
        <f>IF(B604&amp;""="","",IFERROR(INDEX('الطلاب'!$B$6:$B$505,MATCH(B604&amp;"",'الطلاب'!$A$6:$A$505,0))&amp;"","كود غير موجود"))</f>
        <v/>
      </c>
      <c r="G604" s="6">
        <f>IF(B604&amp;""="","",IFERROR(INDEX('الطلاب'!$F$6:$F$505,MATCH(B604&amp;"",'الطلاب'!$A$6:$A$505,0))&amp;"",""))</f>
        <v/>
      </c>
      <c r="H604" s="22">
        <f>IF(OR(B604&amp;""="",NOT(ISNUMBER(A604))),"",IF(COUNTIFS($B$6:$B$3005,B604&amp;"",$A$6:$A$3005,"&gt;"&amp;A604)=0,1,0))</f>
        <v/>
      </c>
    </row>
    <row r="605">
      <c r="A605" s="13" t="n"/>
      <c r="B605" s="5" t="n"/>
      <c r="C605" s="17" t="n"/>
      <c r="D605" s="5" t="n"/>
      <c r="E605" s="5" t="n"/>
      <c r="F605" s="6">
        <f>IF(B605&amp;""="","",IFERROR(INDEX('الطلاب'!$B$6:$B$505,MATCH(B605&amp;"",'الطلاب'!$A$6:$A$505,0))&amp;"","كود غير موجود"))</f>
        <v/>
      </c>
      <c r="G605" s="6">
        <f>IF(B605&amp;""="","",IFERROR(INDEX('الطلاب'!$F$6:$F$505,MATCH(B605&amp;"",'الطلاب'!$A$6:$A$505,0))&amp;"",""))</f>
        <v/>
      </c>
      <c r="H605" s="22">
        <f>IF(OR(B605&amp;""="",NOT(ISNUMBER(A605))),"",IF(COUNTIFS($B$6:$B$3005,B605&amp;"",$A$6:$A$3005,"&gt;"&amp;A605)=0,1,0))</f>
        <v/>
      </c>
    </row>
    <row r="606">
      <c r="A606" s="13" t="n"/>
      <c r="B606" s="5" t="n"/>
      <c r="C606" s="17" t="n"/>
      <c r="D606" s="5" t="n"/>
      <c r="E606" s="5" t="n"/>
      <c r="F606" s="6">
        <f>IF(B606&amp;""="","",IFERROR(INDEX('الطلاب'!$B$6:$B$505,MATCH(B606&amp;"",'الطلاب'!$A$6:$A$505,0))&amp;"","كود غير موجود"))</f>
        <v/>
      </c>
      <c r="G606" s="6">
        <f>IF(B606&amp;""="","",IFERROR(INDEX('الطلاب'!$F$6:$F$505,MATCH(B606&amp;"",'الطلاب'!$A$6:$A$505,0))&amp;"",""))</f>
        <v/>
      </c>
      <c r="H606" s="22">
        <f>IF(OR(B606&amp;""="",NOT(ISNUMBER(A606))),"",IF(COUNTIFS($B$6:$B$3005,B606&amp;"",$A$6:$A$3005,"&gt;"&amp;A606)=0,1,0))</f>
        <v/>
      </c>
    </row>
    <row r="607">
      <c r="A607" s="13" t="n"/>
      <c r="B607" s="5" t="n"/>
      <c r="C607" s="17" t="n"/>
      <c r="D607" s="5" t="n"/>
      <c r="E607" s="5" t="n"/>
      <c r="F607" s="6">
        <f>IF(B607&amp;""="","",IFERROR(INDEX('الطلاب'!$B$6:$B$505,MATCH(B607&amp;"",'الطلاب'!$A$6:$A$505,0))&amp;"","كود غير موجود"))</f>
        <v/>
      </c>
      <c r="G607" s="6">
        <f>IF(B607&amp;""="","",IFERROR(INDEX('الطلاب'!$F$6:$F$505,MATCH(B607&amp;"",'الطلاب'!$A$6:$A$505,0))&amp;"",""))</f>
        <v/>
      </c>
      <c r="H607" s="22">
        <f>IF(OR(B607&amp;""="",NOT(ISNUMBER(A607))),"",IF(COUNTIFS($B$6:$B$3005,B607&amp;"",$A$6:$A$3005,"&gt;"&amp;A607)=0,1,0))</f>
        <v/>
      </c>
    </row>
    <row r="608">
      <c r="A608" s="13" t="n"/>
      <c r="B608" s="5" t="n"/>
      <c r="C608" s="17" t="n"/>
      <c r="D608" s="5" t="n"/>
      <c r="E608" s="5" t="n"/>
      <c r="F608" s="6">
        <f>IF(B608&amp;""="","",IFERROR(INDEX('الطلاب'!$B$6:$B$505,MATCH(B608&amp;"",'الطلاب'!$A$6:$A$505,0))&amp;"","كود غير موجود"))</f>
        <v/>
      </c>
      <c r="G608" s="6">
        <f>IF(B608&amp;""="","",IFERROR(INDEX('الطلاب'!$F$6:$F$505,MATCH(B608&amp;"",'الطلاب'!$A$6:$A$505,0))&amp;"",""))</f>
        <v/>
      </c>
      <c r="H608" s="22">
        <f>IF(OR(B608&amp;""="",NOT(ISNUMBER(A608))),"",IF(COUNTIFS($B$6:$B$3005,B608&amp;"",$A$6:$A$3005,"&gt;"&amp;A608)=0,1,0))</f>
        <v/>
      </c>
    </row>
    <row r="609">
      <c r="A609" s="13" t="n"/>
      <c r="B609" s="5" t="n"/>
      <c r="C609" s="17" t="n"/>
      <c r="D609" s="5" t="n"/>
      <c r="E609" s="5" t="n"/>
      <c r="F609" s="6">
        <f>IF(B609&amp;""="","",IFERROR(INDEX('الطلاب'!$B$6:$B$505,MATCH(B609&amp;"",'الطلاب'!$A$6:$A$505,0))&amp;"","كود غير موجود"))</f>
        <v/>
      </c>
      <c r="G609" s="6">
        <f>IF(B609&amp;""="","",IFERROR(INDEX('الطلاب'!$F$6:$F$505,MATCH(B609&amp;"",'الطلاب'!$A$6:$A$505,0))&amp;"",""))</f>
        <v/>
      </c>
      <c r="H609" s="22">
        <f>IF(OR(B609&amp;""="",NOT(ISNUMBER(A609))),"",IF(COUNTIFS($B$6:$B$3005,B609&amp;"",$A$6:$A$3005,"&gt;"&amp;A609)=0,1,0))</f>
        <v/>
      </c>
    </row>
    <row r="610">
      <c r="A610" s="13" t="n"/>
      <c r="B610" s="5" t="n"/>
      <c r="C610" s="17" t="n"/>
      <c r="D610" s="5" t="n"/>
      <c r="E610" s="5" t="n"/>
      <c r="F610" s="6">
        <f>IF(B610&amp;""="","",IFERROR(INDEX('الطلاب'!$B$6:$B$505,MATCH(B610&amp;"",'الطلاب'!$A$6:$A$505,0))&amp;"","كود غير موجود"))</f>
        <v/>
      </c>
      <c r="G610" s="6">
        <f>IF(B610&amp;""="","",IFERROR(INDEX('الطلاب'!$F$6:$F$505,MATCH(B610&amp;"",'الطلاب'!$A$6:$A$505,0))&amp;"",""))</f>
        <v/>
      </c>
      <c r="H610" s="22">
        <f>IF(OR(B610&amp;""="",NOT(ISNUMBER(A610))),"",IF(COUNTIFS($B$6:$B$3005,B610&amp;"",$A$6:$A$3005,"&gt;"&amp;A610)=0,1,0))</f>
        <v/>
      </c>
    </row>
    <row r="611">
      <c r="A611" s="13" t="n"/>
      <c r="B611" s="5" t="n"/>
      <c r="C611" s="17" t="n"/>
      <c r="D611" s="5" t="n"/>
      <c r="E611" s="5" t="n"/>
      <c r="F611" s="6">
        <f>IF(B611&amp;""="","",IFERROR(INDEX('الطلاب'!$B$6:$B$505,MATCH(B611&amp;"",'الطلاب'!$A$6:$A$505,0))&amp;"","كود غير موجود"))</f>
        <v/>
      </c>
      <c r="G611" s="6">
        <f>IF(B611&amp;""="","",IFERROR(INDEX('الطلاب'!$F$6:$F$505,MATCH(B611&amp;"",'الطلاب'!$A$6:$A$505,0))&amp;"",""))</f>
        <v/>
      </c>
      <c r="H611" s="22">
        <f>IF(OR(B611&amp;""="",NOT(ISNUMBER(A611))),"",IF(COUNTIFS($B$6:$B$3005,B611&amp;"",$A$6:$A$3005,"&gt;"&amp;A611)=0,1,0))</f>
        <v/>
      </c>
    </row>
    <row r="612">
      <c r="A612" s="13" t="n"/>
      <c r="B612" s="5" t="n"/>
      <c r="C612" s="17" t="n"/>
      <c r="D612" s="5" t="n"/>
      <c r="E612" s="5" t="n"/>
      <c r="F612" s="6">
        <f>IF(B612&amp;""="","",IFERROR(INDEX('الطلاب'!$B$6:$B$505,MATCH(B612&amp;"",'الطلاب'!$A$6:$A$505,0))&amp;"","كود غير موجود"))</f>
        <v/>
      </c>
      <c r="G612" s="6">
        <f>IF(B612&amp;""="","",IFERROR(INDEX('الطلاب'!$F$6:$F$505,MATCH(B612&amp;"",'الطلاب'!$A$6:$A$505,0))&amp;"",""))</f>
        <v/>
      </c>
      <c r="H612" s="22">
        <f>IF(OR(B612&amp;""="",NOT(ISNUMBER(A612))),"",IF(COUNTIFS($B$6:$B$3005,B612&amp;"",$A$6:$A$3005,"&gt;"&amp;A612)=0,1,0))</f>
        <v/>
      </c>
    </row>
    <row r="613">
      <c r="A613" s="13" t="n"/>
      <c r="B613" s="5" t="n"/>
      <c r="C613" s="17" t="n"/>
      <c r="D613" s="5" t="n"/>
      <c r="E613" s="5" t="n"/>
      <c r="F613" s="6">
        <f>IF(B613&amp;""="","",IFERROR(INDEX('الطلاب'!$B$6:$B$505,MATCH(B613&amp;"",'الطلاب'!$A$6:$A$505,0))&amp;"","كود غير موجود"))</f>
        <v/>
      </c>
      <c r="G613" s="6">
        <f>IF(B613&amp;""="","",IFERROR(INDEX('الطلاب'!$F$6:$F$505,MATCH(B613&amp;"",'الطلاب'!$A$6:$A$505,0))&amp;"",""))</f>
        <v/>
      </c>
      <c r="H613" s="22">
        <f>IF(OR(B613&amp;""="",NOT(ISNUMBER(A613))),"",IF(COUNTIFS($B$6:$B$3005,B613&amp;"",$A$6:$A$3005,"&gt;"&amp;A613)=0,1,0))</f>
        <v/>
      </c>
    </row>
    <row r="614">
      <c r="A614" s="13" t="n"/>
      <c r="B614" s="5" t="n"/>
      <c r="C614" s="17" t="n"/>
      <c r="D614" s="5" t="n"/>
      <c r="E614" s="5" t="n"/>
      <c r="F614" s="6">
        <f>IF(B614&amp;""="","",IFERROR(INDEX('الطلاب'!$B$6:$B$505,MATCH(B614&amp;"",'الطلاب'!$A$6:$A$505,0))&amp;"","كود غير موجود"))</f>
        <v/>
      </c>
      <c r="G614" s="6">
        <f>IF(B614&amp;""="","",IFERROR(INDEX('الطلاب'!$F$6:$F$505,MATCH(B614&amp;"",'الطلاب'!$A$6:$A$505,0))&amp;"",""))</f>
        <v/>
      </c>
      <c r="H614" s="22">
        <f>IF(OR(B614&amp;""="",NOT(ISNUMBER(A614))),"",IF(COUNTIFS($B$6:$B$3005,B614&amp;"",$A$6:$A$3005,"&gt;"&amp;A614)=0,1,0))</f>
        <v/>
      </c>
    </row>
    <row r="615">
      <c r="A615" s="13" t="n"/>
      <c r="B615" s="5" t="n"/>
      <c r="C615" s="17" t="n"/>
      <c r="D615" s="5" t="n"/>
      <c r="E615" s="5" t="n"/>
      <c r="F615" s="6">
        <f>IF(B615&amp;""="","",IFERROR(INDEX('الطلاب'!$B$6:$B$505,MATCH(B615&amp;"",'الطلاب'!$A$6:$A$505,0))&amp;"","كود غير موجود"))</f>
        <v/>
      </c>
      <c r="G615" s="6">
        <f>IF(B615&amp;""="","",IFERROR(INDEX('الطلاب'!$F$6:$F$505,MATCH(B615&amp;"",'الطلاب'!$A$6:$A$505,0))&amp;"",""))</f>
        <v/>
      </c>
      <c r="H615" s="22">
        <f>IF(OR(B615&amp;""="",NOT(ISNUMBER(A615))),"",IF(COUNTIFS($B$6:$B$3005,B615&amp;"",$A$6:$A$3005,"&gt;"&amp;A615)=0,1,0))</f>
        <v/>
      </c>
    </row>
    <row r="616">
      <c r="A616" s="13" t="n"/>
      <c r="B616" s="5" t="n"/>
      <c r="C616" s="17" t="n"/>
      <c r="D616" s="5" t="n"/>
      <c r="E616" s="5" t="n"/>
      <c r="F616" s="6">
        <f>IF(B616&amp;""="","",IFERROR(INDEX('الطلاب'!$B$6:$B$505,MATCH(B616&amp;"",'الطلاب'!$A$6:$A$505,0))&amp;"","كود غير موجود"))</f>
        <v/>
      </c>
      <c r="G616" s="6">
        <f>IF(B616&amp;""="","",IFERROR(INDEX('الطلاب'!$F$6:$F$505,MATCH(B616&amp;"",'الطلاب'!$A$6:$A$505,0))&amp;"",""))</f>
        <v/>
      </c>
      <c r="H616" s="22">
        <f>IF(OR(B616&amp;""="",NOT(ISNUMBER(A616))),"",IF(COUNTIFS($B$6:$B$3005,B616&amp;"",$A$6:$A$3005,"&gt;"&amp;A616)=0,1,0))</f>
        <v/>
      </c>
    </row>
    <row r="617">
      <c r="A617" s="13" t="n"/>
      <c r="B617" s="5" t="n"/>
      <c r="C617" s="17" t="n"/>
      <c r="D617" s="5" t="n"/>
      <c r="E617" s="5" t="n"/>
      <c r="F617" s="6">
        <f>IF(B617&amp;""="","",IFERROR(INDEX('الطلاب'!$B$6:$B$505,MATCH(B617&amp;"",'الطلاب'!$A$6:$A$505,0))&amp;"","كود غير موجود"))</f>
        <v/>
      </c>
      <c r="G617" s="6">
        <f>IF(B617&amp;""="","",IFERROR(INDEX('الطلاب'!$F$6:$F$505,MATCH(B617&amp;"",'الطلاب'!$A$6:$A$505,0))&amp;"",""))</f>
        <v/>
      </c>
      <c r="H617" s="22">
        <f>IF(OR(B617&amp;""="",NOT(ISNUMBER(A617))),"",IF(COUNTIFS($B$6:$B$3005,B617&amp;"",$A$6:$A$3005,"&gt;"&amp;A617)=0,1,0))</f>
        <v/>
      </c>
    </row>
    <row r="618">
      <c r="A618" s="13" t="n"/>
      <c r="B618" s="5" t="n"/>
      <c r="C618" s="17" t="n"/>
      <c r="D618" s="5" t="n"/>
      <c r="E618" s="5" t="n"/>
      <c r="F618" s="6">
        <f>IF(B618&amp;""="","",IFERROR(INDEX('الطلاب'!$B$6:$B$505,MATCH(B618&amp;"",'الطلاب'!$A$6:$A$505,0))&amp;"","كود غير موجود"))</f>
        <v/>
      </c>
      <c r="G618" s="6">
        <f>IF(B618&amp;""="","",IFERROR(INDEX('الطلاب'!$F$6:$F$505,MATCH(B618&amp;"",'الطلاب'!$A$6:$A$505,0))&amp;"",""))</f>
        <v/>
      </c>
      <c r="H618" s="22">
        <f>IF(OR(B618&amp;""="",NOT(ISNUMBER(A618))),"",IF(COUNTIFS($B$6:$B$3005,B618&amp;"",$A$6:$A$3005,"&gt;"&amp;A618)=0,1,0))</f>
        <v/>
      </c>
    </row>
    <row r="619">
      <c r="A619" s="13" t="n"/>
      <c r="B619" s="5" t="n"/>
      <c r="C619" s="17" t="n"/>
      <c r="D619" s="5" t="n"/>
      <c r="E619" s="5" t="n"/>
      <c r="F619" s="6">
        <f>IF(B619&amp;""="","",IFERROR(INDEX('الطلاب'!$B$6:$B$505,MATCH(B619&amp;"",'الطلاب'!$A$6:$A$505,0))&amp;"","كود غير موجود"))</f>
        <v/>
      </c>
      <c r="G619" s="6">
        <f>IF(B619&amp;""="","",IFERROR(INDEX('الطلاب'!$F$6:$F$505,MATCH(B619&amp;"",'الطلاب'!$A$6:$A$505,0))&amp;"",""))</f>
        <v/>
      </c>
      <c r="H619" s="22">
        <f>IF(OR(B619&amp;""="",NOT(ISNUMBER(A619))),"",IF(COUNTIFS($B$6:$B$3005,B619&amp;"",$A$6:$A$3005,"&gt;"&amp;A619)=0,1,0))</f>
        <v/>
      </c>
    </row>
    <row r="620">
      <c r="A620" s="13" t="n"/>
      <c r="B620" s="5" t="n"/>
      <c r="C620" s="17" t="n"/>
      <c r="D620" s="5" t="n"/>
      <c r="E620" s="5" t="n"/>
      <c r="F620" s="6">
        <f>IF(B620&amp;""="","",IFERROR(INDEX('الطلاب'!$B$6:$B$505,MATCH(B620&amp;"",'الطلاب'!$A$6:$A$505,0))&amp;"","كود غير موجود"))</f>
        <v/>
      </c>
      <c r="G620" s="6">
        <f>IF(B620&amp;""="","",IFERROR(INDEX('الطلاب'!$F$6:$F$505,MATCH(B620&amp;"",'الطلاب'!$A$6:$A$505,0))&amp;"",""))</f>
        <v/>
      </c>
      <c r="H620" s="22">
        <f>IF(OR(B620&amp;""="",NOT(ISNUMBER(A620))),"",IF(COUNTIFS($B$6:$B$3005,B620&amp;"",$A$6:$A$3005,"&gt;"&amp;A620)=0,1,0))</f>
        <v/>
      </c>
    </row>
    <row r="621">
      <c r="A621" s="13" t="n"/>
      <c r="B621" s="5" t="n"/>
      <c r="C621" s="17" t="n"/>
      <c r="D621" s="5" t="n"/>
      <c r="E621" s="5" t="n"/>
      <c r="F621" s="6">
        <f>IF(B621&amp;""="","",IFERROR(INDEX('الطلاب'!$B$6:$B$505,MATCH(B621&amp;"",'الطلاب'!$A$6:$A$505,0))&amp;"","كود غير موجود"))</f>
        <v/>
      </c>
      <c r="G621" s="6">
        <f>IF(B621&amp;""="","",IFERROR(INDEX('الطلاب'!$F$6:$F$505,MATCH(B621&amp;"",'الطلاب'!$A$6:$A$505,0))&amp;"",""))</f>
        <v/>
      </c>
      <c r="H621" s="22">
        <f>IF(OR(B621&amp;""="",NOT(ISNUMBER(A621))),"",IF(COUNTIFS($B$6:$B$3005,B621&amp;"",$A$6:$A$3005,"&gt;"&amp;A621)=0,1,0))</f>
        <v/>
      </c>
    </row>
    <row r="622">
      <c r="A622" s="13" t="n"/>
      <c r="B622" s="5" t="n"/>
      <c r="C622" s="17" t="n"/>
      <c r="D622" s="5" t="n"/>
      <c r="E622" s="5" t="n"/>
      <c r="F622" s="6">
        <f>IF(B622&amp;""="","",IFERROR(INDEX('الطلاب'!$B$6:$B$505,MATCH(B622&amp;"",'الطلاب'!$A$6:$A$505,0))&amp;"","كود غير موجود"))</f>
        <v/>
      </c>
      <c r="G622" s="6">
        <f>IF(B622&amp;""="","",IFERROR(INDEX('الطلاب'!$F$6:$F$505,MATCH(B622&amp;"",'الطلاب'!$A$6:$A$505,0))&amp;"",""))</f>
        <v/>
      </c>
      <c r="H622" s="22">
        <f>IF(OR(B622&amp;""="",NOT(ISNUMBER(A622))),"",IF(COUNTIFS($B$6:$B$3005,B622&amp;"",$A$6:$A$3005,"&gt;"&amp;A622)=0,1,0))</f>
        <v/>
      </c>
    </row>
    <row r="623">
      <c r="A623" s="13" t="n"/>
      <c r="B623" s="5" t="n"/>
      <c r="C623" s="17" t="n"/>
      <c r="D623" s="5" t="n"/>
      <c r="E623" s="5" t="n"/>
      <c r="F623" s="6">
        <f>IF(B623&amp;""="","",IFERROR(INDEX('الطلاب'!$B$6:$B$505,MATCH(B623&amp;"",'الطلاب'!$A$6:$A$505,0))&amp;"","كود غير موجود"))</f>
        <v/>
      </c>
      <c r="G623" s="6">
        <f>IF(B623&amp;""="","",IFERROR(INDEX('الطلاب'!$F$6:$F$505,MATCH(B623&amp;"",'الطلاب'!$A$6:$A$505,0))&amp;"",""))</f>
        <v/>
      </c>
      <c r="H623" s="22">
        <f>IF(OR(B623&amp;""="",NOT(ISNUMBER(A623))),"",IF(COUNTIFS($B$6:$B$3005,B623&amp;"",$A$6:$A$3005,"&gt;"&amp;A623)=0,1,0))</f>
        <v/>
      </c>
    </row>
    <row r="624">
      <c r="A624" s="13" t="n"/>
      <c r="B624" s="5" t="n"/>
      <c r="C624" s="17" t="n"/>
      <c r="D624" s="5" t="n"/>
      <c r="E624" s="5" t="n"/>
      <c r="F624" s="6">
        <f>IF(B624&amp;""="","",IFERROR(INDEX('الطلاب'!$B$6:$B$505,MATCH(B624&amp;"",'الطلاب'!$A$6:$A$505,0))&amp;"","كود غير موجود"))</f>
        <v/>
      </c>
      <c r="G624" s="6">
        <f>IF(B624&amp;""="","",IFERROR(INDEX('الطلاب'!$F$6:$F$505,MATCH(B624&amp;"",'الطلاب'!$A$6:$A$505,0))&amp;"",""))</f>
        <v/>
      </c>
      <c r="H624" s="22">
        <f>IF(OR(B624&amp;""="",NOT(ISNUMBER(A624))),"",IF(COUNTIFS($B$6:$B$3005,B624&amp;"",$A$6:$A$3005,"&gt;"&amp;A624)=0,1,0))</f>
        <v/>
      </c>
    </row>
    <row r="625">
      <c r="A625" s="13" t="n"/>
      <c r="B625" s="5" t="n"/>
      <c r="C625" s="17" t="n"/>
      <c r="D625" s="5" t="n"/>
      <c r="E625" s="5" t="n"/>
      <c r="F625" s="6">
        <f>IF(B625&amp;""="","",IFERROR(INDEX('الطلاب'!$B$6:$B$505,MATCH(B625&amp;"",'الطلاب'!$A$6:$A$505,0))&amp;"","كود غير موجود"))</f>
        <v/>
      </c>
      <c r="G625" s="6">
        <f>IF(B625&amp;""="","",IFERROR(INDEX('الطلاب'!$F$6:$F$505,MATCH(B625&amp;"",'الطلاب'!$A$6:$A$505,0))&amp;"",""))</f>
        <v/>
      </c>
      <c r="H625" s="22">
        <f>IF(OR(B625&amp;""="",NOT(ISNUMBER(A625))),"",IF(COUNTIFS($B$6:$B$3005,B625&amp;"",$A$6:$A$3005,"&gt;"&amp;A625)=0,1,0))</f>
        <v/>
      </c>
    </row>
    <row r="626">
      <c r="A626" s="13" t="n"/>
      <c r="B626" s="5" t="n"/>
      <c r="C626" s="17" t="n"/>
      <c r="D626" s="5" t="n"/>
      <c r="E626" s="5" t="n"/>
      <c r="F626" s="6">
        <f>IF(B626&amp;""="","",IFERROR(INDEX('الطلاب'!$B$6:$B$505,MATCH(B626&amp;"",'الطلاب'!$A$6:$A$505,0))&amp;"","كود غير موجود"))</f>
        <v/>
      </c>
      <c r="G626" s="6">
        <f>IF(B626&amp;""="","",IFERROR(INDEX('الطلاب'!$F$6:$F$505,MATCH(B626&amp;"",'الطلاب'!$A$6:$A$505,0))&amp;"",""))</f>
        <v/>
      </c>
      <c r="H626" s="22">
        <f>IF(OR(B626&amp;""="",NOT(ISNUMBER(A626))),"",IF(COUNTIFS($B$6:$B$3005,B626&amp;"",$A$6:$A$3005,"&gt;"&amp;A626)=0,1,0))</f>
        <v/>
      </c>
    </row>
    <row r="627">
      <c r="A627" s="13" t="n"/>
      <c r="B627" s="5" t="n"/>
      <c r="C627" s="17" t="n"/>
      <c r="D627" s="5" t="n"/>
      <c r="E627" s="5" t="n"/>
      <c r="F627" s="6">
        <f>IF(B627&amp;""="","",IFERROR(INDEX('الطلاب'!$B$6:$B$505,MATCH(B627&amp;"",'الطلاب'!$A$6:$A$505,0))&amp;"","كود غير موجود"))</f>
        <v/>
      </c>
      <c r="G627" s="6">
        <f>IF(B627&amp;""="","",IFERROR(INDEX('الطلاب'!$F$6:$F$505,MATCH(B627&amp;"",'الطلاب'!$A$6:$A$505,0))&amp;"",""))</f>
        <v/>
      </c>
      <c r="H627" s="22">
        <f>IF(OR(B627&amp;""="",NOT(ISNUMBER(A627))),"",IF(COUNTIFS($B$6:$B$3005,B627&amp;"",$A$6:$A$3005,"&gt;"&amp;A627)=0,1,0))</f>
        <v/>
      </c>
    </row>
    <row r="628">
      <c r="A628" s="13" t="n"/>
      <c r="B628" s="5" t="n"/>
      <c r="C628" s="17" t="n"/>
      <c r="D628" s="5" t="n"/>
      <c r="E628" s="5" t="n"/>
      <c r="F628" s="6">
        <f>IF(B628&amp;""="","",IFERROR(INDEX('الطلاب'!$B$6:$B$505,MATCH(B628&amp;"",'الطلاب'!$A$6:$A$505,0))&amp;"","كود غير موجود"))</f>
        <v/>
      </c>
      <c r="G628" s="6">
        <f>IF(B628&amp;""="","",IFERROR(INDEX('الطلاب'!$F$6:$F$505,MATCH(B628&amp;"",'الطلاب'!$A$6:$A$505,0))&amp;"",""))</f>
        <v/>
      </c>
      <c r="H628" s="22">
        <f>IF(OR(B628&amp;""="",NOT(ISNUMBER(A628))),"",IF(COUNTIFS($B$6:$B$3005,B628&amp;"",$A$6:$A$3005,"&gt;"&amp;A628)=0,1,0))</f>
        <v/>
      </c>
    </row>
    <row r="629">
      <c r="A629" s="13" t="n"/>
      <c r="B629" s="5" t="n"/>
      <c r="C629" s="17" t="n"/>
      <c r="D629" s="5" t="n"/>
      <c r="E629" s="5" t="n"/>
      <c r="F629" s="6">
        <f>IF(B629&amp;""="","",IFERROR(INDEX('الطلاب'!$B$6:$B$505,MATCH(B629&amp;"",'الطلاب'!$A$6:$A$505,0))&amp;"","كود غير موجود"))</f>
        <v/>
      </c>
      <c r="G629" s="6">
        <f>IF(B629&amp;""="","",IFERROR(INDEX('الطلاب'!$F$6:$F$505,MATCH(B629&amp;"",'الطلاب'!$A$6:$A$505,0))&amp;"",""))</f>
        <v/>
      </c>
      <c r="H629" s="22">
        <f>IF(OR(B629&amp;""="",NOT(ISNUMBER(A629))),"",IF(COUNTIFS($B$6:$B$3005,B629&amp;"",$A$6:$A$3005,"&gt;"&amp;A629)=0,1,0))</f>
        <v/>
      </c>
    </row>
    <row r="630">
      <c r="A630" s="13" t="n"/>
      <c r="B630" s="5" t="n"/>
      <c r="C630" s="17" t="n"/>
      <c r="D630" s="5" t="n"/>
      <c r="E630" s="5" t="n"/>
      <c r="F630" s="6">
        <f>IF(B630&amp;""="","",IFERROR(INDEX('الطلاب'!$B$6:$B$505,MATCH(B630&amp;"",'الطلاب'!$A$6:$A$505,0))&amp;"","كود غير موجود"))</f>
        <v/>
      </c>
      <c r="G630" s="6">
        <f>IF(B630&amp;""="","",IFERROR(INDEX('الطلاب'!$F$6:$F$505,MATCH(B630&amp;"",'الطلاب'!$A$6:$A$505,0))&amp;"",""))</f>
        <v/>
      </c>
      <c r="H630" s="22">
        <f>IF(OR(B630&amp;""="",NOT(ISNUMBER(A630))),"",IF(COUNTIFS($B$6:$B$3005,B630&amp;"",$A$6:$A$3005,"&gt;"&amp;A630)=0,1,0))</f>
        <v/>
      </c>
    </row>
    <row r="631">
      <c r="A631" s="13" t="n"/>
      <c r="B631" s="5" t="n"/>
      <c r="C631" s="17" t="n"/>
      <c r="D631" s="5" t="n"/>
      <c r="E631" s="5" t="n"/>
      <c r="F631" s="6">
        <f>IF(B631&amp;""="","",IFERROR(INDEX('الطلاب'!$B$6:$B$505,MATCH(B631&amp;"",'الطلاب'!$A$6:$A$505,0))&amp;"","كود غير موجود"))</f>
        <v/>
      </c>
      <c r="G631" s="6">
        <f>IF(B631&amp;""="","",IFERROR(INDEX('الطلاب'!$F$6:$F$505,MATCH(B631&amp;"",'الطلاب'!$A$6:$A$505,0))&amp;"",""))</f>
        <v/>
      </c>
      <c r="H631" s="22">
        <f>IF(OR(B631&amp;""="",NOT(ISNUMBER(A631))),"",IF(COUNTIFS($B$6:$B$3005,B631&amp;"",$A$6:$A$3005,"&gt;"&amp;A631)=0,1,0))</f>
        <v/>
      </c>
    </row>
    <row r="632">
      <c r="A632" s="13" t="n"/>
      <c r="B632" s="5" t="n"/>
      <c r="C632" s="17" t="n"/>
      <c r="D632" s="5" t="n"/>
      <c r="E632" s="5" t="n"/>
      <c r="F632" s="6">
        <f>IF(B632&amp;""="","",IFERROR(INDEX('الطلاب'!$B$6:$B$505,MATCH(B632&amp;"",'الطلاب'!$A$6:$A$505,0))&amp;"","كود غير موجود"))</f>
        <v/>
      </c>
      <c r="G632" s="6">
        <f>IF(B632&amp;""="","",IFERROR(INDEX('الطلاب'!$F$6:$F$505,MATCH(B632&amp;"",'الطلاب'!$A$6:$A$505,0))&amp;"",""))</f>
        <v/>
      </c>
      <c r="H632" s="22">
        <f>IF(OR(B632&amp;""="",NOT(ISNUMBER(A632))),"",IF(COUNTIFS($B$6:$B$3005,B632&amp;"",$A$6:$A$3005,"&gt;"&amp;A632)=0,1,0))</f>
        <v/>
      </c>
    </row>
    <row r="633">
      <c r="A633" s="13" t="n"/>
      <c r="B633" s="5" t="n"/>
      <c r="C633" s="17" t="n"/>
      <c r="D633" s="5" t="n"/>
      <c r="E633" s="5" t="n"/>
      <c r="F633" s="6">
        <f>IF(B633&amp;""="","",IFERROR(INDEX('الطلاب'!$B$6:$B$505,MATCH(B633&amp;"",'الطلاب'!$A$6:$A$505,0))&amp;"","كود غير موجود"))</f>
        <v/>
      </c>
      <c r="G633" s="6">
        <f>IF(B633&amp;""="","",IFERROR(INDEX('الطلاب'!$F$6:$F$505,MATCH(B633&amp;"",'الطلاب'!$A$6:$A$505,0))&amp;"",""))</f>
        <v/>
      </c>
      <c r="H633" s="22">
        <f>IF(OR(B633&amp;""="",NOT(ISNUMBER(A633))),"",IF(COUNTIFS($B$6:$B$3005,B633&amp;"",$A$6:$A$3005,"&gt;"&amp;A633)=0,1,0))</f>
        <v/>
      </c>
    </row>
    <row r="634">
      <c r="A634" s="13" t="n"/>
      <c r="B634" s="5" t="n"/>
      <c r="C634" s="17" t="n"/>
      <c r="D634" s="5" t="n"/>
      <c r="E634" s="5" t="n"/>
      <c r="F634" s="6">
        <f>IF(B634&amp;""="","",IFERROR(INDEX('الطلاب'!$B$6:$B$505,MATCH(B634&amp;"",'الطلاب'!$A$6:$A$505,0))&amp;"","كود غير موجود"))</f>
        <v/>
      </c>
      <c r="G634" s="6">
        <f>IF(B634&amp;""="","",IFERROR(INDEX('الطلاب'!$F$6:$F$505,MATCH(B634&amp;"",'الطلاب'!$A$6:$A$505,0))&amp;"",""))</f>
        <v/>
      </c>
      <c r="H634" s="22">
        <f>IF(OR(B634&amp;""="",NOT(ISNUMBER(A634))),"",IF(COUNTIFS($B$6:$B$3005,B634&amp;"",$A$6:$A$3005,"&gt;"&amp;A634)=0,1,0))</f>
        <v/>
      </c>
    </row>
    <row r="635">
      <c r="A635" s="13" t="n"/>
      <c r="B635" s="5" t="n"/>
      <c r="C635" s="17" t="n"/>
      <c r="D635" s="5" t="n"/>
      <c r="E635" s="5" t="n"/>
      <c r="F635" s="6">
        <f>IF(B635&amp;""="","",IFERROR(INDEX('الطلاب'!$B$6:$B$505,MATCH(B635&amp;"",'الطلاب'!$A$6:$A$505,0))&amp;"","كود غير موجود"))</f>
        <v/>
      </c>
      <c r="G635" s="6">
        <f>IF(B635&amp;""="","",IFERROR(INDEX('الطلاب'!$F$6:$F$505,MATCH(B635&amp;"",'الطلاب'!$A$6:$A$505,0))&amp;"",""))</f>
        <v/>
      </c>
      <c r="H635" s="22">
        <f>IF(OR(B635&amp;""="",NOT(ISNUMBER(A635))),"",IF(COUNTIFS($B$6:$B$3005,B635&amp;"",$A$6:$A$3005,"&gt;"&amp;A635)=0,1,0))</f>
        <v/>
      </c>
    </row>
    <row r="636">
      <c r="A636" s="13" t="n"/>
      <c r="B636" s="5" t="n"/>
      <c r="C636" s="17" t="n"/>
      <c r="D636" s="5" t="n"/>
      <c r="E636" s="5" t="n"/>
      <c r="F636" s="6">
        <f>IF(B636&amp;""="","",IFERROR(INDEX('الطلاب'!$B$6:$B$505,MATCH(B636&amp;"",'الطلاب'!$A$6:$A$505,0))&amp;"","كود غير موجود"))</f>
        <v/>
      </c>
      <c r="G636" s="6">
        <f>IF(B636&amp;""="","",IFERROR(INDEX('الطلاب'!$F$6:$F$505,MATCH(B636&amp;"",'الطلاب'!$A$6:$A$505,0))&amp;"",""))</f>
        <v/>
      </c>
      <c r="H636" s="22">
        <f>IF(OR(B636&amp;""="",NOT(ISNUMBER(A636))),"",IF(COUNTIFS($B$6:$B$3005,B636&amp;"",$A$6:$A$3005,"&gt;"&amp;A636)=0,1,0))</f>
        <v/>
      </c>
    </row>
    <row r="637">
      <c r="A637" s="13" t="n"/>
      <c r="B637" s="5" t="n"/>
      <c r="C637" s="17" t="n"/>
      <c r="D637" s="5" t="n"/>
      <c r="E637" s="5" t="n"/>
      <c r="F637" s="6">
        <f>IF(B637&amp;""="","",IFERROR(INDEX('الطلاب'!$B$6:$B$505,MATCH(B637&amp;"",'الطلاب'!$A$6:$A$505,0))&amp;"","كود غير موجود"))</f>
        <v/>
      </c>
      <c r="G637" s="6">
        <f>IF(B637&amp;""="","",IFERROR(INDEX('الطلاب'!$F$6:$F$505,MATCH(B637&amp;"",'الطلاب'!$A$6:$A$505,0))&amp;"",""))</f>
        <v/>
      </c>
      <c r="H637" s="22">
        <f>IF(OR(B637&amp;""="",NOT(ISNUMBER(A637))),"",IF(COUNTIFS($B$6:$B$3005,B637&amp;"",$A$6:$A$3005,"&gt;"&amp;A637)=0,1,0))</f>
        <v/>
      </c>
    </row>
    <row r="638">
      <c r="A638" s="13" t="n"/>
      <c r="B638" s="5" t="n"/>
      <c r="C638" s="17" t="n"/>
      <c r="D638" s="5" t="n"/>
      <c r="E638" s="5" t="n"/>
      <c r="F638" s="6">
        <f>IF(B638&amp;""="","",IFERROR(INDEX('الطلاب'!$B$6:$B$505,MATCH(B638&amp;"",'الطلاب'!$A$6:$A$505,0))&amp;"","كود غير موجود"))</f>
        <v/>
      </c>
      <c r="G638" s="6">
        <f>IF(B638&amp;""="","",IFERROR(INDEX('الطلاب'!$F$6:$F$505,MATCH(B638&amp;"",'الطلاب'!$A$6:$A$505,0))&amp;"",""))</f>
        <v/>
      </c>
      <c r="H638" s="22">
        <f>IF(OR(B638&amp;""="",NOT(ISNUMBER(A638))),"",IF(COUNTIFS($B$6:$B$3005,B638&amp;"",$A$6:$A$3005,"&gt;"&amp;A638)=0,1,0))</f>
        <v/>
      </c>
    </row>
    <row r="639">
      <c r="A639" s="13" t="n"/>
      <c r="B639" s="5" t="n"/>
      <c r="C639" s="17" t="n"/>
      <c r="D639" s="5" t="n"/>
      <c r="E639" s="5" t="n"/>
      <c r="F639" s="6">
        <f>IF(B639&amp;""="","",IFERROR(INDEX('الطلاب'!$B$6:$B$505,MATCH(B639&amp;"",'الطلاب'!$A$6:$A$505,0))&amp;"","كود غير موجود"))</f>
        <v/>
      </c>
      <c r="G639" s="6">
        <f>IF(B639&amp;""="","",IFERROR(INDEX('الطلاب'!$F$6:$F$505,MATCH(B639&amp;"",'الطلاب'!$A$6:$A$505,0))&amp;"",""))</f>
        <v/>
      </c>
      <c r="H639" s="22">
        <f>IF(OR(B639&amp;""="",NOT(ISNUMBER(A639))),"",IF(COUNTIFS($B$6:$B$3005,B639&amp;"",$A$6:$A$3005,"&gt;"&amp;A639)=0,1,0))</f>
        <v/>
      </c>
    </row>
    <row r="640">
      <c r="A640" s="13" t="n"/>
      <c r="B640" s="5" t="n"/>
      <c r="C640" s="17" t="n"/>
      <c r="D640" s="5" t="n"/>
      <c r="E640" s="5" t="n"/>
      <c r="F640" s="6">
        <f>IF(B640&amp;""="","",IFERROR(INDEX('الطلاب'!$B$6:$B$505,MATCH(B640&amp;"",'الطلاب'!$A$6:$A$505,0))&amp;"","كود غير موجود"))</f>
        <v/>
      </c>
      <c r="G640" s="6">
        <f>IF(B640&amp;""="","",IFERROR(INDEX('الطلاب'!$F$6:$F$505,MATCH(B640&amp;"",'الطلاب'!$A$6:$A$505,0))&amp;"",""))</f>
        <v/>
      </c>
      <c r="H640" s="22">
        <f>IF(OR(B640&amp;""="",NOT(ISNUMBER(A640))),"",IF(COUNTIFS($B$6:$B$3005,B640&amp;"",$A$6:$A$3005,"&gt;"&amp;A640)=0,1,0))</f>
        <v/>
      </c>
    </row>
    <row r="641">
      <c r="A641" s="13" t="n"/>
      <c r="B641" s="5" t="n"/>
      <c r="C641" s="17" t="n"/>
      <c r="D641" s="5" t="n"/>
      <c r="E641" s="5" t="n"/>
      <c r="F641" s="6">
        <f>IF(B641&amp;""="","",IFERROR(INDEX('الطلاب'!$B$6:$B$505,MATCH(B641&amp;"",'الطلاب'!$A$6:$A$505,0))&amp;"","كود غير موجود"))</f>
        <v/>
      </c>
      <c r="G641" s="6">
        <f>IF(B641&amp;""="","",IFERROR(INDEX('الطلاب'!$F$6:$F$505,MATCH(B641&amp;"",'الطلاب'!$A$6:$A$505,0))&amp;"",""))</f>
        <v/>
      </c>
      <c r="H641" s="22">
        <f>IF(OR(B641&amp;""="",NOT(ISNUMBER(A641))),"",IF(COUNTIFS($B$6:$B$3005,B641&amp;"",$A$6:$A$3005,"&gt;"&amp;A641)=0,1,0))</f>
        <v/>
      </c>
    </row>
    <row r="642">
      <c r="A642" s="13" t="n"/>
      <c r="B642" s="5" t="n"/>
      <c r="C642" s="17" t="n"/>
      <c r="D642" s="5" t="n"/>
      <c r="E642" s="5" t="n"/>
      <c r="F642" s="6">
        <f>IF(B642&amp;""="","",IFERROR(INDEX('الطلاب'!$B$6:$B$505,MATCH(B642&amp;"",'الطلاب'!$A$6:$A$505,0))&amp;"","كود غير موجود"))</f>
        <v/>
      </c>
      <c r="G642" s="6">
        <f>IF(B642&amp;""="","",IFERROR(INDEX('الطلاب'!$F$6:$F$505,MATCH(B642&amp;"",'الطلاب'!$A$6:$A$505,0))&amp;"",""))</f>
        <v/>
      </c>
      <c r="H642" s="22">
        <f>IF(OR(B642&amp;""="",NOT(ISNUMBER(A642))),"",IF(COUNTIFS($B$6:$B$3005,B642&amp;"",$A$6:$A$3005,"&gt;"&amp;A642)=0,1,0))</f>
        <v/>
      </c>
    </row>
    <row r="643">
      <c r="A643" s="13" t="n"/>
      <c r="B643" s="5" t="n"/>
      <c r="C643" s="17" t="n"/>
      <c r="D643" s="5" t="n"/>
      <c r="E643" s="5" t="n"/>
      <c r="F643" s="6">
        <f>IF(B643&amp;""="","",IFERROR(INDEX('الطلاب'!$B$6:$B$505,MATCH(B643&amp;"",'الطلاب'!$A$6:$A$505,0))&amp;"","كود غير موجود"))</f>
        <v/>
      </c>
      <c r="G643" s="6">
        <f>IF(B643&amp;""="","",IFERROR(INDEX('الطلاب'!$F$6:$F$505,MATCH(B643&amp;"",'الطلاب'!$A$6:$A$505,0))&amp;"",""))</f>
        <v/>
      </c>
      <c r="H643" s="22">
        <f>IF(OR(B643&amp;""="",NOT(ISNUMBER(A643))),"",IF(COUNTIFS($B$6:$B$3005,B643&amp;"",$A$6:$A$3005,"&gt;"&amp;A643)=0,1,0))</f>
        <v/>
      </c>
    </row>
    <row r="644">
      <c r="A644" s="13" t="n"/>
      <c r="B644" s="5" t="n"/>
      <c r="C644" s="17" t="n"/>
      <c r="D644" s="5" t="n"/>
      <c r="E644" s="5" t="n"/>
      <c r="F644" s="6">
        <f>IF(B644&amp;""="","",IFERROR(INDEX('الطلاب'!$B$6:$B$505,MATCH(B644&amp;"",'الطلاب'!$A$6:$A$505,0))&amp;"","كود غير موجود"))</f>
        <v/>
      </c>
      <c r="G644" s="6">
        <f>IF(B644&amp;""="","",IFERROR(INDEX('الطلاب'!$F$6:$F$505,MATCH(B644&amp;"",'الطلاب'!$A$6:$A$505,0))&amp;"",""))</f>
        <v/>
      </c>
      <c r="H644" s="22">
        <f>IF(OR(B644&amp;""="",NOT(ISNUMBER(A644))),"",IF(COUNTIFS($B$6:$B$3005,B644&amp;"",$A$6:$A$3005,"&gt;"&amp;A644)=0,1,0))</f>
        <v/>
      </c>
    </row>
    <row r="645">
      <c r="A645" s="13" t="n"/>
      <c r="B645" s="5" t="n"/>
      <c r="C645" s="17" t="n"/>
      <c r="D645" s="5" t="n"/>
      <c r="E645" s="5" t="n"/>
      <c r="F645" s="6">
        <f>IF(B645&amp;""="","",IFERROR(INDEX('الطلاب'!$B$6:$B$505,MATCH(B645&amp;"",'الطلاب'!$A$6:$A$505,0))&amp;"","كود غير موجود"))</f>
        <v/>
      </c>
      <c r="G645" s="6">
        <f>IF(B645&amp;""="","",IFERROR(INDEX('الطلاب'!$F$6:$F$505,MATCH(B645&amp;"",'الطلاب'!$A$6:$A$505,0))&amp;"",""))</f>
        <v/>
      </c>
      <c r="H645" s="22">
        <f>IF(OR(B645&amp;""="",NOT(ISNUMBER(A645))),"",IF(COUNTIFS($B$6:$B$3005,B645&amp;"",$A$6:$A$3005,"&gt;"&amp;A645)=0,1,0))</f>
        <v/>
      </c>
    </row>
    <row r="646">
      <c r="A646" s="13" t="n"/>
      <c r="B646" s="5" t="n"/>
      <c r="C646" s="17" t="n"/>
      <c r="D646" s="5" t="n"/>
      <c r="E646" s="5" t="n"/>
      <c r="F646" s="6">
        <f>IF(B646&amp;""="","",IFERROR(INDEX('الطلاب'!$B$6:$B$505,MATCH(B646&amp;"",'الطلاب'!$A$6:$A$505,0))&amp;"","كود غير موجود"))</f>
        <v/>
      </c>
      <c r="G646" s="6">
        <f>IF(B646&amp;""="","",IFERROR(INDEX('الطلاب'!$F$6:$F$505,MATCH(B646&amp;"",'الطلاب'!$A$6:$A$505,0))&amp;"",""))</f>
        <v/>
      </c>
      <c r="H646" s="22">
        <f>IF(OR(B646&amp;""="",NOT(ISNUMBER(A646))),"",IF(COUNTIFS($B$6:$B$3005,B646&amp;"",$A$6:$A$3005,"&gt;"&amp;A646)=0,1,0))</f>
        <v/>
      </c>
    </row>
    <row r="647">
      <c r="A647" s="13" t="n"/>
      <c r="B647" s="5" t="n"/>
      <c r="C647" s="17" t="n"/>
      <c r="D647" s="5" t="n"/>
      <c r="E647" s="5" t="n"/>
      <c r="F647" s="6">
        <f>IF(B647&amp;""="","",IFERROR(INDEX('الطلاب'!$B$6:$B$505,MATCH(B647&amp;"",'الطلاب'!$A$6:$A$505,0))&amp;"","كود غير موجود"))</f>
        <v/>
      </c>
      <c r="G647" s="6">
        <f>IF(B647&amp;""="","",IFERROR(INDEX('الطلاب'!$F$6:$F$505,MATCH(B647&amp;"",'الطلاب'!$A$6:$A$505,0))&amp;"",""))</f>
        <v/>
      </c>
      <c r="H647" s="22">
        <f>IF(OR(B647&amp;""="",NOT(ISNUMBER(A647))),"",IF(COUNTIFS($B$6:$B$3005,B647&amp;"",$A$6:$A$3005,"&gt;"&amp;A647)=0,1,0))</f>
        <v/>
      </c>
    </row>
    <row r="648">
      <c r="A648" s="13" t="n"/>
      <c r="B648" s="5" t="n"/>
      <c r="C648" s="17" t="n"/>
      <c r="D648" s="5" t="n"/>
      <c r="E648" s="5" t="n"/>
      <c r="F648" s="6">
        <f>IF(B648&amp;""="","",IFERROR(INDEX('الطلاب'!$B$6:$B$505,MATCH(B648&amp;"",'الطلاب'!$A$6:$A$505,0))&amp;"","كود غير موجود"))</f>
        <v/>
      </c>
      <c r="G648" s="6">
        <f>IF(B648&amp;""="","",IFERROR(INDEX('الطلاب'!$F$6:$F$505,MATCH(B648&amp;"",'الطلاب'!$A$6:$A$505,0))&amp;"",""))</f>
        <v/>
      </c>
      <c r="H648" s="22">
        <f>IF(OR(B648&amp;""="",NOT(ISNUMBER(A648))),"",IF(COUNTIFS($B$6:$B$3005,B648&amp;"",$A$6:$A$3005,"&gt;"&amp;A648)=0,1,0))</f>
        <v/>
      </c>
    </row>
    <row r="649">
      <c r="A649" s="13" t="n"/>
      <c r="B649" s="5" t="n"/>
      <c r="C649" s="17" t="n"/>
      <c r="D649" s="5" t="n"/>
      <c r="E649" s="5" t="n"/>
      <c r="F649" s="6">
        <f>IF(B649&amp;""="","",IFERROR(INDEX('الطلاب'!$B$6:$B$505,MATCH(B649&amp;"",'الطلاب'!$A$6:$A$505,0))&amp;"","كود غير موجود"))</f>
        <v/>
      </c>
      <c r="G649" s="6">
        <f>IF(B649&amp;""="","",IFERROR(INDEX('الطلاب'!$F$6:$F$505,MATCH(B649&amp;"",'الطلاب'!$A$6:$A$505,0))&amp;"",""))</f>
        <v/>
      </c>
      <c r="H649" s="22">
        <f>IF(OR(B649&amp;""="",NOT(ISNUMBER(A649))),"",IF(COUNTIFS($B$6:$B$3005,B649&amp;"",$A$6:$A$3005,"&gt;"&amp;A649)=0,1,0))</f>
        <v/>
      </c>
    </row>
    <row r="650">
      <c r="A650" s="13" t="n"/>
      <c r="B650" s="5" t="n"/>
      <c r="C650" s="17" t="n"/>
      <c r="D650" s="5" t="n"/>
      <c r="E650" s="5" t="n"/>
      <c r="F650" s="6">
        <f>IF(B650&amp;""="","",IFERROR(INDEX('الطلاب'!$B$6:$B$505,MATCH(B650&amp;"",'الطلاب'!$A$6:$A$505,0))&amp;"","كود غير موجود"))</f>
        <v/>
      </c>
      <c r="G650" s="6">
        <f>IF(B650&amp;""="","",IFERROR(INDEX('الطلاب'!$F$6:$F$505,MATCH(B650&amp;"",'الطلاب'!$A$6:$A$505,0))&amp;"",""))</f>
        <v/>
      </c>
      <c r="H650" s="22">
        <f>IF(OR(B650&amp;""="",NOT(ISNUMBER(A650))),"",IF(COUNTIFS($B$6:$B$3005,B650&amp;"",$A$6:$A$3005,"&gt;"&amp;A650)=0,1,0))</f>
        <v/>
      </c>
    </row>
    <row r="651">
      <c r="A651" s="13" t="n"/>
      <c r="B651" s="5" t="n"/>
      <c r="C651" s="17" t="n"/>
      <c r="D651" s="5" t="n"/>
      <c r="E651" s="5" t="n"/>
      <c r="F651" s="6">
        <f>IF(B651&amp;""="","",IFERROR(INDEX('الطلاب'!$B$6:$B$505,MATCH(B651&amp;"",'الطلاب'!$A$6:$A$505,0))&amp;"","كود غير موجود"))</f>
        <v/>
      </c>
      <c r="G651" s="6">
        <f>IF(B651&amp;""="","",IFERROR(INDEX('الطلاب'!$F$6:$F$505,MATCH(B651&amp;"",'الطلاب'!$A$6:$A$505,0))&amp;"",""))</f>
        <v/>
      </c>
      <c r="H651" s="22">
        <f>IF(OR(B651&amp;""="",NOT(ISNUMBER(A651))),"",IF(COUNTIFS($B$6:$B$3005,B651&amp;"",$A$6:$A$3005,"&gt;"&amp;A651)=0,1,0))</f>
        <v/>
      </c>
    </row>
    <row r="652">
      <c r="A652" s="13" t="n"/>
      <c r="B652" s="5" t="n"/>
      <c r="C652" s="17" t="n"/>
      <c r="D652" s="5" t="n"/>
      <c r="E652" s="5" t="n"/>
      <c r="F652" s="6">
        <f>IF(B652&amp;""="","",IFERROR(INDEX('الطلاب'!$B$6:$B$505,MATCH(B652&amp;"",'الطلاب'!$A$6:$A$505,0))&amp;"","كود غير موجود"))</f>
        <v/>
      </c>
      <c r="G652" s="6">
        <f>IF(B652&amp;""="","",IFERROR(INDEX('الطلاب'!$F$6:$F$505,MATCH(B652&amp;"",'الطلاب'!$A$6:$A$505,0))&amp;"",""))</f>
        <v/>
      </c>
      <c r="H652" s="22">
        <f>IF(OR(B652&amp;""="",NOT(ISNUMBER(A652))),"",IF(COUNTIFS($B$6:$B$3005,B652&amp;"",$A$6:$A$3005,"&gt;"&amp;A652)=0,1,0))</f>
        <v/>
      </c>
    </row>
    <row r="653">
      <c r="A653" s="13" t="n"/>
      <c r="B653" s="5" t="n"/>
      <c r="C653" s="17" t="n"/>
      <c r="D653" s="5" t="n"/>
      <c r="E653" s="5" t="n"/>
      <c r="F653" s="6">
        <f>IF(B653&amp;""="","",IFERROR(INDEX('الطلاب'!$B$6:$B$505,MATCH(B653&amp;"",'الطلاب'!$A$6:$A$505,0))&amp;"","كود غير موجود"))</f>
        <v/>
      </c>
      <c r="G653" s="6">
        <f>IF(B653&amp;""="","",IFERROR(INDEX('الطلاب'!$F$6:$F$505,MATCH(B653&amp;"",'الطلاب'!$A$6:$A$505,0))&amp;"",""))</f>
        <v/>
      </c>
      <c r="H653" s="22">
        <f>IF(OR(B653&amp;""="",NOT(ISNUMBER(A653))),"",IF(COUNTIFS($B$6:$B$3005,B653&amp;"",$A$6:$A$3005,"&gt;"&amp;A653)=0,1,0))</f>
        <v/>
      </c>
    </row>
    <row r="654">
      <c r="A654" s="13" t="n"/>
      <c r="B654" s="5" t="n"/>
      <c r="C654" s="17" t="n"/>
      <c r="D654" s="5" t="n"/>
      <c r="E654" s="5" t="n"/>
      <c r="F654" s="6">
        <f>IF(B654&amp;""="","",IFERROR(INDEX('الطلاب'!$B$6:$B$505,MATCH(B654&amp;"",'الطلاب'!$A$6:$A$505,0))&amp;"","كود غير موجود"))</f>
        <v/>
      </c>
      <c r="G654" s="6">
        <f>IF(B654&amp;""="","",IFERROR(INDEX('الطلاب'!$F$6:$F$505,MATCH(B654&amp;"",'الطلاب'!$A$6:$A$505,0))&amp;"",""))</f>
        <v/>
      </c>
      <c r="H654" s="22">
        <f>IF(OR(B654&amp;""="",NOT(ISNUMBER(A654))),"",IF(COUNTIFS($B$6:$B$3005,B654&amp;"",$A$6:$A$3005,"&gt;"&amp;A654)=0,1,0))</f>
        <v/>
      </c>
    </row>
    <row r="655">
      <c r="A655" s="13" t="n"/>
      <c r="B655" s="5" t="n"/>
      <c r="C655" s="17" t="n"/>
      <c r="D655" s="5" t="n"/>
      <c r="E655" s="5" t="n"/>
      <c r="F655" s="6">
        <f>IF(B655&amp;""="","",IFERROR(INDEX('الطلاب'!$B$6:$B$505,MATCH(B655&amp;"",'الطلاب'!$A$6:$A$505,0))&amp;"","كود غير موجود"))</f>
        <v/>
      </c>
      <c r="G655" s="6">
        <f>IF(B655&amp;""="","",IFERROR(INDEX('الطلاب'!$F$6:$F$505,MATCH(B655&amp;"",'الطلاب'!$A$6:$A$505,0))&amp;"",""))</f>
        <v/>
      </c>
      <c r="H655" s="22">
        <f>IF(OR(B655&amp;""="",NOT(ISNUMBER(A655))),"",IF(COUNTIFS($B$6:$B$3005,B655&amp;"",$A$6:$A$3005,"&gt;"&amp;A655)=0,1,0))</f>
        <v/>
      </c>
    </row>
    <row r="656">
      <c r="A656" s="13" t="n"/>
      <c r="B656" s="5" t="n"/>
      <c r="C656" s="17" t="n"/>
      <c r="D656" s="5" t="n"/>
      <c r="E656" s="5" t="n"/>
      <c r="F656" s="6">
        <f>IF(B656&amp;""="","",IFERROR(INDEX('الطلاب'!$B$6:$B$505,MATCH(B656&amp;"",'الطلاب'!$A$6:$A$505,0))&amp;"","كود غير موجود"))</f>
        <v/>
      </c>
      <c r="G656" s="6">
        <f>IF(B656&amp;""="","",IFERROR(INDEX('الطلاب'!$F$6:$F$505,MATCH(B656&amp;"",'الطلاب'!$A$6:$A$505,0))&amp;"",""))</f>
        <v/>
      </c>
      <c r="H656" s="22">
        <f>IF(OR(B656&amp;""="",NOT(ISNUMBER(A656))),"",IF(COUNTIFS($B$6:$B$3005,B656&amp;"",$A$6:$A$3005,"&gt;"&amp;A656)=0,1,0))</f>
        <v/>
      </c>
    </row>
    <row r="657">
      <c r="A657" s="13" t="n"/>
      <c r="B657" s="5" t="n"/>
      <c r="C657" s="17" t="n"/>
      <c r="D657" s="5" t="n"/>
      <c r="E657" s="5" t="n"/>
      <c r="F657" s="6">
        <f>IF(B657&amp;""="","",IFERROR(INDEX('الطلاب'!$B$6:$B$505,MATCH(B657&amp;"",'الطلاب'!$A$6:$A$505,0))&amp;"","كود غير موجود"))</f>
        <v/>
      </c>
      <c r="G657" s="6">
        <f>IF(B657&amp;""="","",IFERROR(INDEX('الطلاب'!$F$6:$F$505,MATCH(B657&amp;"",'الطلاب'!$A$6:$A$505,0))&amp;"",""))</f>
        <v/>
      </c>
      <c r="H657" s="22">
        <f>IF(OR(B657&amp;""="",NOT(ISNUMBER(A657))),"",IF(COUNTIFS($B$6:$B$3005,B657&amp;"",$A$6:$A$3005,"&gt;"&amp;A657)=0,1,0))</f>
        <v/>
      </c>
    </row>
    <row r="658">
      <c r="A658" s="13" t="n"/>
      <c r="B658" s="5" t="n"/>
      <c r="C658" s="17" t="n"/>
      <c r="D658" s="5" t="n"/>
      <c r="E658" s="5" t="n"/>
      <c r="F658" s="6">
        <f>IF(B658&amp;""="","",IFERROR(INDEX('الطلاب'!$B$6:$B$505,MATCH(B658&amp;"",'الطلاب'!$A$6:$A$505,0))&amp;"","كود غير موجود"))</f>
        <v/>
      </c>
      <c r="G658" s="6">
        <f>IF(B658&amp;""="","",IFERROR(INDEX('الطلاب'!$F$6:$F$505,MATCH(B658&amp;"",'الطلاب'!$A$6:$A$505,0))&amp;"",""))</f>
        <v/>
      </c>
      <c r="H658" s="22">
        <f>IF(OR(B658&amp;""="",NOT(ISNUMBER(A658))),"",IF(COUNTIFS($B$6:$B$3005,B658&amp;"",$A$6:$A$3005,"&gt;"&amp;A658)=0,1,0))</f>
        <v/>
      </c>
    </row>
    <row r="659">
      <c r="A659" s="13" t="n"/>
      <c r="B659" s="5" t="n"/>
      <c r="C659" s="17" t="n"/>
      <c r="D659" s="5" t="n"/>
      <c r="E659" s="5" t="n"/>
      <c r="F659" s="6">
        <f>IF(B659&amp;""="","",IFERROR(INDEX('الطلاب'!$B$6:$B$505,MATCH(B659&amp;"",'الطلاب'!$A$6:$A$505,0))&amp;"","كود غير موجود"))</f>
        <v/>
      </c>
      <c r="G659" s="6">
        <f>IF(B659&amp;""="","",IFERROR(INDEX('الطلاب'!$F$6:$F$505,MATCH(B659&amp;"",'الطلاب'!$A$6:$A$505,0))&amp;"",""))</f>
        <v/>
      </c>
      <c r="H659" s="22">
        <f>IF(OR(B659&amp;""="",NOT(ISNUMBER(A659))),"",IF(COUNTIFS($B$6:$B$3005,B659&amp;"",$A$6:$A$3005,"&gt;"&amp;A659)=0,1,0))</f>
        <v/>
      </c>
    </row>
    <row r="660">
      <c r="A660" s="13" t="n"/>
      <c r="B660" s="5" t="n"/>
      <c r="C660" s="17" t="n"/>
      <c r="D660" s="5" t="n"/>
      <c r="E660" s="5" t="n"/>
      <c r="F660" s="6">
        <f>IF(B660&amp;""="","",IFERROR(INDEX('الطلاب'!$B$6:$B$505,MATCH(B660&amp;"",'الطلاب'!$A$6:$A$505,0))&amp;"","كود غير موجود"))</f>
        <v/>
      </c>
      <c r="G660" s="6">
        <f>IF(B660&amp;""="","",IFERROR(INDEX('الطلاب'!$F$6:$F$505,MATCH(B660&amp;"",'الطلاب'!$A$6:$A$505,0))&amp;"",""))</f>
        <v/>
      </c>
      <c r="H660" s="22">
        <f>IF(OR(B660&amp;""="",NOT(ISNUMBER(A660))),"",IF(COUNTIFS($B$6:$B$3005,B660&amp;"",$A$6:$A$3005,"&gt;"&amp;A660)=0,1,0))</f>
        <v/>
      </c>
    </row>
    <row r="661">
      <c r="A661" s="13" t="n"/>
      <c r="B661" s="5" t="n"/>
      <c r="C661" s="17" t="n"/>
      <c r="D661" s="5" t="n"/>
      <c r="E661" s="5" t="n"/>
      <c r="F661" s="6">
        <f>IF(B661&amp;""="","",IFERROR(INDEX('الطلاب'!$B$6:$B$505,MATCH(B661&amp;"",'الطلاب'!$A$6:$A$505,0))&amp;"","كود غير موجود"))</f>
        <v/>
      </c>
      <c r="G661" s="6">
        <f>IF(B661&amp;""="","",IFERROR(INDEX('الطلاب'!$F$6:$F$505,MATCH(B661&amp;"",'الطلاب'!$A$6:$A$505,0))&amp;"",""))</f>
        <v/>
      </c>
      <c r="H661" s="22">
        <f>IF(OR(B661&amp;""="",NOT(ISNUMBER(A661))),"",IF(COUNTIFS($B$6:$B$3005,B661&amp;"",$A$6:$A$3005,"&gt;"&amp;A661)=0,1,0))</f>
        <v/>
      </c>
    </row>
    <row r="662">
      <c r="A662" s="13" t="n"/>
      <c r="B662" s="5" t="n"/>
      <c r="C662" s="17" t="n"/>
      <c r="D662" s="5" t="n"/>
      <c r="E662" s="5" t="n"/>
      <c r="F662" s="6">
        <f>IF(B662&amp;""="","",IFERROR(INDEX('الطلاب'!$B$6:$B$505,MATCH(B662&amp;"",'الطلاب'!$A$6:$A$505,0))&amp;"","كود غير موجود"))</f>
        <v/>
      </c>
      <c r="G662" s="6">
        <f>IF(B662&amp;""="","",IFERROR(INDEX('الطلاب'!$F$6:$F$505,MATCH(B662&amp;"",'الطلاب'!$A$6:$A$505,0))&amp;"",""))</f>
        <v/>
      </c>
      <c r="H662" s="22">
        <f>IF(OR(B662&amp;""="",NOT(ISNUMBER(A662))),"",IF(COUNTIFS($B$6:$B$3005,B662&amp;"",$A$6:$A$3005,"&gt;"&amp;A662)=0,1,0))</f>
        <v/>
      </c>
    </row>
    <row r="663">
      <c r="A663" s="13" t="n"/>
      <c r="B663" s="5" t="n"/>
      <c r="C663" s="17" t="n"/>
      <c r="D663" s="5" t="n"/>
      <c r="E663" s="5" t="n"/>
      <c r="F663" s="6">
        <f>IF(B663&amp;""="","",IFERROR(INDEX('الطلاب'!$B$6:$B$505,MATCH(B663&amp;"",'الطلاب'!$A$6:$A$505,0))&amp;"","كود غير موجود"))</f>
        <v/>
      </c>
      <c r="G663" s="6">
        <f>IF(B663&amp;""="","",IFERROR(INDEX('الطلاب'!$F$6:$F$505,MATCH(B663&amp;"",'الطلاب'!$A$6:$A$505,0))&amp;"",""))</f>
        <v/>
      </c>
      <c r="H663" s="22">
        <f>IF(OR(B663&amp;""="",NOT(ISNUMBER(A663))),"",IF(COUNTIFS($B$6:$B$3005,B663&amp;"",$A$6:$A$3005,"&gt;"&amp;A663)=0,1,0))</f>
        <v/>
      </c>
    </row>
    <row r="664">
      <c r="A664" s="13" t="n"/>
      <c r="B664" s="5" t="n"/>
      <c r="C664" s="17" t="n"/>
      <c r="D664" s="5" t="n"/>
      <c r="E664" s="5" t="n"/>
      <c r="F664" s="6">
        <f>IF(B664&amp;""="","",IFERROR(INDEX('الطلاب'!$B$6:$B$505,MATCH(B664&amp;"",'الطلاب'!$A$6:$A$505,0))&amp;"","كود غير موجود"))</f>
        <v/>
      </c>
      <c r="G664" s="6">
        <f>IF(B664&amp;""="","",IFERROR(INDEX('الطلاب'!$F$6:$F$505,MATCH(B664&amp;"",'الطلاب'!$A$6:$A$505,0))&amp;"",""))</f>
        <v/>
      </c>
      <c r="H664" s="22">
        <f>IF(OR(B664&amp;""="",NOT(ISNUMBER(A664))),"",IF(COUNTIFS($B$6:$B$3005,B664&amp;"",$A$6:$A$3005,"&gt;"&amp;A664)=0,1,0))</f>
        <v/>
      </c>
    </row>
    <row r="665">
      <c r="A665" s="13" t="n"/>
      <c r="B665" s="5" t="n"/>
      <c r="C665" s="17" t="n"/>
      <c r="D665" s="5" t="n"/>
      <c r="E665" s="5" t="n"/>
      <c r="F665" s="6">
        <f>IF(B665&amp;""="","",IFERROR(INDEX('الطلاب'!$B$6:$B$505,MATCH(B665&amp;"",'الطلاب'!$A$6:$A$505,0))&amp;"","كود غير موجود"))</f>
        <v/>
      </c>
      <c r="G665" s="6">
        <f>IF(B665&amp;""="","",IFERROR(INDEX('الطلاب'!$F$6:$F$505,MATCH(B665&amp;"",'الطلاب'!$A$6:$A$505,0))&amp;"",""))</f>
        <v/>
      </c>
      <c r="H665" s="22">
        <f>IF(OR(B665&amp;""="",NOT(ISNUMBER(A665))),"",IF(COUNTIFS($B$6:$B$3005,B665&amp;"",$A$6:$A$3005,"&gt;"&amp;A665)=0,1,0))</f>
        <v/>
      </c>
    </row>
    <row r="666">
      <c r="A666" s="13" t="n"/>
      <c r="B666" s="5" t="n"/>
      <c r="C666" s="17" t="n"/>
      <c r="D666" s="5" t="n"/>
      <c r="E666" s="5" t="n"/>
      <c r="F666" s="6">
        <f>IF(B666&amp;""="","",IFERROR(INDEX('الطلاب'!$B$6:$B$505,MATCH(B666&amp;"",'الطلاب'!$A$6:$A$505,0))&amp;"","كود غير موجود"))</f>
        <v/>
      </c>
      <c r="G666" s="6">
        <f>IF(B666&amp;""="","",IFERROR(INDEX('الطلاب'!$F$6:$F$505,MATCH(B666&amp;"",'الطلاب'!$A$6:$A$505,0))&amp;"",""))</f>
        <v/>
      </c>
      <c r="H666" s="22">
        <f>IF(OR(B666&amp;""="",NOT(ISNUMBER(A666))),"",IF(COUNTIFS($B$6:$B$3005,B666&amp;"",$A$6:$A$3005,"&gt;"&amp;A666)=0,1,0))</f>
        <v/>
      </c>
    </row>
    <row r="667">
      <c r="A667" s="13" t="n"/>
      <c r="B667" s="5" t="n"/>
      <c r="C667" s="17" t="n"/>
      <c r="D667" s="5" t="n"/>
      <c r="E667" s="5" t="n"/>
      <c r="F667" s="6">
        <f>IF(B667&amp;""="","",IFERROR(INDEX('الطلاب'!$B$6:$B$505,MATCH(B667&amp;"",'الطلاب'!$A$6:$A$505,0))&amp;"","كود غير موجود"))</f>
        <v/>
      </c>
      <c r="G667" s="6">
        <f>IF(B667&amp;""="","",IFERROR(INDEX('الطلاب'!$F$6:$F$505,MATCH(B667&amp;"",'الطلاب'!$A$6:$A$505,0))&amp;"",""))</f>
        <v/>
      </c>
      <c r="H667" s="22">
        <f>IF(OR(B667&amp;""="",NOT(ISNUMBER(A667))),"",IF(COUNTIFS($B$6:$B$3005,B667&amp;"",$A$6:$A$3005,"&gt;"&amp;A667)=0,1,0))</f>
        <v/>
      </c>
    </row>
    <row r="668">
      <c r="A668" s="13" t="n"/>
      <c r="B668" s="5" t="n"/>
      <c r="C668" s="17" t="n"/>
      <c r="D668" s="5" t="n"/>
      <c r="E668" s="5" t="n"/>
      <c r="F668" s="6">
        <f>IF(B668&amp;""="","",IFERROR(INDEX('الطلاب'!$B$6:$B$505,MATCH(B668&amp;"",'الطلاب'!$A$6:$A$505,0))&amp;"","كود غير موجود"))</f>
        <v/>
      </c>
      <c r="G668" s="6">
        <f>IF(B668&amp;""="","",IFERROR(INDEX('الطلاب'!$F$6:$F$505,MATCH(B668&amp;"",'الطلاب'!$A$6:$A$505,0))&amp;"",""))</f>
        <v/>
      </c>
      <c r="H668" s="22">
        <f>IF(OR(B668&amp;""="",NOT(ISNUMBER(A668))),"",IF(COUNTIFS($B$6:$B$3005,B668&amp;"",$A$6:$A$3005,"&gt;"&amp;A668)=0,1,0))</f>
        <v/>
      </c>
    </row>
    <row r="669">
      <c r="A669" s="13" t="n"/>
      <c r="B669" s="5" t="n"/>
      <c r="C669" s="17" t="n"/>
      <c r="D669" s="5" t="n"/>
      <c r="E669" s="5" t="n"/>
      <c r="F669" s="6">
        <f>IF(B669&amp;""="","",IFERROR(INDEX('الطلاب'!$B$6:$B$505,MATCH(B669&amp;"",'الطلاب'!$A$6:$A$505,0))&amp;"","كود غير موجود"))</f>
        <v/>
      </c>
      <c r="G669" s="6">
        <f>IF(B669&amp;""="","",IFERROR(INDEX('الطلاب'!$F$6:$F$505,MATCH(B669&amp;"",'الطلاب'!$A$6:$A$505,0))&amp;"",""))</f>
        <v/>
      </c>
      <c r="H669" s="22">
        <f>IF(OR(B669&amp;""="",NOT(ISNUMBER(A669))),"",IF(COUNTIFS($B$6:$B$3005,B669&amp;"",$A$6:$A$3005,"&gt;"&amp;A669)=0,1,0))</f>
        <v/>
      </c>
    </row>
    <row r="670">
      <c r="A670" s="13" t="n"/>
      <c r="B670" s="5" t="n"/>
      <c r="C670" s="17" t="n"/>
      <c r="D670" s="5" t="n"/>
      <c r="E670" s="5" t="n"/>
      <c r="F670" s="6">
        <f>IF(B670&amp;""="","",IFERROR(INDEX('الطلاب'!$B$6:$B$505,MATCH(B670&amp;"",'الطلاب'!$A$6:$A$505,0))&amp;"","كود غير موجود"))</f>
        <v/>
      </c>
      <c r="G670" s="6">
        <f>IF(B670&amp;""="","",IFERROR(INDEX('الطلاب'!$F$6:$F$505,MATCH(B670&amp;"",'الطلاب'!$A$6:$A$505,0))&amp;"",""))</f>
        <v/>
      </c>
      <c r="H670" s="22">
        <f>IF(OR(B670&amp;""="",NOT(ISNUMBER(A670))),"",IF(COUNTIFS($B$6:$B$3005,B670&amp;"",$A$6:$A$3005,"&gt;"&amp;A670)=0,1,0))</f>
        <v/>
      </c>
    </row>
    <row r="671">
      <c r="A671" s="13" t="n"/>
      <c r="B671" s="5" t="n"/>
      <c r="C671" s="17" t="n"/>
      <c r="D671" s="5" t="n"/>
      <c r="E671" s="5" t="n"/>
      <c r="F671" s="6">
        <f>IF(B671&amp;""="","",IFERROR(INDEX('الطلاب'!$B$6:$B$505,MATCH(B671&amp;"",'الطلاب'!$A$6:$A$505,0))&amp;"","كود غير موجود"))</f>
        <v/>
      </c>
      <c r="G671" s="6">
        <f>IF(B671&amp;""="","",IFERROR(INDEX('الطلاب'!$F$6:$F$505,MATCH(B671&amp;"",'الطلاب'!$A$6:$A$505,0))&amp;"",""))</f>
        <v/>
      </c>
      <c r="H671" s="22">
        <f>IF(OR(B671&amp;""="",NOT(ISNUMBER(A671))),"",IF(COUNTIFS($B$6:$B$3005,B671&amp;"",$A$6:$A$3005,"&gt;"&amp;A671)=0,1,0))</f>
        <v/>
      </c>
    </row>
    <row r="672">
      <c r="A672" s="13" t="n"/>
      <c r="B672" s="5" t="n"/>
      <c r="C672" s="17" t="n"/>
      <c r="D672" s="5" t="n"/>
      <c r="E672" s="5" t="n"/>
      <c r="F672" s="6">
        <f>IF(B672&amp;""="","",IFERROR(INDEX('الطلاب'!$B$6:$B$505,MATCH(B672&amp;"",'الطلاب'!$A$6:$A$505,0))&amp;"","كود غير موجود"))</f>
        <v/>
      </c>
      <c r="G672" s="6">
        <f>IF(B672&amp;""="","",IFERROR(INDEX('الطلاب'!$F$6:$F$505,MATCH(B672&amp;"",'الطلاب'!$A$6:$A$505,0))&amp;"",""))</f>
        <v/>
      </c>
      <c r="H672" s="22">
        <f>IF(OR(B672&amp;""="",NOT(ISNUMBER(A672))),"",IF(COUNTIFS($B$6:$B$3005,B672&amp;"",$A$6:$A$3005,"&gt;"&amp;A672)=0,1,0))</f>
        <v/>
      </c>
    </row>
    <row r="673">
      <c r="A673" s="13" t="n"/>
      <c r="B673" s="5" t="n"/>
      <c r="C673" s="17" t="n"/>
      <c r="D673" s="5" t="n"/>
      <c r="E673" s="5" t="n"/>
      <c r="F673" s="6">
        <f>IF(B673&amp;""="","",IFERROR(INDEX('الطلاب'!$B$6:$B$505,MATCH(B673&amp;"",'الطلاب'!$A$6:$A$505,0))&amp;"","كود غير موجود"))</f>
        <v/>
      </c>
      <c r="G673" s="6">
        <f>IF(B673&amp;""="","",IFERROR(INDEX('الطلاب'!$F$6:$F$505,MATCH(B673&amp;"",'الطلاب'!$A$6:$A$505,0))&amp;"",""))</f>
        <v/>
      </c>
      <c r="H673" s="22">
        <f>IF(OR(B673&amp;""="",NOT(ISNUMBER(A673))),"",IF(COUNTIFS($B$6:$B$3005,B673&amp;"",$A$6:$A$3005,"&gt;"&amp;A673)=0,1,0))</f>
        <v/>
      </c>
    </row>
    <row r="674">
      <c r="A674" s="13" t="n"/>
      <c r="B674" s="5" t="n"/>
      <c r="C674" s="17" t="n"/>
      <c r="D674" s="5" t="n"/>
      <c r="E674" s="5" t="n"/>
      <c r="F674" s="6">
        <f>IF(B674&amp;""="","",IFERROR(INDEX('الطلاب'!$B$6:$B$505,MATCH(B674&amp;"",'الطلاب'!$A$6:$A$505,0))&amp;"","كود غير موجود"))</f>
        <v/>
      </c>
      <c r="G674" s="6">
        <f>IF(B674&amp;""="","",IFERROR(INDEX('الطلاب'!$F$6:$F$505,MATCH(B674&amp;"",'الطلاب'!$A$6:$A$505,0))&amp;"",""))</f>
        <v/>
      </c>
      <c r="H674" s="22">
        <f>IF(OR(B674&amp;""="",NOT(ISNUMBER(A674))),"",IF(COUNTIFS($B$6:$B$3005,B674&amp;"",$A$6:$A$3005,"&gt;"&amp;A674)=0,1,0))</f>
        <v/>
      </c>
    </row>
    <row r="675">
      <c r="A675" s="13" t="n"/>
      <c r="B675" s="5" t="n"/>
      <c r="C675" s="17" t="n"/>
      <c r="D675" s="5" t="n"/>
      <c r="E675" s="5" t="n"/>
      <c r="F675" s="6">
        <f>IF(B675&amp;""="","",IFERROR(INDEX('الطلاب'!$B$6:$B$505,MATCH(B675&amp;"",'الطلاب'!$A$6:$A$505,0))&amp;"","كود غير موجود"))</f>
        <v/>
      </c>
      <c r="G675" s="6">
        <f>IF(B675&amp;""="","",IFERROR(INDEX('الطلاب'!$F$6:$F$505,MATCH(B675&amp;"",'الطلاب'!$A$6:$A$505,0))&amp;"",""))</f>
        <v/>
      </c>
      <c r="H675" s="22">
        <f>IF(OR(B675&amp;""="",NOT(ISNUMBER(A675))),"",IF(COUNTIFS($B$6:$B$3005,B675&amp;"",$A$6:$A$3005,"&gt;"&amp;A675)=0,1,0))</f>
        <v/>
      </c>
    </row>
    <row r="676">
      <c r="A676" s="13" t="n"/>
      <c r="B676" s="5" t="n"/>
      <c r="C676" s="17" t="n"/>
      <c r="D676" s="5" t="n"/>
      <c r="E676" s="5" t="n"/>
      <c r="F676" s="6">
        <f>IF(B676&amp;""="","",IFERROR(INDEX('الطلاب'!$B$6:$B$505,MATCH(B676&amp;"",'الطلاب'!$A$6:$A$505,0))&amp;"","كود غير موجود"))</f>
        <v/>
      </c>
      <c r="G676" s="6">
        <f>IF(B676&amp;""="","",IFERROR(INDEX('الطلاب'!$F$6:$F$505,MATCH(B676&amp;"",'الطلاب'!$A$6:$A$505,0))&amp;"",""))</f>
        <v/>
      </c>
      <c r="H676" s="22">
        <f>IF(OR(B676&amp;""="",NOT(ISNUMBER(A676))),"",IF(COUNTIFS($B$6:$B$3005,B676&amp;"",$A$6:$A$3005,"&gt;"&amp;A676)=0,1,0))</f>
        <v/>
      </c>
    </row>
    <row r="677">
      <c r="A677" s="13" t="n"/>
      <c r="B677" s="5" t="n"/>
      <c r="C677" s="17" t="n"/>
      <c r="D677" s="5" t="n"/>
      <c r="E677" s="5" t="n"/>
      <c r="F677" s="6">
        <f>IF(B677&amp;""="","",IFERROR(INDEX('الطلاب'!$B$6:$B$505,MATCH(B677&amp;"",'الطلاب'!$A$6:$A$505,0))&amp;"","كود غير موجود"))</f>
        <v/>
      </c>
      <c r="G677" s="6">
        <f>IF(B677&amp;""="","",IFERROR(INDEX('الطلاب'!$F$6:$F$505,MATCH(B677&amp;"",'الطلاب'!$A$6:$A$505,0))&amp;"",""))</f>
        <v/>
      </c>
      <c r="H677" s="22">
        <f>IF(OR(B677&amp;""="",NOT(ISNUMBER(A677))),"",IF(COUNTIFS($B$6:$B$3005,B677&amp;"",$A$6:$A$3005,"&gt;"&amp;A677)=0,1,0))</f>
        <v/>
      </c>
    </row>
    <row r="678">
      <c r="A678" s="13" t="n"/>
      <c r="B678" s="5" t="n"/>
      <c r="C678" s="17" t="n"/>
      <c r="D678" s="5" t="n"/>
      <c r="E678" s="5" t="n"/>
      <c r="F678" s="6">
        <f>IF(B678&amp;""="","",IFERROR(INDEX('الطلاب'!$B$6:$B$505,MATCH(B678&amp;"",'الطلاب'!$A$6:$A$505,0))&amp;"","كود غير موجود"))</f>
        <v/>
      </c>
      <c r="G678" s="6">
        <f>IF(B678&amp;""="","",IFERROR(INDEX('الطلاب'!$F$6:$F$505,MATCH(B678&amp;"",'الطلاب'!$A$6:$A$505,0))&amp;"",""))</f>
        <v/>
      </c>
      <c r="H678" s="22">
        <f>IF(OR(B678&amp;""="",NOT(ISNUMBER(A678))),"",IF(COUNTIFS($B$6:$B$3005,B678&amp;"",$A$6:$A$3005,"&gt;"&amp;A678)=0,1,0))</f>
        <v/>
      </c>
    </row>
    <row r="679">
      <c r="A679" s="13" t="n"/>
      <c r="B679" s="5" t="n"/>
      <c r="C679" s="17" t="n"/>
      <c r="D679" s="5" t="n"/>
      <c r="E679" s="5" t="n"/>
      <c r="F679" s="6">
        <f>IF(B679&amp;""="","",IFERROR(INDEX('الطلاب'!$B$6:$B$505,MATCH(B679&amp;"",'الطلاب'!$A$6:$A$505,0))&amp;"","كود غير موجود"))</f>
        <v/>
      </c>
      <c r="G679" s="6">
        <f>IF(B679&amp;""="","",IFERROR(INDEX('الطلاب'!$F$6:$F$505,MATCH(B679&amp;"",'الطلاب'!$A$6:$A$505,0))&amp;"",""))</f>
        <v/>
      </c>
      <c r="H679" s="22">
        <f>IF(OR(B679&amp;""="",NOT(ISNUMBER(A679))),"",IF(COUNTIFS($B$6:$B$3005,B679&amp;"",$A$6:$A$3005,"&gt;"&amp;A679)=0,1,0))</f>
        <v/>
      </c>
    </row>
    <row r="680">
      <c r="A680" s="13" t="n"/>
      <c r="B680" s="5" t="n"/>
      <c r="C680" s="17" t="n"/>
      <c r="D680" s="5" t="n"/>
      <c r="E680" s="5" t="n"/>
      <c r="F680" s="6">
        <f>IF(B680&amp;""="","",IFERROR(INDEX('الطلاب'!$B$6:$B$505,MATCH(B680&amp;"",'الطلاب'!$A$6:$A$505,0))&amp;"","كود غير موجود"))</f>
        <v/>
      </c>
      <c r="G680" s="6">
        <f>IF(B680&amp;""="","",IFERROR(INDEX('الطلاب'!$F$6:$F$505,MATCH(B680&amp;"",'الطلاب'!$A$6:$A$505,0))&amp;"",""))</f>
        <v/>
      </c>
      <c r="H680" s="22">
        <f>IF(OR(B680&amp;""="",NOT(ISNUMBER(A680))),"",IF(COUNTIFS($B$6:$B$3005,B680&amp;"",$A$6:$A$3005,"&gt;"&amp;A680)=0,1,0))</f>
        <v/>
      </c>
    </row>
    <row r="681">
      <c r="A681" s="13" t="n"/>
      <c r="B681" s="5" t="n"/>
      <c r="C681" s="17" t="n"/>
      <c r="D681" s="5" t="n"/>
      <c r="E681" s="5" t="n"/>
      <c r="F681" s="6">
        <f>IF(B681&amp;""="","",IFERROR(INDEX('الطلاب'!$B$6:$B$505,MATCH(B681&amp;"",'الطلاب'!$A$6:$A$505,0))&amp;"","كود غير موجود"))</f>
        <v/>
      </c>
      <c r="G681" s="6">
        <f>IF(B681&amp;""="","",IFERROR(INDEX('الطلاب'!$F$6:$F$505,MATCH(B681&amp;"",'الطلاب'!$A$6:$A$505,0))&amp;"",""))</f>
        <v/>
      </c>
      <c r="H681" s="22">
        <f>IF(OR(B681&amp;""="",NOT(ISNUMBER(A681))),"",IF(COUNTIFS($B$6:$B$3005,B681&amp;"",$A$6:$A$3005,"&gt;"&amp;A681)=0,1,0))</f>
        <v/>
      </c>
    </row>
    <row r="682">
      <c r="A682" s="13" t="n"/>
      <c r="B682" s="5" t="n"/>
      <c r="C682" s="17" t="n"/>
      <c r="D682" s="5" t="n"/>
      <c r="E682" s="5" t="n"/>
      <c r="F682" s="6">
        <f>IF(B682&amp;""="","",IFERROR(INDEX('الطلاب'!$B$6:$B$505,MATCH(B682&amp;"",'الطلاب'!$A$6:$A$505,0))&amp;"","كود غير موجود"))</f>
        <v/>
      </c>
      <c r="G682" s="6">
        <f>IF(B682&amp;""="","",IFERROR(INDEX('الطلاب'!$F$6:$F$505,MATCH(B682&amp;"",'الطلاب'!$A$6:$A$505,0))&amp;"",""))</f>
        <v/>
      </c>
      <c r="H682" s="22">
        <f>IF(OR(B682&amp;""="",NOT(ISNUMBER(A682))),"",IF(COUNTIFS($B$6:$B$3005,B682&amp;"",$A$6:$A$3005,"&gt;"&amp;A682)=0,1,0))</f>
        <v/>
      </c>
    </row>
    <row r="683">
      <c r="A683" s="13" t="n"/>
      <c r="B683" s="5" t="n"/>
      <c r="C683" s="17" t="n"/>
      <c r="D683" s="5" t="n"/>
      <c r="E683" s="5" t="n"/>
      <c r="F683" s="6">
        <f>IF(B683&amp;""="","",IFERROR(INDEX('الطلاب'!$B$6:$B$505,MATCH(B683&amp;"",'الطلاب'!$A$6:$A$505,0))&amp;"","كود غير موجود"))</f>
        <v/>
      </c>
      <c r="G683" s="6">
        <f>IF(B683&amp;""="","",IFERROR(INDEX('الطلاب'!$F$6:$F$505,MATCH(B683&amp;"",'الطلاب'!$A$6:$A$505,0))&amp;"",""))</f>
        <v/>
      </c>
      <c r="H683" s="22">
        <f>IF(OR(B683&amp;""="",NOT(ISNUMBER(A683))),"",IF(COUNTIFS($B$6:$B$3005,B683&amp;"",$A$6:$A$3005,"&gt;"&amp;A683)=0,1,0))</f>
        <v/>
      </c>
    </row>
    <row r="684">
      <c r="A684" s="13" t="n"/>
      <c r="B684" s="5" t="n"/>
      <c r="C684" s="17" t="n"/>
      <c r="D684" s="5" t="n"/>
      <c r="E684" s="5" t="n"/>
      <c r="F684" s="6">
        <f>IF(B684&amp;""="","",IFERROR(INDEX('الطلاب'!$B$6:$B$505,MATCH(B684&amp;"",'الطلاب'!$A$6:$A$505,0))&amp;"","كود غير موجود"))</f>
        <v/>
      </c>
      <c r="G684" s="6">
        <f>IF(B684&amp;""="","",IFERROR(INDEX('الطلاب'!$F$6:$F$505,MATCH(B684&amp;"",'الطلاب'!$A$6:$A$505,0))&amp;"",""))</f>
        <v/>
      </c>
      <c r="H684" s="22">
        <f>IF(OR(B684&amp;""="",NOT(ISNUMBER(A684))),"",IF(COUNTIFS($B$6:$B$3005,B684&amp;"",$A$6:$A$3005,"&gt;"&amp;A684)=0,1,0))</f>
        <v/>
      </c>
    </row>
    <row r="685">
      <c r="A685" s="13" t="n"/>
      <c r="B685" s="5" t="n"/>
      <c r="C685" s="17" t="n"/>
      <c r="D685" s="5" t="n"/>
      <c r="E685" s="5" t="n"/>
      <c r="F685" s="6">
        <f>IF(B685&amp;""="","",IFERROR(INDEX('الطلاب'!$B$6:$B$505,MATCH(B685&amp;"",'الطلاب'!$A$6:$A$505,0))&amp;"","كود غير موجود"))</f>
        <v/>
      </c>
      <c r="G685" s="6">
        <f>IF(B685&amp;""="","",IFERROR(INDEX('الطلاب'!$F$6:$F$505,MATCH(B685&amp;"",'الطلاب'!$A$6:$A$505,0))&amp;"",""))</f>
        <v/>
      </c>
      <c r="H685" s="22">
        <f>IF(OR(B685&amp;""="",NOT(ISNUMBER(A685))),"",IF(COUNTIFS($B$6:$B$3005,B685&amp;"",$A$6:$A$3005,"&gt;"&amp;A685)=0,1,0))</f>
        <v/>
      </c>
    </row>
    <row r="686">
      <c r="A686" s="13" t="n"/>
      <c r="B686" s="5" t="n"/>
      <c r="C686" s="17" t="n"/>
      <c r="D686" s="5" t="n"/>
      <c r="E686" s="5" t="n"/>
      <c r="F686" s="6">
        <f>IF(B686&amp;""="","",IFERROR(INDEX('الطلاب'!$B$6:$B$505,MATCH(B686&amp;"",'الطلاب'!$A$6:$A$505,0))&amp;"","كود غير موجود"))</f>
        <v/>
      </c>
      <c r="G686" s="6">
        <f>IF(B686&amp;""="","",IFERROR(INDEX('الطلاب'!$F$6:$F$505,MATCH(B686&amp;"",'الطلاب'!$A$6:$A$505,0))&amp;"",""))</f>
        <v/>
      </c>
      <c r="H686" s="22">
        <f>IF(OR(B686&amp;""="",NOT(ISNUMBER(A686))),"",IF(COUNTIFS($B$6:$B$3005,B686&amp;"",$A$6:$A$3005,"&gt;"&amp;A686)=0,1,0))</f>
        <v/>
      </c>
    </row>
    <row r="687">
      <c r="A687" s="13" t="n"/>
      <c r="B687" s="5" t="n"/>
      <c r="C687" s="17" t="n"/>
      <c r="D687" s="5" t="n"/>
      <c r="E687" s="5" t="n"/>
      <c r="F687" s="6">
        <f>IF(B687&amp;""="","",IFERROR(INDEX('الطلاب'!$B$6:$B$505,MATCH(B687&amp;"",'الطلاب'!$A$6:$A$505,0))&amp;"","كود غير موجود"))</f>
        <v/>
      </c>
      <c r="G687" s="6">
        <f>IF(B687&amp;""="","",IFERROR(INDEX('الطلاب'!$F$6:$F$505,MATCH(B687&amp;"",'الطلاب'!$A$6:$A$505,0))&amp;"",""))</f>
        <v/>
      </c>
      <c r="H687" s="22">
        <f>IF(OR(B687&amp;""="",NOT(ISNUMBER(A687))),"",IF(COUNTIFS($B$6:$B$3005,B687&amp;"",$A$6:$A$3005,"&gt;"&amp;A687)=0,1,0))</f>
        <v/>
      </c>
    </row>
    <row r="688">
      <c r="A688" s="13" t="n"/>
      <c r="B688" s="5" t="n"/>
      <c r="C688" s="17" t="n"/>
      <c r="D688" s="5" t="n"/>
      <c r="E688" s="5" t="n"/>
      <c r="F688" s="6">
        <f>IF(B688&amp;""="","",IFERROR(INDEX('الطلاب'!$B$6:$B$505,MATCH(B688&amp;"",'الطلاب'!$A$6:$A$505,0))&amp;"","كود غير موجود"))</f>
        <v/>
      </c>
      <c r="G688" s="6">
        <f>IF(B688&amp;""="","",IFERROR(INDEX('الطلاب'!$F$6:$F$505,MATCH(B688&amp;"",'الطلاب'!$A$6:$A$505,0))&amp;"",""))</f>
        <v/>
      </c>
      <c r="H688" s="22">
        <f>IF(OR(B688&amp;""="",NOT(ISNUMBER(A688))),"",IF(COUNTIFS($B$6:$B$3005,B688&amp;"",$A$6:$A$3005,"&gt;"&amp;A688)=0,1,0))</f>
        <v/>
      </c>
    </row>
    <row r="689">
      <c r="A689" s="13" t="n"/>
      <c r="B689" s="5" t="n"/>
      <c r="C689" s="17" t="n"/>
      <c r="D689" s="5" t="n"/>
      <c r="E689" s="5" t="n"/>
      <c r="F689" s="6">
        <f>IF(B689&amp;""="","",IFERROR(INDEX('الطلاب'!$B$6:$B$505,MATCH(B689&amp;"",'الطلاب'!$A$6:$A$505,0))&amp;"","كود غير موجود"))</f>
        <v/>
      </c>
      <c r="G689" s="6">
        <f>IF(B689&amp;""="","",IFERROR(INDEX('الطلاب'!$F$6:$F$505,MATCH(B689&amp;"",'الطلاب'!$A$6:$A$505,0))&amp;"",""))</f>
        <v/>
      </c>
      <c r="H689" s="22">
        <f>IF(OR(B689&amp;""="",NOT(ISNUMBER(A689))),"",IF(COUNTIFS($B$6:$B$3005,B689&amp;"",$A$6:$A$3005,"&gt;"&amp;A689)=0,1,0))</f>
        <v/>
      </c>
    </row>
    <row r="690">
      <c r="A690" s="13" t="n"/>
      <c r="B690" s="5" t="n"/>
      <c r="C690" s="17" t="n"/>
      <c r="D690" s="5" t="n"/>
      <c r="E690" s="5" t="n"/>
      <c r="F690" s="6">
        <f>IF(B690&amp;""="","",IFERROR(INDEX('الطلاب'!$B$6:$B$505,MATCH(B690&amp;"",'الطلاب'!$A$6:$A$505,0))&amp;"","كود غير موجود"))</f>
        <v/>
      </c>
      <c r="G690" s="6">
        <f>IF(B690&amp;""="","",IFERROR(INDEX('الطلاب'!$F$6:$F$505,MATCH(B690&amp;"",'الطلاب'!$A$6:$A$505,0))&amp;"",""))</f>
        <v/>
      </c>
      <c r="H690" s="22">
        <f>IF(OR(B690&amp;""="",NOT(ISNUMBER(A690))),"",IF(COUNTIFS($B$6:$B$3005,B690&amp;"",$A$6:$A$3005,"&gt;"&amp;A690)=0,1,0))</f>
        <v/>
      </c>
    </row>
    <row r="691">
      <c r="A691" s="13" t="n"/>
      <c r="B691" s="5" t="n"/>
      <c r="C691" s="17" t="n"/>
      <c r="D691" s="5" t="n"/>
      <c r="E691" s="5" t="n"/>
      <c r="F691" s="6">
        <f>IF(B691&amp;""="","",IFERROR(INDEX('الطلاب'!$B$6:$B$505,MATCH(B691&amp;"",'الطلاب'!$A$6:$A$505,0))&amp;"","كود غير موجود"))</f>
        <v/>
      </c>
      <c r="G691" s="6">
        <f>IF(B691&amp;""="","",IFERROR(INDEX('الطلاب'!$F$6:$F$505,MATCH(B691&amp;"",'الطلاب'!$A$6:$A$505,0))&amp;"",""))</f>
        <v/>
      </c>
      <c r="H691" s="22">
        <f>IF(OR(B691&amp;""="",NOT(ISNUMBER(A691))),"",IF(COUNTIFS($B$6:$B$3005,B691&amp;"",$A$6:$A$3005,"&gt;"&amp;A691)=0,1,0))</f>
        <v/>
      </c>
    </row>
    <row r="692">
      <c r="A692" s="13" t="n"/>
      <c r="B692" s="5" t="n"/>
      <c r="C692" s="17" t="n"/>
      <c r="D692" s="5" t="n"/>
      <c r="E692" s="5" t="n"/>
      <c r="F692" s="6">
        <f>IF(B692&amp;""="","",IFERROR(INDEX('الطلاب'!$B$6:$B$505,MATCH(B692&amp;"",'الطلاب'!$A$6:$A$505,0))&amp;"","كود غير موجود"))</f>
        <v/>
      </c>
      <c r="G692" s="6">
        <f>IF(B692&amp;""="","",IFERROR(INDEX('الطلاب'!$F$6:$F$505,MATCH(B692&amp;"",'الطلاب'!$A$6:$A$505,0))&amp;"",""))</f>
        <v/>
      </c>
      <c r="H692" s="22">
        <f>IF(OR(B692&amp;""="",NOT(ISNUMBER(A692))),"",IF(COUNTIFS($B$6:$B$3005,B692&amp;"",$A$6:$A$3005,"&gt;"&amp;A692)=0,1,0))</f>
        <v/>
      </c>
    </row>
    <row r="693">
      <c r="A693" s="13" t="n"/>
      <c r="B693" s="5" t="n"/>
      <c r="C693" s="17" t="n"/>
      <c r="D693" s="5" t="n"/>
      <c r="E693" s="5" t="n"/>
      <c r="F693" s="6">
        <f>IF(B693&amp;""="","",IFERROR(INDEX('الطلاب'!$B$6:$B$505,MATCH(B693&amp;"",'الطلاب'!$A$6:$A$505,0))&amp;"","كود غير موجود"))</f>
        <v/>
      </c>
      <c r="G693" s="6">
        <f>IF(B693&amp;""="","",IFERROR(INDEX('الطلاب'!$F$6:$F$505,MATCH(B693&amp;"",'الطلاب'!$A$6:$A$505,0))&amp;"",""))</f>
        <v/>
      </c>
      <c r="H693" s="22">
        <f>IF(OR(B693&amp;""="",NOT(ISNUMBER(A693))),"",IF(COUNTIFS($B$6:$B$3005,B693&amp;"",$A$6:$A$3005,"&gt;"&amp;A693)=0,1,0))</f>
        <v/>
      </c>
    </row>
    <row r="694">
      <c r="A694" s="13" t="n"/>
      <c r="B694" s="5" t="n"/>
      <c r="C694" s="17" t="n"/>
      <c r="D694" s="5" t="n"/>
      <c r="E694" s="5" t="n"/>
      <c r="F694" s="6">
        <f>IF(B694&amp;""="","",IFERROR(INDEX('الطلاب'!$B$6:$B$505,MATCH(B694&amp;"",'الطلاب'!$A$6:$A$505,0))&amp;"","كود غير موجود"))</f>
        <v/>
      </c>
      <c r="G694" s="6">
        <f>IF(B694&amp;""="","",IFERROR(INDEX('الطلاب'!$F$6:$F$505,MATCH(B694&amp;"",'الطلاب'!$A$6:$A$505,0))&amp;"",""))</f>
        <v/>
      </c>
      <c r="H694" s="22">
        <f>IF(OR(B694&amp;""="",NOT(ISNUMBER(A694))),"",IF(COUNTIFS($B$6:$B$3005,B694&amp;"",$A$6:$A$3005,"&gt;"&amp;A694)=0,1,0))</f>
        <v/>
      </c>
    </row>
    <row r="695">
      <c r="A695" s="13" t="n"/>
      <c r="B695" s="5" t="n"/>
      <c r="C695" s="17" t="n"/>
      <c r="D695" s="5" t="n"/>
      <c r="E695" s="5" t="n"/>
      <c r="F695" s="6">
        <f>IF(B695&amp;""="","",IFERROR(INDEX('الطلاب'!$B$6:$B$505,MATCH(B695&amp;"",'الطلاب'!$A$6:$A$505,0))&amp;"","كود غير موجود"))</f>
        <v/>
      </c>
      <c r="G695" s="6">
        <f>IF(B695&amp;""="","",IFERROR(INDEX('الطلاب'!$F$6:$F$505,MATCH(B695&amp;"",'الطلاب'!$A$6:$A$505,0))&amp;"",""))</f>
        <v/>
      </c>
      <c r="H695" s="22">
        <f>IF(OR(B695&amp;""="",NOT(ISNUMBER(A695))),"",IF(COUNTIFS($B$6:$B$3005,B695&amp;"",$A$6:$A$3005,"&gt;"&amp;A695)=0,1,0))</f>
        <v/>
      </c>
    </row>
    <row r="696">
      <c r="A696" s="13" t="n"/>
      <c r="B696" s="5" t="n"/>
      <c r="C696" s="17" t="n"/>
      <c r="D696" s="5" t="n"/>
      <c r="E696" s="5" t="n"/>
      <c r="F696" s="6">
        <f>IF(B696&amp;""="","",IFERROR(INDEX('الطلاب'!$B$6:$B$505,MATCH(B696&amp;"",'الطلاب'!$A$6:$A$505,0))&amp;"","كود غير موجود"))</f>
        <v/>
      </c>
      <c r="G696" s="6">
        <f>IF(B696&amp;""="","",IFERROR(INDEX('الطلاب'!$F$6:$F$505,MATCH(B696&amp;"",'الطلاب'!$A$6:$A$505,0))&amp;"",""))</f>
        <v/>
      </c>
      <c r="H696" s="22">
        <f>IF(OR(B696&amp;""="",NOT(ISNUMBER(A696))),"",IF(COUNTIFS($B$6:$B$3005,B696&amp;"",$A$6:$A$3005,"&gt;"&amp;A696)=0,1,0))</f>
        <v/>
      </c>
    </row>
    <row r="697">
      <c r="A697" s="13" t="n"/>
      <c r="B697" s="5" t="n"/>
      <c r="C697" s="17" t="n"/>
      <c r="D697" s="5" t="n"/>
      <c r="E697" s="5" t="n"/>
      <c r="F697" s="6">
        <f>IF(B697&amp;""="","",IFERROR(INDEX('الطلاب'!$B$6:$B$505,MATCH(B697&amp;"",'الطلاب'!$A$6:$A$505,0))&amp;"","كود غير موجود"))</f>
        <v/>
      </c>
      <c r="G697" s="6">
        <f>IF(B697&amp;""="","",IFERROR(INDEX('الطلاب'!$F$6:$F$505,MATCH(B697&amp;"",'الطلاب'!$A$6:$A$505,0))&amp;"",""))</f>
        <v/>
      </c>
      <c r="H697" s="22">
        <f>IF(OR(B697&amp;""="",NOT(ISNUMBER(A697))),"",IF(COUNTIFS($B$6:$B$3005,B697&amp;"",$A$6:$A$3005,"&gt;"&amp;A697)=0,1,0))</f>
        <v/>
      </c>
    </row>
    <row r="698">
      <c r="A698" s="13" t="n"/>
      <c r="B698" s="5" t="n"/>
      <c r="C698" s="17" t="n"/>
      <c r="D698" s="5" t="n"/>
      <c r="E698" s="5" t="n"/>
      <c r="F698" s="6">
        <f>IF(B698&amp;""="","",IFERROR(INDEX('الطلاب'!$B$6:$B$505,MATCH(B698&amp;"",'الطلاب'!$A$6:$A$505,0))&amp;"","كود غير موجود"))</f>
        <v/>
      </c>
      <c r="G698" s="6">
        <f>IF(B698&amp;""="","",IFERROR(INDEX('الطلاب'!$F$6:$F$505,MATCH(B698&amp;"",'الطلاب'!$A$6:$A$505,0))&amp;"",""))</f>
        <v/>
      </c>
      <c r="H698" s="22">
        <f>IF(OR(B698&amp;""="",NOT(ISNUMBER(A698))),"",IF(COUNTIFS($B$6:$B$3005,B698&amp;"",$A$6:$A$3005,"&gt;"&amp;A698)=0,1,0))</f>
        <v/>
      </c>
    </row>
    <row r="699">
      <c r="A699" s="13" t="n"/>
      <c r="B699" s="5" t="n"/>
      <c r="C699" s="17" t="n"/>
      <c r="D699" s="5" t="n"/>
      <c r="E699" s="5" t="n"/>
      <c r="F699" s="6">
        <f>IF(B699&amp;""="","",IFERROR(INDEX('الطلاب'!$B$6:$B$505,MATCH(B699&amp;"",'الطلاب'!$A$6:$A$505,0))&amp;"","كود غير موجود"))</f>
        <v/>
      </c>
      <c r="G699" s="6">
        <f>IF(B699&amp;""="","",IFERROR(INDEX('الطلاب'!$F$6:$F$505,MATCH(B699&amp;"",'الطلاب'!$A$6:$A$505,0))&amp;"",""))</f>
        <v/>
      </c>
      <c r="H699" s="22">
        <f>IF(OR(B699&amp;""="",NOT(ISNUMBER(A699))),"",IF(COUNTIFS($B$6:$B$3005,B699&amp;"",$A$6:$A$3005,"&gt;"&amp;A699)=0,1,0))</f>
        <v/>
      </c>
    </row>
    <row r="700">
      <c r="A700" s="13" t="n"/>
      <c r="B700" s="5" t="n"/>
      <c r="C700" s="17" t="n"/>
      <c r="D700" s="5" t="n"/>
      <c r="E700" s="5" t="n"/>
      <c r="F700" s="6">
        <f>IF(B700&amp;""="","",IFERROR(INDEX('الطلاب'!$B$6:$B$505,MATCH(B700&amp;"",'الطلاب'!$A$6:$A$505,0))&amp;"","كود غير موجود"))</f>
        <v/>
      </c>
      <c r="G700" s="6">
        <f>IF(B700&amp;""="","",IFERROR(INDEX('الطلاب'!$F$6:$F$505,MATCH(B700&amp;"",'الطلاب'!$A$6:$A$505,0))&amp;"",""))</f>
        <v/>
      </c>
      <c r="H700" s="22">
        <f>IF(OR(B700&amp;""="",NOT(ISNUMBER(A700))),"",IF(COUNTIFS($B$6:$B$3005,B700&amp;"",$A$6:$A$3005,"&gt;"&amp;A700)=0,1,0))</f>
        <v/>
      </c>
    </row>
    <row r="701">
      <c r="A701" s="13" t="n"/>
      <c r="B701" s="5" t="n"/>
      <c r="C701" s="17" t="n"/>
      <c r="D701" s="5" t="n"/>
      <c r="E701" s="5" t="n"/>
      <c r="F701" s="6">
        <f>IF(B701&amp;""="","",IFERROR(INDEX('الطلاب'!$B$6:$B$505,MATCH(B701&amp;"",'الطلاب'!$A$6:$A$505,0))&amp;"","كود غير موجود"))</f>
        <v/>
      </c>
      <c r="G701" s="6">
        <f>IF(B701&amp;""="","",IFERROR(INDEX('الطلاب'!$F$6:$F$505,MATCH(B701&amp;"",'الطلاب'!$A$6:$A$505,0))&amp;"",""))</f>
        <v/>
      </c>
      <c r="H701" s="22">
        <f>IF(OR(B701&amp;""="",NOT(ISNUMBER(A701))),"",IF(COUNTIFS($B$6:$B$3005,B701&amp;"",$A$6:$A$3005,"&gt;"&amp;A701)=0,1,0))</f>
        <v/>
      </c>
    </row>
    <row r="702">
      <c r="A702" s="13" t="n"/>
      <c r="B702" s="5" t="n"/>
      <c r="C702" s="17" t="n"/>
      <c r="D702" s="5" t="n"/>
      <c r="E702" s="5" t="n"/>
      <c r="F702" s="6">
        <f>IF(B702&amp;""="","",IFERROR(INDEX('الطلاب'!$B$6:$B$505,MATCH(B702&amp;"",'الطلاب'!$A$6:$A$505,0))&amp;"","كود غير موجود"))</f>
        <v/>
      </c>
      <c r="G702" s="6">
        <f>IF(B702&amp;""="","",IFERROR(INDEX('الطلاب'!$F$6:$F$505,MATCH(B702&amp;"",'الطلاب'!$A$6:$A$505,0))&amp;"",""))</f>
        <v/>
      </c>
      <c r="H702" s="22">
        <f>IF(OR(B702&amp;""="",NOT(ISNUMBER(A702))),"",IF(COUNTIFS($B$6:$B$3005,B702&amp;"",$A$6:$A$3005,"&gt;"&amp;A702)=0,1,0))</f>
        <v/>
      </c>
    </row>
    <row r="703">
      <c r="A703" s="13" t="n"/>
      <c r="B703" s="5" t="n"/>
      <c r="C703" s="17" t="n"/>
      <c r="D703" s="5" t="n"/>
      <c r="E703" s="5" t="n"/>
      <c r="F703" s="6">
        <f>IF(B703&amp;""="","",IFERROR(INDEX('الطلاب'!$B$6:$B$505,MATCH(B703&amp;"",'الطلاب'!$A$6:$A$505,0))&amp;"","كود غير موجود"))</f>
        <v/>
      </c>
      <c r="G703" s="6">
        <f>IF(B703&amp;""="","",IFERROR(INDEX('الطلاب'!$F$6:$F$505,MATCH(B703&amp;"",'الطلاب'!$A$6:$A$505,0))&amp;"",""))</f>
        <v/>
      </c>
      <c r="H703" s="22">
        <f>IF(OR(B703&amp;""="",NOT(ISNUMBER(A703))),"",IF(COUNTIFS($B$6:$B$3005,B703&amp;"",$A$6:$A$3005,"&gt;"&amp;A703)=0,1,0))</f>
        <v/>
      </c>
    </row>
    <row r="704">
      <c r="A704" s="13" t="n"/>
      <c r="B704" s="5" t="n"/>
      <c r="C704" s="17" t="n"/>
      <c r="D704" s="5" t="n"/>
      <c r="E704" s="5" t="n"/>
      <c r="F704" s="6">
        <f>IF(B704&amp;""="","",IFERROR(INDEX('الطلاب'!$B$6:$B$505,MATCH(B704&amp;"",'الطلاب'!$A$6:$A$505,0))&amp;"","كود غير موجود"))</f>
        <v/>
      </c>
      <c r="G704" s="6">
        <f>IF(B704&amp;""="","",IFERROR(INDEX('الطلاب'!$F$6:$F$505,MATCH(B704&amp;"",'الطلاب'!$A$6:$A$505,0))&amp;"",""))</f>
        <v/>
      </c>
      <c r="H704" s="22">
        <f>IF(OR(B704&amp;""="",NOT(ISNUMBER(A704))),"",IF(COUNTIFS($B$6:$B$3005,B704&amp;"",$A$6:$A$3005,"&gt;"&amp;A704)=0,1,0))</f>
        <v/>
      </c>
    </row>
    <row r="705">
      <c r="A705" s="13" t="n"/>
      <c r="B705" s="5" t="n"/>
      <c r="C705" s="17" t="n"/>
      <c r="D705" s="5" t="n"/>
      <c r="E705" s="5" t="n"/>
      <c r="F705" s="6">
        <f>IF(B705&amp;""="","",IFERROR(INDEX('الطلاب'!$B$6:$B$505,MATCH(B705&amp;"",'الطلاب'!$A$6:$A$505,0))&amp;"","كود غير موجود"))</f>
        <v/>
      </c>
      <c r="G705" s="6">
        <f>IF(B705&amp;""="","",IFERROR(INDEX('الطلاب'!$F$6:$F$505,MATCH(B705&amp;"",'الطلاب'!$A$6:$A$505,0))&amp;"",""))</f>
        <v/>
      </c>
      <c r="H705" s="22">
        <f>IF(OR(B705&amp;""="",NOT(ISNUMBER(A705))),"",IF(COUNTIFS($B$6:$B$3005,B705&amp;"",$A$6:$A$3005,"&gt;"&amp;A705)=0,1,0))</f>
        <v/>
      </c>
    </row>
    <row r="706">
      <c r="A706" s="13" t="n"/>
      <c r="B706" s="5" t="n"/>
      <c r="C706" s="17" t="n"/>
      <c r="D706" s="5" t="n"/>
      <c r="E706" s="5" t="n"/>
      <c r="F706" s="6">
        <f>IF(B706&amp;""="","",IFERROR(INDEX('الطلاب'!$B$6:$B$505,MATCH(B706&amp;"",'الطلاب'!$A$6:$A$505,0))&amp;"","كود غير موجود"))</f>
        <v/>
      </c>
      <c r="G706" s="6">
        <f>IF(B706&amp;""="","",IFERROR(INDEX('الطلاب'!$F$6:$F$505,MATCH(B706&amp;"",'الطلاب'!$A$6:$A$505,0))&amp;"",""))</f>
        <v/>
      </c>
      <c r="H706" s="22">
        <f>IF(OR(B706&amp;""="",NOT(ISNUMBER(A706))),"",IF(COUNTIFS($B$6:$B$3005,B706&amp;"",$A$6:$A$3005,"&gt;"&amp;A706)=0,1,0))</f>
        <v/>
      </c>
    </row>
    <row r="707">
      <c r="A707" s="13" t="n"/>
      <c r="B707" s="5" t="n"/>
      <c r="C707" s="17" t="n"/>
      <c r="D707" s="5" t="n"/>
      <c r="E707" s="5" t="n"/>
      <c r="F707" s="6">
        <f>IF(B707&amp;""="","",IFERROR(INDEX('الطلاب'!$B$6:$B$505,MATCH(B707&amp;"",'الطلاب'!$A$6:$A$505,0))&amp;"","كود غير موجود"))</f>
        <v/>
      </c>
      <c r="G707" s="6">
        <f>IF(B707&amp;""="","",IFERROR(INDEX('الطلاب'!$F$6:$F$505,MATCH(B707&amp;"",'الطلاب'!$A$6:$A$505,0))&amp;"",""))</f>
        <v/>
      </c>
      <c r="H707" s="22">
        <f>IF(OR(B707&amp;""="",NOT(ISNUMBER(A707))),"",IF(COUNTIFS($B$6:$B$3005,B707&amp;"",$A$6:$A$3005,"&gt;"&amp;A707)=0,1,0))</f>
        <v/>
      </c>
    </row>
    <row r="708">
      <c r="A708" s="13" t="n"/>
      <c r="B708" s="5" t="n"/>
      <c r="C708" s="17" t="n"/>
      <c r="D708" s="5" t="n"/>
      <c r="E708" s="5" t="n"/>
      <c r="F708" s="6">
        <f>IF(B708&amp;""="","",IFERROR(INDEX('الطلاب'!$B$6:$B$505,MATCH(B708&amp;"",'الطلاب'!$A$6:$A$505,0))&amp;"","كود غير موجود"))</f>
        <v/>
      </c>
      <c r="G708" s="6">
        <f>IF(B708&amp;""="","",IFERROR(INDEX('الطلاب'!$F$6:$F$505,MATCH(B708&amp;"",'الطلاب'!$A$6:$A$505,0))&amp;"",""))</f>
        <v/>
      </c>
      <c r="H708" s="22">
        <f>IF(OR(B708&amp;""="",NOT(ISNUMBER(A708))),"",IF(COUNTIFS($B$6:$B$3005,B708&amp;"",$A$6:$A$3005,"&gt;"&amp;A708)=0,1,0))</f>
        <v/>
      </c>
    </row>
    <row r="709">
      <c r="A709" s="13" t="n"/>
      <c r="B709" s="5" t="n"/>
      <c r="C709" s="17" t="n"/>
      <c r="D709" s="5" t="n"/>
      <c r="E709" s="5" t="n"/>
      <c r="F709" s="6">
        <f>IF(B709&amp;""="","",IFERROR(INDEX('الطلاب'!$B$6:$B$505,MATCH(B709&amp;"",'الطلاب'!$A$6:$A$505,0))&amp;"","كود غير موجود"))</f>
        <v/>
      </c>
      <c r="G709" s="6">
        <f>IF(B709&amp;""="","",IFERROR(INDEX('الطلاب'!$F$6:$F$505,MATCH(B709&amp;"",'الطلاب'!$A$6:$A$505,0))&amp;"",""))</f>
        <v/>
      </c>
      <c r="H709" s="22">
        <f>IF(OR(B709&amp;""="",NOT(ISNUMBER(A709))),"",IF(COUNTIFS($B$6:$B$3005,B709&amp;"",$A$6:$A$3005,"&gt;"&amp;A709)=0,1,0))</f>
        <v/>
      </c>
    </row>
    <row r="710">
      <c r="A710" s="13" t="n"/>
      <c r="B710" s="5" t="n"/>
      <c r="C710" s="17" t="n"/>
      <c r="D710" s="5" t="n"/>
      <c r="E710" s="5" t="n"/>
      <c r="F710" s="6">
        <f>IF(B710&amp;""="","",IFERROR(INDEX('الطلاب'!$B$6:$B$505,MATCH(B710&amp;"",'الطلاب'!$A$6:$A$505,0))&amp;"","كود غير موجود"))</f>
        <v/>
      </c>
      <c r="G710" s="6">
        <f>IF(B710&amp;""="","",IFERROR(INDEX('الطلاب'!$F$6:$F$505,MATCH(B710&amp;"",'الطلاب'!$A$6:$A$505,0))&amp;"",""))</f>
        <v/>
      </c>
      <c r="H710" s="22">
        <f>IF(OR(B710&amp;""="",NOT(ISNUMBER(A710))),"",IF(COUNTIFS($B$6:$B$3005,B710&amp;"",$A$6:$A$3005,"&gt;"&amp;A710)=0,1,0))</f>
        <v/>
      </c>
    </row>
    <row r="711">
      <c r="A711" s="13" t="n"/>
      <c r="B711" s="5" t="n"/>
      <c r="C711" s="17" t="n"/>
      <c r="D711" s="5" t="n"/>
      <c r="E711" s="5" t="n"/>
      <c r="F711" s="6">
        <f>IF(B711&amp;""="","",IFERROR(INDEX('الطلاب'!$B$6:$B$505,MATCH(B711&amp;"",'الطلاب'!$A$6:$A$505,0))&amp;"","كود غير موجود"))</f>
        <v/>
      </c>
      <c r="G711" s="6">
        <f>IF(B711&amp;""="","",IFERROR(INDEX('الطلاب'!$F$6:$F$505,MATCH(B711&amp;"",'الطلاب'!$A$6:$A$505,0))&amp;"",""))</f>
        <v/>
      </c>
      <c r="H711" s="22">
        <f>IF(OR(B711&amp;""="",NOT(ISNUMBER(A711))),"",IF(COUNTIFS($B$6:$B$3005,B711&amp;"",$A$6:$A$3005,"&gt;"&amp;A711)=0,1,0))</f>
        <v/>
      </c>
    </row>
    <row r="712">
      <c r="A712" s="13" t="n"/>
      <c r="B712" s="5" t="n"/>
      <c r="C712" s="17" t="n"/>
      <c r="D712" s="5" t="n"/>
      <c r="E712" s="5" t="n"/>
      <c r="F712" s="6">
        <f>IF(B712&amp;""="","",IFERROR(INDEX('الطلاب'!$B$6:$B$505,MATCH(B712&amp;"",'الطلاب'!$A$6:$A$505,0))&amp;"","كود غير موجود"))</f>
        <v/>
      </c>
      <c r="G712" s="6">
        <f>IF(B712&amp;""="","",IFERROR(INDEX('الطلاب'!$F$6:$F$505,MATCH(B712&amp;"",'الطلاب'!$A$6:$A$505,0))&amp;"",""))</f>
        <v/>
      </c>
      <c r="H712" s="22">
        <f>IF(OR(B712&amp;""="",NOT(ISNUMBER(A712))),"",IF(COUNTIFS($B$6:$B$3005,B712&amp;"",$A$6:$A$3005,"&gt;"&amp;A712)=0,1,0))</f>
        <v/>
      </c>
    </row>
    <row r="713">
      <c r="A713" s="13" t="n"/>
      <c r="B713" s="5" t="n"/>
      <c r="C713" s="17" t="n"/>
      <c r="D713" s="5" t="n"/>
      <c r="E713" s="5" t="n"/>
      <c r="F713" s="6">
        <f>IF(B713&amp;""="","",IFERROR(INDEX('الطلاب'!$B$6:$B$505,MATCH(B713&amp;"",'الطلاب'!$A$6:$A$505,0))&amp;"","كود غير موجود"))</f>
        <v/>
      </c>
      <c r="G713" s="6">
        <f>IF(B713&amp;""="","",IFERROR(INDEX('الطلاب'!$F$6:$F$505,MATCH(B713&amp;"",'الطلاب'!$A$6:$A$505,0))&amp;"",""))</f>
        <v/>
      </c>
      <c r="H713" s="22">
        <f>IF(OR(B713&amp;""="",NOT(ISNUMBER(A713))),"",IF(COUNTIFS($B$6:$B$3005,B713&amp;"",$A$6:$A$3005,"&gt;"&amp;A713)=0,1,0))</f>
        <v/>
      </c>
    </row>
    <row r="714">
      <c r="A714" s="13" t="n"/>
      <c r="B714" s="5" t="n"/>
      <c r="C714" s="17" t="n"/>
      <c r="D714" s="5" t="n"/>
      <c r="E714" s="5" t="n"/>
      <c r="F714" s="6">
        <f>IF(B714&amp;""="","",IFERROR(INDEX('الطلاب'!$B$6:$B$505,MATCH(B714&amp;"",'الطلاب'!$A$6:$A$505,0))&amp;"","كود غير موجود"))</f>
        <v/>
      </c>
      <c r="G714" s="6">
        <f>IF(B714&amp;""="","",IFERROR(INDEX('الطلاب'!$F$6:$F$505,MATCH(B714&amp;"",'الطلاب'!$A$6:$A$505,0))&amp;"",""))</f>
        <v/>
      </c>
      <c r="H714" s="22">
        <f>IF(OR(B714&amp;""="",NOT(ISNUMBER(A714))),"",IF(COUNTIFS($B$6:$B$3005,B714&amp;"",$A$6:$A$3005,"&gt;"&amp;A714)=0,1,0))</f>
        <v/>
      </c>
    </row>
    <row r="715">
      <c r="A715" s="13" t="n"/>
      <c r="B715" s="5" t="n"/>
      <c r="C715" s="17" t="n"/>
      <c r="D715" s="5" t="n"/>
      <c r="E715" s="5" t="n"/>
      <c r="F715" s="6">
        <f>IF(B715&amp;""="","",IFERROR(INDEX('الطلاب'!$B$6:$B$505,MATCH(B715&amp;"",'الطلاب'!$A$6:$A$505,0))&amp;"","كود غير موجود"))</f>
        <v/>
      </c>
      <c r="G715" s="6">
        <f>IF(B715&amp;""="","",IFERROR(INDEX('الطلاب'!$F$6:$F$505,MATCH(B715&amp;"",'الطلاب'!$A$6:$A$505,0))&amp;"",""))</f>
        <v/>
      </c>
      <c r="H715" s="22">
        <f>IF(OR(B715&amp;""="",NOT(ISNUMBER(A715))),"",IF(COUNTIFS($B$6:$B$3005,B715&amp;"",$A$6:$A$3005,"&gt;"&amp;A715)=0,1,0))</f>
        <v/>
      </c>
    </row>
    <row r="716">
      <c r="A716" s="13" t="n"/>
      <c r="B716" s="5" t="n"/>
      <c r="C716" s="17" t="n"/>
      <c r="D716" s="5" t="n"/>
      <c r="E716" s="5" t="n"/>
      <c r="F716" s="6">
        <f>IF(B716&amp;""="","",IFERROR(INDEX('الطلاب'!$B$6:$B$505,MATCH(B716&amp;"",'الطلاب'!$A$6:$A$505,0))&amp;"","كود غير موجود"))</f>
        <v/>
      </c>
      <c r="G716" s="6">
        <f>IF(B716&amp;""="","",IFERROR(INDEX('الطلاب'!$F$6:$F$505,MATCH(B716&amp;"",'الطلاب'!$A$6:$A$505,0))&amp;"",""))</f>
        <v/>
      </c>
      <c r="H716" s="22">
        <f>IF(OR(B716&amp;""="",NOT(ISNUMBER(A716))),"",IF(COUNTIFS($B$6:$B$3005,B716&amp;"",$A$6:$A$3005,"&gt;"&amp;A716)=0,1,0))</f>
        <v/>
      </c>
    </row>
    <row r="717">
      <c r="A717" s="13" t="n"/>
      <c r="B717" s="5" t="n"/>
      <c r="C717" s="17" t="n"/>
      <c r="D717" s="5" t="n"/>
      <c r="E717" s="5" t="n"/>
      <c r="F717" s="6">
        <f>IF(B717&amp;""="","",IFERROR(INDEX('الطلاب'!$B$6:$B$505,MATCH(B717&amp;"",'الطلاب'!$A$6:$A$505,0))&amp;"","كود غير موجود"))</f>
        <v/>
      </c>
      <c r="G717" s="6">
        <f>IF(B717&amp;""="","",IFERROR(INDEX('الطلاب'!$F$6:$F$505,MATCH(B717&amp;"",'الطلاب'!$A$6:$A$505,0))&amp;"",""))</f>
        <v/>
      </c>
      <c r="H717" s="22">
        <f>IF(OR(B717&amp;""="",NOT(ISNUMBER(A717))),"",IF(COUNTIFS($B$6:$B$3005,B717&amp;"",$A$6:$A$3005,"&gt;"&amp;A717)=0,1,0))</f>
        <v/>
      </c>
    </row>
    <row r="718">
      <c r="A718" s="13" t="n"/>
      <c r="B718" s="5" t="n"/>
      <c r="C718" s="17" t="n"/>
      <c r="D718" s="5" t="n"/>
      <c r="E718" s="5" t="n"/>
      <c r="F718" s="6">
        <f>IF(B718&amp;""="","",IFERROR(INDEX('الطلاب'!$B$6:$B$505,MATCH(B718&amp;"",'الطلاب'!$A$6:$A$505,0))&amp;"","كود غير موجود"))</f>
        <v/>
      </c>
      <c r="G718" s="6">
        <f>IF(B718&amp;""="","",IFERROR(INDEX('الطلاب'!$F$6:$F$505,MATCH(B718&amp;"",'الطلاب'!$A$6:$A$505,0))&amp;"",""))</f>
        <v/>
      </c>
      <c r="H718" s="22">
        <f>IF(OR(B718&amp;""="",NOT(ISNUMBER(A718))),"",IF(COUNTIFS($B$6:$B$3005,B718&amp;"",$A$6:$A$3005,"&gt;"&amp;A718)=0,1,0))</f>
        <v/>
      </c>
    </row>
    <row r="719">
      <c r="A719" s="13" t="n"/>
      <c r="B719" s="5" t="n"/>
      <c r="C719" s="17" t="n"/>
      <c r="D719" s="5" t="n"/>
      <c r="E719" s="5" t="n"/>
      <c r="F719" s="6">
        <f>IF(B719&amp;""="","",IFERROR(INDEX('الطلاب'!$B$6:$B$505,MATCH(B719&amp;"",'الطلاب'!$A$6:$A$505,0))&amp;"","كود غير موجود"))</f>
        <v/>
      </c>
      <c r="G719" s="6">
        <f>IF(B719&amp;""="","",IFERROR(INDEX('الطلاب'!$F$6:$F$505,MATCH(B719&amp;"",'الطلاب'!$A$6:$A$505,0))&amp;"",""))</f>
        <v/>
      </c>
      <c r="H719" s="22">
        <f>IF(OR(B719&amp;""="",NOT(ISNUMBER(A719))),"",IF(COUNTIFS($B$6:$B$3005,B719&amp;"",$A$6:$A$3005,"&gt;"&amp;A719)=0,1,0))</f>
        <v/>
      </c>
    </row>
    <row r="720">
      <c r="A720" s="13" t="n"/>
      <c r="B720" s="5" t="n"/>
      <c r="C720" s="17" t="n"/>
      <c r="D720" s="5" t="n"/>
      <c r="E720" s="5" t="n"/>
      <c r="F720" s="6">
        <f>IF(B720&amp;""="","",IFERROR(INDEX('الطلاب'!$B$6:$B$505,MATCH(B720&amp;"",'الطلاب'!$A$6:$A$505,0))&amp;"","كود غير موجود"))</f>
        <v/>
      </c>
      <c r="G720" s="6">
        <f>IF(B720&amp;""="","",IFERROR(INDEX('الطلاب'!$F$6:$F$505,MATCH(B720&amp;"",'الطلاب'!$A$6:$A$505,0))&amp;"",""))</f>
        <v/>
      </c>
      <c r="H720" s="22">
        <f>IF(OR(B720&amp;""="",NOT(ISNUMBER(A720))),"",IF(COUNTIFS($B$6:$B$3005,B720&amp;"",$A$6:$A$3005,"&gt;"&amp;A720)=0,1,0))</f>
        <v/>
      </c>
    </row>
    <row r="721">
      <c r="A721" s="13" t="n"/>
      <c r="B721" s="5" t="n"/>
      <c r="C721" s="17" t="n"/>
      <c r="D721" s="5" t="n"/>
      <c r="E721" s="5" t="n"/>
      <c r="F721" s="6">
        <f>IF(B721&amp;""="","",IFERROR(INDEX('الطلاب'!$B$6:$B$505,MATCH(B721&amp;"",'الطلاب'!$A$6:$A$505,0))&amp;"","كود غير موجود"))</f>
        <v/>
      </c>
      <c r="G721" s="6">
        <f>IF(B721&amp;""="","",IFERROR(INDEX('الطلاب'!$F$6:$F$505,MATCH(B721&amp;"",'الطلاب'!$A$6:$A$505,0))&amp;"",""))</f>
        <v/>
      </c>
      <c r="H721" s="22">
        <f>IF(OR(B721&amp;""="",NOT(ISNUMBER(A721))),"",IF(COUNTIFS($B$6:$B$3005,B721&amp;"",$A$6:$A$3005,"&gt;"&amp;A721)=0,1,0))</f>
        <v/>
      </c>
    </row>
    <row r="722">
      <c r="A722" s="13" t="n"/>
      <c r="B722" s="5" t="n"/>
      <c r="C722" s="17" t="n"/>
      <c r="D722" s="5" t="n"/>
      <c r="E722" s="5" t="n"/>
      <c r="F722" s="6">
        <f>IF(B722&amp;""="","",IFERROR(INDEX('الطلاب'!$B$6:$B$505,MATCH(B722&amp;"",'الطلاب'!$A$6:$A$505,0))&amp;"","كود غير موجود"))</f>
        <v/>
      </c>
      <c r="G722" s="6">
        <f>IF(B722&amp;""="","",IFERROR(INDEX('الطلاب'!$F$6:$F$505,MATCH(B722&amp;"",'الطلاب'!$A$6:$A$505,0))&amp;"",""))</f>
        <v/>
      </c>
      <c r="H722" s="22">
        <f>IF(OR(B722&amp;""="",NOT(ISNUMBER(A722))),"",IF(COUNTIFS($B$6:$B$3005,B722&amp;"",$A$6:$A$3005,"&gt;"&amp;A722)=0,1,0))</f>
        <v/>
      </c>
    </row>
    <row r="723">
      <c r="A723" s="13" t="n"/>
      <c r="B723" s="5" t="n"/>
      <c r="C723" s="17" t="n"/>
      <c r="D723" s="5" t="n"/>
      <c r="E723" s="5" t="n"/>
      <c r="F723" s="6">
        <f>IF(B723&amp;""="","",IFERROR(INDEX('الطلاب'!$B$6:$B$505,MATCH(B723&amp;"",'الطلاب'!$A$6:$A$505,0))&amp;"","كود غير موجود"))</f>
        <v/>
      </c>
      <c r="G723" s="6">
        <f>IF(B723&amp;""="","",IFERROR(INDEX('الطلاب'!$F$6:$F$505,MATCH(B723&amp;"",'الطلاب'!$A$6:$A$505,0))&amp;"",""))</f>
        <v/>
      </c>
      <c r="H723" s="22">
        <f>IF(OR(B723&amp;""="",NOT(ISNUMBER(A723))),"",IF(COUNTIFS($B$6:$B$3005,B723&amp;"",$A$6:$A$3005,"&gt;"&amp;A723)=0,1,0))</f>
        <v/>
      </c>
    </row>
    <row r="724">
      <c r="A724" s="13" t="n"/>
      <c r="B724" s="5" t="n"/>
      <c r="C724" s="17" t="n"/>
      <c r="D724" s="5" t="n"/>
      <c r="E724" s="5" t="n"/>
      <c r="F724" s="6">
        <f>IF(B724&amp;""="","",IFERROR(INDEX('الطلاب'!$B$6:$B$505,MATCH(B724&amp;"",'الطلاب'!$A$6:$A$505,0))&amp;"","كود غير موجود"))</f>
        <v/>
      </c>
      <c r="G724" s="6">
        <f>IF(B724&amp;""="","",IFERROR(INDEX('الطلاب'!$F$6:$F$505,MATCH(B724&amp;"",'الطلاب'!$A$6:$A$505,0))&amp;"",""))</f>
        <v/>
      </c>
      <c r="H724" s="22">
        <f>IF(OR(B724&amp;""="",NOT(ISNUMBER(A724))),"",IF(COUNTIFS($B$6:$B$3005,B724&amp;"",$A$6:$A$3005,"&gt;"&amp;A724)=0,1,0))</f>
        <v/>
      </c>
    </row>
    <row r="725">
      <c r="A725" s="13" t="n"/>
      <c r="B725" s="5" t="n"/>
      <c r="C725" s="17" t="n"/>
      <c r="D725" s="5" t="n"/>
      <c r="E725" s="5" t="n"/>
      <c r="F725" s="6">
        <f>IF(B725&amp;""="","",IFERROR(INDEX('الطلاب'!$B$6:$B$505,MATCH(B725&amp;"",'الطلاب'!$A$6:$A$505,0))&amp;"","كود غير موجود"))</f>
        <v/>
      </c>
      <c r="G725" s="6">
        <f>IF(B725&amp;""="","",IFERROR(INDEX('الطلاب'!$F$6:$F$505,MATCH(B725&amp;"",'الطلاب'!$A$6:$A$505,0))&amp;"",""))</f>
        <v/>
      </c>
      <c r="H725" s="22">
        <f>IF(OR(B725&amp;""="",NOT(ISNUMBER(A725))),"",IF(COUNTIFS($B$6:$B$3005,B725&amp;"",$A$6:$A$3005,"&gt;"&amp;A725)=0,1,0))</f>
        <v/>
      </c>
    </row>
    <row r="726">
      <c r="A726" s="13" t="n"/>
      <c r="B726" s="5" t="n"/>
      <c r="C726" s="17" t="n"/>
      <c r="D726" s="5" t="n"/>
      <c r="E726" s="5" t="n"/>
      <c r="F726" s="6">
        <f>IF(B726&amp;""="","",IFERROR(INDEX('الطلاب'!$B$6:$B$505,MATCH(B726&amp;"",'الطلاب'!$A$6:$A$505,0))&amp;"","كود غير موجود"))</f>
        <v/>
      </c>
      <c r="G726" s="6">
        <f>IF(B726&amp;""="","",IFERROR(INDEX('الطلاب'!$F$6:$F$505,MATCH(B726&amp;"",'الطلاب'!$A$6:$A$505,0))&amp;"",""))</f>
        <v/>
      </c>
      <c r="H726" s="22">
        <f>IF(OR(B726&amp;""="",NOT(ISNUMBER(A726))),"",IF(COUNTIFS($B$6:$B$3005,B726&amp;"",$A$6:$A$3005,"&gt;"&amp;A726)=0,1,0))</f>
        <v/>
      </c>
    </row>
    <row r="727">
      <c r="A727" s="13" t="n"/>
      <c r="B727" s="5" t="n"/>
      <c r="C727" s="17" t="n"/>
      <c r="D727" s="5" t="n"/>
      <c r="E727" s="5" t="n"/>
      <c r="F727" s="6">
        <f>IF(B727&amp;""="","",IFERROR(INDEX('الطلاب'!$B$6:$B$505,MATCH(B727&amp;"",'الطلاب'!$A$6:$A$505,0))&amp;"","كود غير موجود"))</f>
        <v/>
      </c>
      <c r="G727" s="6">
        <f>IF(B727&amp;""="","",IFERROR(INDEX('الطلاب'!$F$6:$F$505,MATCH(B727&amp;"",'الطلاب'!$A$6:$A$505,0))&amp;"",""))</f>
        <v/>
      </c>
      <c r="H727" s="22">
        <f>IF(OR(B727&amp;""="",NOT(ISNUMBER(A727))),"",IF(COUNTIFS($B$6:$B$3005,B727&amp;"",$A$6:$A$3005,"&gt;"&amp;A727)=0,1,0))</f>
        <v/>
      </c>
    </row>
    <row r="728">
      <c r="A728" s="13" t="n"/>
      <c r="B728" s="5" t="n"/>
      <c r="C728" s="17" t="n"/>
      <c r="D728" s="5" t="n"/>
      <c r="E728" s="5" t="n"/>
      <c r="F728" s="6">
        <f>IF(B728&amp;""="","",IFERROR(INDEX('الطلاب'!$B$6:$B$505,MATCH(B728&amp;"",'الطلاب'!$A$6:$A$505,0))&amp;"","كود غير موجود"))</f>
        <v/>
      </c>
      <c r="G728" s="6">
        <f>IF(B728&amp;""="","",IFERROR(INDEX('الطلاب'!$F$6:$F$505,MATCH(B728&amp;"",'الطلاب'!$A$6:$A$505,0))&amp;"",""))</f>
        <v/>
      </c>
      <c r="H728" s="22">
        <f>IF(OR(B728&amp;""="",NOT(ISNUMBER(A728))),"",IF(COUNTIFS($B$6:$B$3005,B728&amp;"",$A$6:$A$3005,"&gt;"&amp;A728)=0,1,0))</f>
        <v/>
      </c>
    </row>
    <row r="729">
      <c r="A729" s="13" t="n"/>
      <c r="B729" s="5" t="n"/>
      <c r="C729" s="17" t="n"/>
      <c r="D729" s="5" t="n"/>
      <c r="E729" s="5" t="n"/>
      <c r="F729" s="6">
        <f>IF(B729&amp;""="","",IFERROR(INDEX('الطلاب'!$B$6:$B$505,MATCH(B729&amp;"",'الطلاب'!$A$6:$A$505,0))&amp;"","كود غير موجود"))</f>
        <v/>
      </c>
      <c r="G729" s="6">
        <f>IF(B729&amp;""="","",IFERROR(INDEX('الطلاب'!$F$6:$F$505,MATCH(B729&amp;"",'الطلاب'!$A$6:$A$505,0))&amp;"",""))</f>
        <v/>
      </c>
      <c r="H729" s="22">
        <f>IF(OR(B729&amp;""="",NOT(ISNUMBER(A729))),"",IF(COUNTIFS($B$6:$B$3005,B729&amp;"",$A$6:$A$3005,"&gt;"&amp;A729)=0,1,0))</f>
        <v/>
      </c>
    </row>
    <row r="730">
      <c r="A730" s="13" t="n"/>
      <c r="B730" s="5" t="n"/>
      <c r="C730" s="17" t="n"/>
      <c r="D730" s="5" t="n"/>
      <c r="E730" s="5" t="n"/>
      <c r="F730" s="6">
        <f>IF(B730&amp;""="","",IFERROR(INDEX('الطلاب'!$B$6:$B$505,MATCH(B730&amp;"",'الطلاب'!$A$6:$A$505,0))&amp;"","كود غير موجود"))</f>
        <v/>
      </c>
      <c r="G730" s="6">
        <f>IF(B730&amp;""="","",IFERROR(INDEX('الطلاب'!$F$6:$F$505,MATCH(B730&amp;"",'الطلاب'!$A$6:$A$505,0))&amp;"",""))</f>
        <v/>
      </c>
      <c r="H730" s="22">
        <f>IF(OR(B730&amp;""="",NOT(ISNUMBER(A730))),"",IF(COUNTIFS($B$6:$B$3005,B730&amp;"",$A$6:$A$3005,"&gt;"&amp;A730)=0,1,0))</f>
        <v/>
      </c>
    </row>
    <row r="731">
      <c r="A731" s="13" t="n"/>
      <c r="B731" s="5" t="n"/>
      <c r="C731" s="17" t="n"/>
      <c r="D731" s="5" t="n"/>
      <c r="E731" s="5" t="n"/>
      <c r="F731" s="6">
        <f>IF(B731&amp;""="","",IFERROR(INDEX('الطلاب'!$B$6:$B$505,MATCH(B731&amp;"",'الطلاب'!$A$6:$A$505,0))&amp;"","كود غير موجود"))</f>
        <v/>
      </c>
      <c r="G731" s="6">
        <f>IF(B731&amp;""="","",IFERROR(INDEX('الطلاب'!$F$6:$F$505,MATCH(B731&amp;"",'الطلاب'!$A$6:$A$505,0))&amp;"",""))</f>
        <v/>
      </c>
      <c r="H731" s="22">
        <f>IF(OR(B731&amp;""="",NOT(ISNUMBER(A731))),"",IF(COUNTIFS($B$6:$B$3005,B731&amp;"",$A$6:$A$3005,"&gt;"&amp;A731)=0,1,0))</f>
        <v/>
      </c>
    </row>
    <row r="732">
      <c r="A732" s="13" t="n"/>
      <c r="B732" s="5" t="n"/>
      <c r="C732" s="17" t="n"/>
      <c r="D732" s="5" t="n"/>
      <c r="E732" s="5" t="n"/>
      <c r="F732" s="6">
        <f>IF(B732&amp;""="","",IFERROR(INDEX('الطلاب'!$B$6:$B$505,MATCH(B732&amp;"",'الطلاب'!$A$6:$A$505,0))&amp;"","كود غير موجود"))</f>
        <v/>
      </c>
      <c r="G732" s="6">
        <f>IF(B732&amp;""="","",IFERROR(INDEX('الطلاب'!$F$6:$F$505,MATCH(B732&amp;"",'الطلاب'!$A$6:$A$505,0))&amp;"",""))</f>
        <v/>
      </c>
      <c r="H732" s="22">
        <f>IF(OR(B732&amp;""="",NOT(ISNUMBER(A732))),"",IF(COUNTIFS($B$6:$B$3005,B732&amp;"",$A$6:$A$3005,"&gt;"&amp;A732)=0,1,0))</f>
        <v/>
      </c>
    </row>
    <row r="733">
      <c r="A733" s="13" t="n"/>
      <c r="B733" s="5" t="n"/>
      <c r="C733" s="17" t="n"/>
      <c r="D733" s="5" t="n"/>
      <c r="E733" s="5" t="n"/>
      <c r="F733" s="6">
        <f>IF(B733&amp;""="","",IFERROR(INDEX('الطلاب'!$B$6:$B$505,MATCH(B733&amp;"",'الطلاب'!$A$6:$A$505,0))&amp;"","كود غير موجود"))</f>
        <v/>
      </c>
      <c r="G733" s="6">
        <f>IF(B733&amp;""="","",IFERROR(INDEX('الطلاب'!$F$6:$F$505,MATCH(B733&amp;"",'الطلاب'!$A$6:$A$505,0))&amp;"",""))</f>
        <v/>
      </c>
      <c r="H733" s="22">
        <f>IF(OR(B733&amp;""="",NOT(ISNUMBER(A733))),"",IF(COUNTIFS($B$6:$B$3005,B733&amp;"",$A$6:$A$3005,"&gt;"&amp;A733)=0,1,0))</f>
        <v/>
      </c>
    </row>
    <row r="734">
      <c r="A734" s="13" t="n"/>
      <c r="B734" s="5" t="n"/>
      <c r="C734" s="17" t="n"/>
      <c r="D734" s="5" t="n"/>
      <c r="E734" s="5" t="n"/>
      <c r="F734" s="6">
        <f>IF(B734&amp;""="","",IFERROR(INDEX('الطلاب'!$B$6:$B$505,MATCH(B734&amp;"",'الطلاب'!$A$6:$A$505,0))&amp;"","كود غير موجود"))</f>
        <v/>
      </c>
      <c r="G734" s="6">
        <f>IF(B734&amp;""="","",IFERROR(INDEX('الطلاب'!$F$6:$F$505,MATCH(B734&amp;"",'الطلاب'!$A$6:$A$505,0))&amp;"",""))</f>
        <v/>
      </c>
      <c r="H734" s="22">
        <f>IF(OR(B734&amp;""="",NOT(ISNUMBER(A734))),"",IF(COUNTIFS($B$6:$B$3005,B734&amp;"",$A$6:$A$3005,"&gt;"&amp;A734)=0,1,0))</f>
        <v/>
      </c>
    </row>
    <row r="735">
      <c r="A735" s="13" t="n"/>
      <c r="B735" s="5" t="n"/>
      <c r="C735" s="17" t="n"/>
      <c r="D735" s="5" t="n"/>
      <c r="E735" s="5" t="n"/>
      <c r="F735" s="6">
        <f>IF(B735&amp;""="","",IFERROR(INDEX('الطلاب'!$B$6:$B$505,MATCH(B735&amp;"",'الطلاب'!$A$6:$A$505,0))&amp;"","كود غير موجود"))</f>
        <v/>
      </c>
      <c r="G735" s="6">
        <f>IF(B735&amp;""="","",IFERROR(INDEX('الطلاب'!$F$6:$F$505,MATCH(B735&amp;"",'الطلاب'!$A$6:$A$505,0))&amp;"",""))</f>
        <v/>
      </c>
      <c r="H735" s="22">
        <f>IF(OR(B735&amp;""="",NOT(ISNUMBER(A735))),"",IF(COUNTIFS($B$6:$B$3005,B735&amp;"",$A$6:$A$3005,"&gt;"&amp;A735)=0,1,0))</f>
        <v/>
      </c>
    </row>
    <row r="736">
      <c r="A736" s="13" t="n"/>
      <c r="B736" s="5" t="n"/>
      <c r="C736" s="17" t="n"/>
      <c r="D736" s="5" t="n"/>
      <c r="E736" s="5" t="n"/>
      <c r="F736" s="6">
        <f>IF(B736&amp;""="","",IFERROR(INDEX('الطلاب'!$B$6:$B$505,MATCH(B736&amp;"",'الطلاب'!$A$6:$A$505,0))&amp;"","كود غير موجود"))</f>
        <v/>
      </c>
      <c r="G736" s="6">
        <f>IF(B736&amp;""="","",IFERROR(INDEX('الطلاب'!$F$6:$F$505,MATCH(B736&amp;"",'الطلاب'!$A$6:$A$505,0))&amp;"",""))</f>
        <v/>
      </c>
      <c r="H736" s="22">
        <f>IF(OR(B736&amp;""="",NOT(ISNUMBER(A736))),"",IF(COUNTIFS($B$6:$B$3005,B736&amp;"",$A$6:$A$3005,"&gt;"&amp;A736)=0,1,0))</f>
        <v/>
      </c>
    </row>
    <row r="737">
      <c r="A737" s="13" t="n"/>
      <c r="B737" s="5" t="n"/>
      <c r="C737" s="17" t="n"/>
      <c r="D737" s="5" t="n"/>
      <c r="E737" s="5" t="n"/>
      <c r="F737" s="6">
        <f>IF(B737&amp;""="","",IFERROR(INDEX('الطلاب'!$B$6:$B$505,MATCH(B737&amp;"",'الطلاب'!$A$6:$A$505,0))&amp;"","كود غير موجود"))</f>
        <v/>
      </c>
      <c r="G737" s="6">
        <f>IF(B737&amp;""="","",IFERROR(INDEX('الطلاب'!$F$6:$F$505,MATCH(B737&amp;"",'الطلاب'!$A$6:$A$505,0))&amp;"",""))</f>
        <v/>
      </c>
      <c r="H737" s="22">
        <f>IF(OR(B737&amp;""="",NOT(ISNUMBER(A737))),"",IF(COUNTIFS($B$6:$B$3005,B737&amp;"",$A$6:$A$3005,"&gt;"&amp;A737)=0,1,0))</f>
        <v/>
      </c>
    </row>
    <row r="738">
      <c r="A738" s="13" t="n"/>
      <c r="B738" s="5" t="n"/>
      <c r="C738" s="17" t="n"/>
      <c r="D738" s="5" t="n"/>
      <c r="E738" s="5" t="n"/>
      <c r="F738" s="6">
        <f>IF(B738&amp;""="","",IFERROR(INDEX('الطلاب'!$B$6:$B$505,MATCH(B738&amp;"",'الطلاب'!$A$6:$A$505,0))&amp;"","كود غير موجود"))</f>
        <v/>
      </c>
      <c r="G738" s="6">
        <f>IF(B738&amp;""="","",IFERROR(INDEX('الطلاب'!$F$6:$F$505,MATCH(B738&amp;"",'الطلاب'!$A$6:$A$505,0))&amp;"",""))</f>
        <v/>
      </c>
      <c r="H738" s="22">
        <f>IF(OR(B738&amp;""="",NOT(ISNUMBER(A738))),"",IF(COUNTIFS($B$6:$B$3005,B738&amp;"",$A$6:$A$3005,"&gt;"&amp;A738)=0,1,0))</f>
        <v/>
      </c>
    </row>
    <row r="739">
      <c r="A739" s="13" t="n"/>
      <c r="B739" s="5" t="n"/>
      <c r="C739" s="17" t="n"/>
      <c r="D739" s="5" t="n"/>
      <c r="E739" s="5" t="n"/>
      <c r="F739" s="6">
        <f>IF(B739&amp;""="","",IFERROR(INDEX('الطلاب'!$B$6:$B$505,MATCH(B739&amp;"",'الطلاب'!$A$6:$A$505,0))&amp;"","كود غير موجود"))</f>
        <v/>
      </c>
      <c r="G739" s="6">
        <f>IF(B739&amp;""="","",IFERROR(INDEX('الطلاب'!$F$6:$F$505,MATCH(B739&amp;"",'الطلاب'!$A$6:$A$505,0))&amp;"",""))</f>
        <v/>
      </c>
      <c r="H739" s="22">
        <f>IF(OR(B739&amp;""="",NOT(ISNUMBER(A739))),"",IF(COUNTIFS($B$6:$B$3005,B739&amp;"",$A$6:$A$3005,"&gt;"&amp;A739)=0,1,0))</f>
        <v/>
      </c>
    </row>
    <row r="740">
      <c r="A740" s="13" t="n"/>
      <c r="B740" s="5" t="n"/>
      <c r="C740" s="17" t="n"/>
      <c r="D740" s="5" t="n"/>
      <c r="E740" s="5" t="n"/>
      <c r="F740" s="6">
        <f>IF(B740&amp;""="","",IFERROR(INDEX('الطلاب'!$B$6:$B$505,MATCH(B740&amp;"",'الطلاب'!$A$6:$A$505,0))&amp;"","كود غير موجود"))</f>
        <v/>
      </c>
      <c r="G740" s="6">
        <f>IF(B740&amp;""="","",IFERROR(INDEX('الطلاب'!$F$6:$F$505,MATCH(B740&amp;"",'الطلاب'!$A$6:$A$505,0))&amp;"",""))</f>
        <v/>
      </c>
      <c r="H740" s="22">
        <f>IF(OR(B740&amp;""="",NOT(ISNUMBER(A740))),"",IF(COUNTIFS($B$6:$B$3005,B740&amp;"",$A$6:$A$3005,"&gt;"&amp;A740)=0,1,0))</f>
        <v/>
      </c>
    </row>
    <row r="741">
      <c r="A741" s="13" t="n"/>
      <c r="B741" s="5" t="n"/>
      <c r="C741" s="17" t="n"/>
      <c r="D741" s="5" t="n"/>
      <c r="E741" s="5" t="n"/>
      <c r="F741" s="6">
        <f>IF(B741&amp;""="","",IFERROR(INDEX('الطلاب'!$B$6:$B$505,MATCH(B741&amp;"",'الطلاب'!$A$6:$A$505,0))&amp;"","كود غير موجود"))</f>
        <v/>
      </c>
      <c r="G741" s="6">
        <f>IF(B741&amp;""="","",IFERROR(INDEX('الطلاب'!$F$6:$F$505,MATCH(B741&amp;"",'الطلاب'!$A$6:$A$505,0))&amp;"",""))</f>
        <v/>
      </c>
      <c r="H741" s="22">
        <f>IF(OR(B741&amp;""="",NOT(ISNUMBER(A741))),"",IF(COUNTIFS($B$6:$B$3005,B741&amp;"",$A$6:$A$3005,"&gt;"&amp;A741)=0,1,0))</f>
        <v/>
      </c>
    </row>
    <row r="742">
      <c r="A742" s="13" t="n"/>
      <c r="B742" s="5" t="n"/>
      <c r="C742" s="17" t="n"/>
      <c r="D742" s="5" t="n"/>
      <c r="E742" s="5" t="n"/>
      <c r="F742" s="6">
        <f>IF(B742&amp;""="","",IFERROR(INDEX('الطلاب'!$B$6:$B$505,MATCH(B742&amp;"",'الطلاب'!$A$6:$A$505,0))&amp;"","كود غير موجود"))</f>
        <v/>
      </c>
      <c r="G742" s="6">
        <f>IF(B742&amp;""="","",IFERROR(INDEX('الطلاب'!$F$6:$F$505,MATCH(B742&amp;"",'الطلاب'!$A$6:$A$505,0))&amp;"",""))</f>
        <v/>
      </c>
      <c r="H742" s="22">
        <f>IF(OR(B742&amp;""="",NOT(ISNUMBER(A742))),"",IF(COUNTIFS($B$6:$B$3005,B742&amp;"",$A$6:$A$3005,"&gt;"&amp;A742)=0,1,0))</f>
        <v/>
      </c>
    </row>
    <row r="743">
      <c r="A743" s="13" t="n"/>
      <c r="B743" s="5" t="n"/>
      <c r="C743" s="17" t="n"/>
      <c r="D743" s="5" t="n"/>
      <c r="E743" s="5" t="n"/>
      <c r="F743" s="6">
        <f>IF(B743&amp;""="","",IFERROR(INDEX('الطلاب'!$B$6:$B$505,MATCH(B743&amp;"",'الطلاب'!$A$6:$A$505,0))&amp;"","كود غير موجود"))</f>
        <v/>
      </c>
      <c r="G743" s="6">
        <f>IF(B743&amp;""="","",IFERROR(INDEX('الطلاب'!$F$6:$F$505,MATCH(B743&amp;"",'الطلاب'!$A$6:$A$505,0))&amp;"",""))</f>
        <v/>
      </c>
      <c r="H743" s="22">
        <f>IF(OR(B743&amp;""="",NOT(ISNUMBER(A743))),"",IF(COUNTIFS($B$6:$B$3005,B743&amp;"",$A$6:$A$3005,"&gt;"&amp;A743)=0,1,0))</f>
        <v/>
      </c>
    </row>
    <row r="744">
      <c r="A744" s="13" t="n"/>
      <c r="B744" s="5" t="n"/>
      <c r="C744" s="17" t="n"/>
      <c r="D744" s="5" t="n"/>
      <c r="E744" s="5" t="n"/>
      <c r="F744" s="6">
        <f>IF(B744&amp;""="","",IFERROR(INDEX('الطلاب'!$B$6:$B$505,MATCH(B744&amp;"",'الطلاب'!$A$6:$A$505,0))&amp;"","كود غير موجود"))</f>
        <v/>
      </c>
      <c r="G744" s="6">
        <f>IF(B744&amp;""="","",IFERROR(INDEX('الطلاب'!$F$6:$F$505,MATCH(B744&amp;"",'الطلاب'!$A$6:$A$505,0))&amp;"",""))</f>
        <v/>
      </c>
      <c r="H744" s="22">
        <f>IF(OR(B744&amp;""="",NOT(ISNUMBER(A744))),"",IF(COUNTIFS($B$6:$B$3005,B744&amp;"",$A$6:$A$3005,"&gt;"&amp;A744)=0,1,0))</f>
        <v/>
      </c>
    </row>
    <row r="745">
      <c r="A745" s="13" t="n"/>
      <c r="B745" s="5" t="n"/>
      <c r="C745" s="17" t="n"/>
      <c r="D745" s="5" t="n"/>
      <c r="E745" s="5" t="n"/>
      <c r="F745" s="6">
        <f>IF(B745&amp;""="","",IFERROR(INDEX('الطلاب'!$B$6:$B$505,MATCH(B745&amp;"",'الطلاب'!$A$6:$A$505,0))&amp;"","كود غير موجود"))</f>
        <v/>
      </c>
      <c r="G745" s="6">
        <f>IF(B745&amp;""="","",IFERROR(INDEX('الطلاب'!$F$6:$F$505,MATCH(B745&amp;"",'الطلاب'!$A$6:$A$505,0))&amp;"",""))</f>
        <v/>
      </c>
      <c r="H745" s="22">
        <f>IF(OR(B745&amp;""="",NOT(ISNUMBER(A745))),"",IF(COUNTIFS($B$6:$B$3005,B745&amp;"",$A$6:$A$3005,"&gt;"&amp;A745)=0,1,0))</f>
        <v/>
      </c>
    </row>
    <row r="746">
      <c r="A746" s="13" t="n"/>
      <c r="B746" s="5" t="n"/>
      <c r="C746" s="17" t="n"/>
      <c r="D746" s="5" t="n"/>
      <c r="E746" s="5" t="n"/>
      <c r="F746" s="6">
        <f>IF(B746&amp;""="","",IFERROR(INDEX('الطلاب'!$B$6:$B$505,MATCH(B746&amp;"",'الطلاب'!$A$6:$A$505,0))&amp;"","كود غير موجود"))</f>
        <v/>
      </c>
      <c r="G746" s="6">
        <f>IF(B746&amp;""="","",IFERROR(INDEX('الطلاب'!$F$6:$F$505,MATCH(B746&amp;"",'الطلاب'!$A$6:$A$505,0))&amp;"",""))</f>
        <v/>
      </c>
      <c r="H746" s="22">
        <f>IF(OR(B746&amp;""="",NOT(ISNUMBER(A746))),"",IF(COUNTIFS($B$6:$B$3005,B746&amp;"",$A$6:$A$3005,"&gt;"&amp;A746)=0,1,0))</f>
        <v/>
      </c>
    </row>
    <row r="747">
      <c r="A747" s="13" t="n"/>
      <c r="B747" s="5" t="n"/>
      <c r="C747" s="17" t="n"/>
      <c r="D747" s="5" t="n"/>
      <c r="E747" s="5" t="n"/>
      <c r="F747" s="6">
        <f>IF(B747&amp;""="","",IFERROR(INDEX('الطلاب'!$B$6:$B$505,MATCH(B747&amp;"",'الطلاب'!$A$6:$A$505,0))&amp;"","كود غير موجود"))</f>
        <v/>
      </c>
      <c r="G747" s="6">
        <f>IF(B747&amp;""="","",IFERROR(INDEX('الطلاب'!$F$6:$F$505,MATCH(B747&amp;"",'الطلاب'!$A$6:$A$505,0))&amp;"",""))</f>
        <v/>
      </c>
      <c r="H747" s="22">
        <f>IF(OR(B747&amp;""="",NOT(ISNUMBER(A747))),"",IF(COUNTIFS($B$6:$B$3005,B747&amp;"",$A$6:$A$3005,"&gt;"&amp;A747)=0,1,0))</f>
        <v/>
      </c>
    </row>
    <row r="748">
      <c r="A748" s="13" t="n"/>
      <c r="B748" s="5" t="n"/>
      <c r="C748" s="17" t="n"/>
      <c r="D748" s="5" t="n"/>
      <c r="E748" s="5" t="n"/>
      <c r="F748" s="6">
        <f>IF(B748&amp;""="","",IFERROR(INDEX('الطلاب'!$B$6:$B$505,MATCH(B748&amp;"",'الطلاب'!$A$6:$A$505,0))&amp;"","كود غير موجود"))</f>
        <v/>
      </c>
      <c r="G748" s="6">
        <f>IF(B748&amp;""="","",IFERROR(INDEX('الطلاب'!$F$6:$F$505,MATCH(B748&amp;"",'الطلاب'!$A$6:$A$505,0))&amp;"",""))</f>
        <v/>
      </c>
      <c r="H748" s="22">
        <f>IF(OR(B748&amp;""="",NOT(ISNUMBER(A748))),"",IF(COUNTIFS($B$6:$B$3005,B748&amp;"",$A$6:$A$3005,"&gt;"&amp;A748)=0,1,0))</f>
        <v/>
      </c>
    </row>
    <row r="749">
      <c r="A749" s="13" t="n"/>
      <c r="B749" s="5" t="n"/>
      <c r="C749" s="17" t="n"/>
      <c r="D749" s="5" t="n"/>
      <c r="E749" s="5" t="n"/>
      <c r="F749" s="6">
        <f>IF(B749&amp;""="","",IFERROR(INDEX('الطلاب'!$B$6:$B$505,MATCH(B749&amp;"",'الطلاب'!$A$6:$A$505,0))&amp;"","كود غير موجود"))</f>
        <v/>
      </c>
      <c r="G749" s="6">
        <f>IF(B749&amp;""="","",IFERROR(INDEX('الطلاب'!$F$6:$F$505,MATCH(B749&amp;"",'الطلاب'!$A$6:$A$505,0))&amp;"",""))</f>
        <v/>
      </c>
      <c r="H749" s="22">
        <f>IF(OR(B749&amp;""="",NOT(ISNUMBER(A749))),"",IF(COUNTIFS($B$6:$B$3005,B749&amp;"",$A$6:$A$3005,"&gt;"&amp;A749)=0,1,0))</f>
        <v/>
      </c>
    </row>
    <row r="750">
      <c r="A750" s="13" t="n"/>
      <c r="B750" s="5" t="n"/>
      <c r="C750" s="17" t="n"/>
      <c r="D750" s="5" t="n"/>
      <c r="E750" s="5" t="n"/>
      <c r="F750" s="6">
        <f>IF(B750&amp;""="","",IFERROR(INDEX('الطلاب'!$B$6:$B$505,MATCH(B750&amp;"",'الطلاب'!$A$6:$A$505,0))&amp;"","كود غير موجود"))</f>
        <v/>
      </c>
      <c r="G750" s="6">
        <f>IF(B750&amp;""="","",IFERROR(INDEX('الطلاب'!$F$6:$F$505,MATCH(B750&amp;"",'الطلاب'!$A$6:$A$505,0))&amp;"",""))</f>
        <v/>
      </c>
      <c r="H750" s="22">
        <f>IF(OR(B750&amp;""="",NOT(ISNUMBER(A750))),"",IF(COUNTIFS($B$6:$B$3005,B750&amp;"",$A$6:$A$3005,"&gt;"&amp;A750)=0,1,0))</f>
        <v/>
      </c>
    </row>
    <row r="751">
      <c r="A751" s="13" t="n"/>
      <c r="B751" s="5" t="n"/>
      <c r="C751" s="17" t="n"/>
      <c r="D751" s="5" t="n"/>
      <c r="E751" s="5" t="n"/>
      <c r="F751" s="6">
        <f>IF(B751&amp;""="","",IFERROR(INDEX('الطلاب'!$B$6:$B$505,MATCH(B751&amp;"",'الطلاب'!$A$6:$A$505,0))&amp;"","كود غير موجود"))</f>
        <v/>
      </c>
      <c r="G751" s="6">
        <f>IF(B751&amp;""="","",IFERROR(INDEX('الطلاب'!$F$6:$F$505,MATCH(B751&amp;"",'الطلاب'!$A$6:$A$505,0))&amp;"",""))</f>
        <v/>
      </c>
      <c r="H751" s="22">
        <f>IF(OR(B751&amp;""="",NOT(ISNUMBER(A751))),"",IF(COUNTIFS($B$6:$B$3005,B751&amp;"",$A$6:$A$3005,"&gt;"&amp;A751)=0,1,0))</f>
        <v/>
      </c>
    </row>
    <row r="752">
      <c r="A752" s="13" t="n"/>
      <c r="B752" s="5" t="n"/>
      <c r="C752" s="17" t="n"/>
      <c r="D752" s="5" t="n"/>
      <c r="E752" s="5" t="n"/>
      <c r="F752" s="6">
        <f>IF(B752&amp;""="","",IFERROR(INDEX('الطلاب'!$B$6:$B$505,MATCH(B752&amp;"",'الطلاب'!$A$6:$A$505,0))&amp;"","كود غير موجود"))</f>
        <v/>
      </c>
      <c r="G752" s="6">
        <f>IF(B752&amp;""="","",IFERROR(INDEX('الطلاب'!$F$6:$F$505,MATCH(B752&amp;"",'الطلاب'!$A$6:$A$505,0))&amp;"",""))</f>
        <v/>
      </c>
      <c r="H752" s="22">
        <f>IF(OR(B752&amp;""="",NOT(ISNUMBER(A752))),"",IF(COUNTIFS($B$6:$B$3005,B752&amp;"",$A$6:$A$3005,"&gt;"&amp;A752)=0,1,0))</f>
        <v/>
      </c>
    </row>
    <row r="753">
      <c r="A753" s="13" t="n"/>
      <c r="B753" s="5" t="n"/>
      <c r="C753" s="17" t="n"/>
      <c r="D753" s="5" t="n"/>
      <c r="E753" s="5" t="n"/>
      <c r="F753" s="6">
        <f>IF(B753&amp;""="","",IFERROR(INDEX('الطلاب'!$B$6:$B$505,MATCH(B753&amp;"",'الطلاب'!$A$6:$A$505,0))&amp;"","كود غير موجود"))</f>
        <v/>
      </c>
      <c r="G753" s="6">
        <f>IF(B753&amp;""="","",IFERROR(INDEX('الطلاب'!$F$6:$F$505,MATCH(B753&amp;"",'الطلاب'!$A$6:$A$505,0))&amp;"",""))</f>
        <v/>
      </c>
      <c r="H753" s="22">
        <f>IF(OR(B753&amp;""="",NOT(ISNUMBER(A753))),"",IF(COUNTIFS($B$6:$B$3005,B753&amp;"",$A$6:$A$3005,"&gt;"&amp;A753)=0,1,0))</f>
        <v/>
      </c>
    </row>
    <row r="754">
      <c r="A754" s="13" t="n"/>
      <c r="B754" s="5" t="n"/>
      <c r="C754" s="17" t="n"/>
      <c r="D754" s="5" t="n"/>
      <c r="E754" s="5" t="n"/>
      <c r="F754" s="6">
        <f>IF(B754&amp;""="","",IFERROR(INDEX('الطلاب'!$B$6:$B$505,MATCH(B754&amp;"",'الطلاب'!$A$6:$A$505,0))&amp;"","كود غير موجود"))</f>
        <v/>
      </c>
      <c r="G754" s="6">
        <f>IF(B754&amp;""="","",IFERROR(INDEX('الطلاب'!$F$6:$F$505,MATCH(B754&amp;"",'الطلاب'!$A$6:$A$505,0))&amp;"",""))</f>
        <v/>
      </c>
      <c r="H754" s="22">
        <f>IF(OR(B754&amp;""="",NOT(ISNUMBER(A754))),"",IF(COUNTIFS($B$6:$B$3005,B754&amp;"",$A$6:$A$3005,"&gt;"&amp;A754)=0,1,0))</f>
        <v/>
      </c>
    </row>
    <row r="755">
      <c r="A755" s="13" t="n"/>
      <c r="B755" s="5" t="n"/>
      <c r="C755" s="17" t="n"/>
      <c r="D755" s="5" t="n"/>
      <c r="E755" s="5" t="n"/>
      <c r="F755" s="6">
        <f>IF(B755&amp;""="","",IFERROR(INDEX('الطلاب'!$B$6:$B$505,MATCH(B755&amp;"",'الطلاب'!$A$6:$A$505,0))&amp;"","كود غير موجود"))</f>
        <v/>
      </c>
      <c r="G755" s="6">
        <f>IF(B755&amp;""="","",IFERROR(INDEX('الطلاب'!$F$6:$F$505,MATCH(B755&amp;"",'الطلاب'!$A$6:$A$505,0))&amp;"",""))</f>
        <v/>
      </c>
      <c r="H755" s="22">
        <f>IF(OR(B755&amp;""="",NOT(ISNUMBER(A755))),"",IF(COUNTIFS($B$6:$B$3005,B755&amp;"",$A$6:$A$3005,"&gt;"&amp;A755)=0,1,0))</f>
        <v/>
      </c>
    </row>
    <row r="756">
      <c r="A756" s="13" t="n"/>
      <c r="B756" s="5" t="n"/>
      <c r="C756" s="17" t="n"/>
      <c r="D756" s="5" t="n"/>
      <c r="E756" s="5" t="n"/>
      <c r="F756" s="6">
        <f>IF(B756&amp;""="","",IFERROR(INDEX('الطلاب'!$B$6:$B$505,MATCH(B756&amp;"",'الطلاب'!$A$6:$A$505,0))&amp;"","كود غير موجود"))</f>
        <v/>
      </c>
      <c r="G756" s="6">
        <f>IF(B756&amp;""="","",IFERROR(INDEX('الطلاب'!$F$6:$F$505,MATCH(B756&amp;"",'الطلاب'!$A$6:$A$505,0))&amp;"",""))</f>
        <v/>
      </c>
      <c r="H756" s="22">
        <f>IF(OR(B756&amp;""="",NOT(ISNUMBER(A756))),"",IF(COUNTIFS($B$6:$B$3005,B756&amp;"",$A$6:$A$3005,"&gt;"&amp;A756)=0,1,0))</f>
        <v/>
      </c>
    </row>
    <row r="757">
      <c r="A757" s="13" t="n"/>
      <c r="B757" s="5" t="n"/>
      <c r="C757" s="17" t="n"/>
      <c r="D757" s="5" t="n"/>
      <c r="E757" s="5" t="n"/>
      <c r="F757" s="6">
        <f>IF(B757&amp;""="","",IFERROR(INDEX('الطلاب'!$B$6:$B$505,MATCH(B757&amp;"",'الطلاب'!$A$6:$A$505,0))&amp;"","كود غير موجود"))</f>
        <v/>
      </c>
      <c r="G757" s="6">
        <f>IF(B757&amp;""="","",IFERROR(INDEX('الطلاب'!$F$6:$F$505,MATCH(B757&amp;"",'الطلاب'!$A$6:$A$505,0))&amp;"",""))</f>
        <v/>
      </c>
      <c r="H757" s="22">
        <f>IF(OR(B757&amp;""="",NOT(ISNUMBER(A757))),"",IF(COUNTIFS($B$6:$B$3005,B757&amp;"",$A$6:$A$3005,"&gt;"&amp;A757)=0,1,0))</f>
        <v/>
      </c>
    </row>
    <row r="758">
      <c r="A758" s="13" t="n"/>
      <c r="B758" s="5" t="n"/>
      <c r="C758" s="17" t="n"/>
      <c r="D758" s="5" t="n"/>
      <c r="E758" s="5" t="n"/>
      <c r="F758" s="6">
        <f>IF(B758&amp;""="","",IFERROR(INDEX('الطلاب'!$B$6:$B$505,MATCH(B758&amp;"",'الطلاب'!$A$6:$A$505,0))&amp;"","كود غير موجود"))</f>
        <v/>
      </c>
      <c r="G758" s="6">
        <f>IF(B758&amp;""="","",IFERROR(INDEX('الطلاب'!$F$6:$F$505,MATCH(B758&amp;"",'الطلاب'!$A$6:$A$505,0))&amp;"",""))</f>
        <v/>
      </c>
      <c r="H758" s="22">
        <f>IF(OR(B758&amp;""="",NOT(ISNUMBER(A758))),"",IF(COUNTIFS($B$6:$B$3005,B758&amp;"",$A$6:$A$3005,"&gt;"&amp;A758)=0,1,0))</f>
        <v/>
      </c>
    </row>
    <row r="759">
      <c r="A759" s="13" t="n"/>
      <c r="B759" s="5" t="n"/>
      <c r="C759" s="17" t="n"/>
      <c r="D759" s="5" t="n"/>
      <c r="E759" s="5" t="n"/>
      <c r="F759" s="6">
        <f>IF(B759&amp;""="","",IFERROR(INDEX('الطلاب'!$B$6:$B$505,MATCH(B759&amp;"",'الطلاب'!$A$6:$A$505,0))&amp;"","كود غير موجود"))</f>
        <v/>
      </c>
      <c r="G759" s="6">
        <f>IF(B759&amp;""="","",IFERROR(INDEX('الطلاب'!$F$6:$F$505,MATCH(B759&amp;"",'الطلاب'!$A$6:$A$505,0))&amp;"",""))</f>
        <v/>
      </c>
      <c r="H759" s="22">
        <f>IF(OR(B759&amp;""="",NOT(ISNUMBER(A759))),"",IF(COUNTIFS($B$6:$B$3005,B759&amp;"",$A$6:$A$3005,"&gt;"&amp;A759)=0,1,0))</f>
        <v/>
      </c>
    </row>
    <row r="760">
      <c r="A760" s="13" t="n"/>
      <c r="B760" s="5" t="n"/>
      <c r="C760" s="17" t="n"/>
      <c r="D760" s="5" t="n"/>
      <c r="E760" s="5" t="n"/>
      <c r="F760" s="6">
        <f>IF(B760&amp;""="","",IFERROR(INDEX('الطلاب'!$B$6:$B$505,MATCH(B760&amp;"",'الطلاب'!$A$6:$A$505,0))&amp;"","كود غير موجود"))</f>
        <v/>
      </c>
      <c r="G760" s="6">
        <f>IF(B760&amp;""="","",IFERROR(INDEX('الطلاب'!$F$6:$F$505,MATCH(B760&amp;"",'الطلاب'!$A$6:$A$505,0))&amp;"",""))</f>
        <v/>
      </c>
      <c r="H760" s="22">
        <f>IF(OR(B760&amp;""="",NOT(ISNUMBER(A760))),"",IF(COUNTIFS($B$6:$B$3005,B760&amp;"",$A$6:$A$3005,"&gt;"&amp;A760)=0,1,0))</f>
        <v/>
      </c>
    </row>
    <row r="761">
      <c r="A761" s="13" t="n"/>
      <c r="B761" s="5" t="n"/>
      <c r="C761" s="17" t="n"/>
      <c r="D761" s="5" t="n"/>
      <c r="E761" s="5" t="n"/>
      <c r="F761" s="6">
        <f>IF(B761&amp;""="","",IFERROR(INDEX('الطلاب'!$B$6:$B$505,MATCH(B761&amp;"",'الطلاب'!$A$6:$A$505,0))&amp;"","كود غير موجود"))</f>
        <v/>
      </c>
      <c r="G761" s="6">
        <f>IF(B761&amp;""="","",IFERROR(INDEX('الطلاب'!$F$6:$F$505,MATCH(B761&amp;"",'الطلاب'!$A$6:$A$505,0))&amp;"",""))</f>
        <v/>
      </c>
      <c r="H761" s="22">
        <f>IF(OR(B761&amp;""="",NOT(ISNUMBER(A761))),"",IF(COUNTIFS($B$6:$B$3005,B761&amp;"",$A$6:$A$3005,"&gt;"&amp;A761)=0,1,0))</f>
        <v/>
      </c>
    </row>
    <row r="762">
      <c r="A762" s="13" t="n"/>
      <c r="B762" s="5" t="n"/>
      <c r="C762" s="17" t="n"/>
      <c r="D762" s="5" t="n"/>
      <c r="E762" s="5" t="n"/>
      <c r="F762" s="6">
        <f>IF(B762&amp;""="","",IFERROR(INDEX('الطلاب'!$B$6:$B$505,MATCH(B762&amp;"",'الطلاب'!$A$6:$A$505,0))&amp;"","كود غير موجود"))</f>
        <v/>
      </c>
      <c r="G762" s="6">
        <f>IF(B762&amp;""="","",IFERROR(INDEX('الطلاب'!$F$6:$F$505,MATCH(B762&amp;"",'الطلاب'!$A$6:$A$505,0))&amp;"",""))</f>
        <v/>
      </c>
      <c r="H762" s="22">
        <f>IF(OR(B762&amp;""="",NOT(ISNUMBER(A762))),"",IF(COUNTIFS($B$6:$B$3005,B762&amp;"",$A$6:$A$3005,"&gt;"&amp;A762)=0,1,0))</f>
        <v/>
      </c>
    </row>
    <row r="763">
      <c r="A763" s="13" t="n"/>
      <c r="B763" s="5" t="n"/>
      <c r="C763" s="17" t="n"/>
      <c r="D763" s="5" t="n"/>
      <c r="E763" s="5" t="n"/>
      <c r="F763" s="6">
        <f>IF(B763&amp;""="","",IFERROR(INDEX('الطلاب'!$B$6:$B$505,MATCH(B763&amp;"",'الطلاب'!$A$6:$A$505,0))&amp;"","كود غير موجود"))</f>
        <v/>
      </c>
      <c r="G763" s="6">
        <f>IF(B763&amp;""="","",IFERROR(INDEX('الطلاب'!$F$6:$F$505,MATCH(B763&amp;"",'الطلاب'!$A$6:$A$505,0))&amp;"",""))</f>
        <v/>
      </c>
      <c r="H763" s="22">
        <f>IF(OR(B763&amp;""="",NOT(ISNUMBER(A763))),"",IF(COUNTIFS($B$6:$B$3005,B763&amp;"",$A$6:$A$3005,"&gt;"&amp;A763)=0,1,0))</f>
        <v/>
      </c>
    </row>
    <row r="764">
      <c r="A764" s="13" t="n"/>
      <c r="B764" s="5" t="n"/>
      <c r="C764" s="17" t="n"/>
      <c r="D764" s="5" t="n"/>
      <c r="E764" s="5" t="n"/>
      <c r="F764" s="6">
        <f>IF(B764&amp;""="","",IFERROR(INDEX('الطلاب'!$B$6:$B$505,MATCH(B764&amp;"",'الطلاب'!$A$6:$A$505,0))&amp;"","كود غير موجود"))</f>
        <v/>
      </c>
      <c r="G764" s="6">
        <f>IF(B764&amp;""="","",IFERROR(INDEX('الطلاب'!$F$6:$F$505,MATCH(B764&amp;"",'الطلاب'!$A$6:$A$505,0))&amp;"",""))</f>
        <v/>
      </c>
      <c r="H764" s="22">
        <f>IF(OR(B764&amp;""="",NOT(ISNUMBER(A764))),"",IF(COUNTIFS($B$6:$B$3005,B764&amp;"",$A$6:$A$3005,"&gt;"&amp;A764)=0,1,0))</f>
        <v/>
      </c>
    </row>
    <row r="765">
      <c r="A765" s="13" t="n"/>
      <c r="B765" s="5" t="n"/>
      <c r="C765" s="17" t="n"/>
      <c r="D765" s="5" t="n"/>
      <c r="E765" s="5" t="n"/>
      <c r="F765" s="6">
        <f>IF(B765&amp;""="","",IFERROR(INDEX('الطلاب'!$B$6:$B$505,MATCH(B765&amp;"",'الطلاب'!$A$6:$A$505,0))&amp;"","كود غير موجود"))</f>
        <v/>
      </c>
      <c r="G765" s="6">
        <f>IF(B765&amp;""="","",IFERROR(INDEX('الطلاب'!$F$6:$F$505,MATCH(B765&amp;"",'الطلاب'!$A$6:$A$505,0))&amp;"",""))</f>
        <v/>
      </c>
      <c r="H765" s="22">
        <f>IF(OR(B765&amp;""="",NOT(ISNUMBER(A765))),"",IF(COUNTIFS($B$6:$B$3005,B765&amp;"",$A$6:$A$3005,"&gt;"&amp;A765)=0,1,0))</f>
        <v/>
      </c>
    </row>
    <row r="766">
      <c r="A766" s="13" t="n"/>
      <c r="B766" s="5" t="n"/>
      <c r="C766" s="17" t="n"/>
      <c r="D766" s="5" t="n"/>
      <c r="E766" s="5" t="n"/>
      <c r="F766" s="6">
        <f>IF(B766&amp;""="","",IFERROR(INDEX('الطلاب'!$B$6:$B$505,MATCH(B766&amp;"",'الطلاب'!$A$6:$A$505,0))&amp;"","كود غير موجود"))</f>
        <v/>
      </c>
      <c r="G766" s="6">
        <f>IF(B766&amp;""="","",IFERROR(INDEX('الطلاب'!$F$6:$F$505,MATCH(B766&amp;"",'الطلاب'!$A$6:$A$505,0))&amp;"",""))</f>
        <v/>
      </c>
      <c r="H766" s="22">
        <f>IF(OR(B766&amp;""="",NOT(ISNUMBER(A766))),"",IF(COUNTIFS($B$6:$B$3005,B766&amp;"",$A$6:$A$3005,"&gt;"&amp;A766)=0,1,0))</f>
        <v/>
      </c>
    </row>
    <row r="767">
      <c r="A767" s="13" t="n"/>
      <c r="B767" s="5" t="n"/>
      <c r="C767" s="17" t="n"/>
      <c r="D767" s="5" t="n"/>
      <c r="E767" s="5" t="n"/>
      <c r="F767" s="6">
        <f>IF(B767&amp;""="","",IFERROR(INDEX('الطلاب'!$B$6:$B$505,MATCH(B767&amp;"",'الطلاب'!$A$6:$A$505,0))&amp;"","كود غير موجود"))</f>
        <v/>
      </c>
      <c r="G767" s="6">
        <f>IF(B767&amp;""="","",IFERROR(INDEX('الطلاب'!$F$6:$F$505,MATCH(B767&amp;"",'الطلاب'!$A$6:$A$505,0))&amp;"",""))</f>
        <v/>
      </c>
      <c r="H767" s="22">
        <f>IF(OR(B767&amp;""="",NOT(ISNUMBER(A767))),"",IF(COUNTIFS($B$6:$B$3005,B767&amp;"",$A$6:$A$3005,"&gt;"&amp;A767)=0,1,0))</f>
        <v/>
      </c>
    </row>
    <row r="768">
      <c r="A768" s="13" t="n"/>
      <c r="B768" s="5" t="n"/>
      <c r="C768" s="17" t="n"/>
      <c r="D768" s="5" t="n"/>
      <c r="E768" s="5" t="n"/>
      <c r="F768" s="6">
        <f>IF(B768&amp;""="","",IFERROR(INDEX('الطلاب'!$B$6:$B$505,MATCH(B768&amp;"",'الطلاب'!$A$6:$A$505,0))&amp;"","كود غير موجود"))</f>
        <v/>
      </c>
      <c r="G768" s="6">
        <f>IF(B768&amp;""="","",IFERROR(INDEX('الطلاب'!$F$6:$F$505,MATCH(B768&amp;"",'الطلاب'!$A$6:$A$505,0))&amp;"",""))</f>
        <v/>
      </c>
      <c r="H768" s="22">
        <f>IF(OR(B768&amp;""="",NOT(ISNUMBER(A768))),"",IF(COUNTIFS($B$6:$B$3005,B768&amp;"",$A$6:$A$3005,"&gt;"&amp;A768)=0,1,0))</f>
        <v/>
      </c>
    </row>
    <row r="769">
      <c r="A769" s="13" t="n"/>
      <c r="B769" s="5" t="n"/>
      <c r="C769" s="17" t="n"/>
      <c r="D769" s="5" t="n"/>
      <c r="E769" s="5" t="n"/>
      <c r="F769" s="6">
        <f>IF(B769&amp;""="","",IFERROR(INDEX('الطلاب'!$B$6:$B$505,MATCH(B769&amp;"",'الطلاب'!$A$6:$A$505,0))&amp;"","كود غير موجود"))</f>
        <v/>
      </c>
      <c r="G769" s="6">
        <f>IF(B769&amp;""="","",IFERROR(INDEX('الطلاب'!$F$6:$F$505,MATCH(B769&amp;"",'الطلاب'!$A$6:$A$505,0))&amp;"",""))</f>
        <v/>
      </c>
      <c r="H769" s="22">
        <f>IF(OR(B769&amp;""="",NOT(ISNUMBER(A769))),"",IF(COUNTIFS($B$6:$B$3005,B769&amp;"",$A$6:$A$3005,"&gt;"&amp;A769)=0,1,0))</f>
        <v/>
      </c>
    </row>
    <row r="770">
      <c r="A770" s="13" t="n"/>
      <c r="B770" s="5" t="n"/>
      <c r="C770" s="17" t="n"/>
      <c r="D770" s="5" t="n"/>
      <c r="E770" s="5" t="n"/>
      <c r="F770" s="6">
        <f>IF(B770&amp;""="","",IFERROR(INDEX('الطلاب'!$B$6:$B$505,MATCH(B770&amp;"",'الطلاب'!$A$6:$A$505,0))&amp;"","كود غير موجود"))</f>
        <v/>
      </c>
      <c r="G770" s="6">
        <f>IF(B770&amp;""="","",IFERROR(INDEX('الطلاب'!$F$6:$F$505,MATCH(B770&amp;"",'الطلاب'!$A$6:$A$505,0))&amp;"",""))</f>
        <v/>
      </c>
      <c r="H770" s="22">
        <f>IF(OR(B770&amp;""="",NOT(ISNUMBER(A770))),"",IF(COUNTIFS($B$6:$B$3005,B770&amp;"",$A$6:$A$3005,"&gt;"&amp;A770)=0,1,0))</f>
        <v/>
      </c>
    </row>
    <row r="771">
      <c r="A771" s="13" t="n"/>
      <c r="B771" s="5" t="n"/>
      <c r="C771" s="17" t="n"/>
      <c r="D771" s="5" t="n"/>
      <c r="E771" s="5" t="n"/>
      <c r="F771" s="6">
        <f>IF(B771&amp;""="","",IFERROR(INDEX('الطلاب'!$B$6:$B$505,MATCH(B771&amp;"",'الطلاب'!$A$6:$A$505,0))&amp;"","كود غير موجود"))</f>
        <v/>
      </c>
      <c r="G771" s="6">
        <f>IF(B771&amp;""="","",IFERROR(INDEX('الطلاب'!$F$6:$F$505,MATCH(B771&amp;"",'الطلاب'!$A$6:$A$505,0))&amp;"",""))</f>
        <v/>
      </c>
      <c r="H771" s="22">
        <f>IF(OR(B771&amp;""="",NOT(ISNUMBER(A771))),"",IF(COUNTIFS($B$6:$B$3005,B771&amp;"",$A$6:$A$3005,"&gt;"&amp;A771)=0,1,0))</f>
        <v/>
      </c>
    </row>
    <row r="772">
      <c r="A772" s="13" t="n"/>
      <c r="B772" s="5" t="n"/>
      <c r="C772" s="17" t="n"/>
      <c r="D772" s="5" t="n"/>
      <c r="E772" s="5" t="n"/>
      <c r="F772" s="6">
        <f>IF(B772&amp;""="","",IFERROR(INDEX('الطلاب'!$B$6:$B$505,MATCH(B772&amp;"",'الطلاب'!$A$6:$A$505,0))&amp;"","كود غير موجود"))</f>
        <v/>
      </c>
      <c r="G772" s="6">
        <f>IF(B772&amp;""="","",IFERROR(INDEX('الطلاب'!$F$6:$F$505,MATCH(B772&amp;"",'الطلاب'!$A$6:$A$505,0))&amp;"",""))</f>
        <v/>
      </c>
      <c r="H772" s="22">
        <f>IF(OR(B772&amp;""="",NOT(ISNUMBER(A772))),"",IF(COUNTIFS($B$6:$B$3005,B772&amp;"",$A$6:$A$3005,"&gt;"&amp;A772)=0,1,0))</f>
        <v/>
      </c>
    </row>
    <row r="773">
      <c r="A773" s="13" t="n"/>
      <c r="B773" s="5" t="n"/>
      <c r="C773" s="17" t="n"/>
      <c r="D773" s="5" t="n"/>
      <c r="E773" s="5" t="n"/>
      <c r="F773" s="6">
        <f>IF(B773&amp;""="","",IFERROR(INDEX('الطلاب'!$B$6:$B$505,MATCH(B773&amp;"",'الطلاب'!$A$6:$A$505,0))&amp;"","كود غير موجود"))</f>
        <v/>
      </c>
      <c r="G773" s="6">
        <f>IF(B773&amp;""="","",IFERROR(INDEX('الطلاب'!$F$6:$F$505,MATCH(B773&amp;"",'الطلاب'!$A$6:$A$505,0))&amp;"",""))</f>
        <v/>
      </c>
      <c r="H773" s="22">
        <f>IF(OR(B773&amp;""="",NOT(ISNUMBER(A773))),"",IF(COUNTIFS($B$6:$B$3005,B773&amp;"",$A$6:$A$3005,"&gt;"&amp;A773)=0,1,0))</f>
        <v/>
      </c>
    </row>
    <row r="774">
      <c r="A774" s="13" t="n"/>
      <c r="B774" s="5" t="n"/>
      <c r="C774" s="17" t="n"/>
      <c r="D774" s="5" t="n"/>
      <c r="E774" s="5" t="n"/>
      <c r="F774" s="6">
        <f>IF(B774&amp;""="","",IFERROR(INDEX('الطلاب'!$B$6:$B$505,MATCH(B774&amp;"",'الطلاب'!$A$6:$A$505,0))&amp;"","كود غير موجود"))</f>
        <v/>
      </c>
      <c r="G774" s="6">
        <f>IF(B774&amp;""="","",IFERROR(INDEX('الطلاب'!$F$6:$F$505,MATCH(B774&amp;"",'الطلاب'!$A$6:$A$505,0))&amp;"",""))</f>
        <v/>
      </c>
      <c r="H774" s="22">
        <f>IF(OR(B774&amp;""="",NOT(ISNUMBER(A774))),"",IF(COUNTIFS($B$6:$B$3005,B774&amp;"",$A$6:$A$3005,"&gt;"&amp;A774)=0,1,0))</f>
        <v/>
      </c>
    </row>
    <row r="775">
      <c r="A775" s="13" t="n"/>
      <c r="B775" s="5" t="n"/>
      <c r="C775" s="17" t="n"/>
      <c r="D775" s="5" t="n"/>
      <c r="E775" s="5" t="n"/>
      <c r="F775" s="6">
        <f>IF(B775&amp;""="","",IFERROR(INDEX('الطلاب'!$B$6:$B$505,MATCH(B775&amp;"",'الطلاب'!$A$6:$A$505,0))&amp;"","كود غير موجود"))</f>
        <v/>
      </c>
      <c r="G775" s="6">
        <f>IF(B775&amp;""="","",IFERROR(INDEX('الطلاب'!$F$6:$F$505,MATCH(B775&amp;"",'الطلاب'!$A$6:$A$505,0))&amp;"",""))</f>
        <v/>
      </c>
      <c r="H775" s="22">
        <f>IF(OR(B775&amp;""="",NOT(ISNUMBER(A775))),"",IF(COUNTIFS($B$6:$B$3005,B775&amp;"",$A$6:$A$3005,"&gt;"&amp;A775)=0,1,0))</f>
        <v/>
      </c>
    </row>
    <row r="776">
      <c r="A776" s="13" t="n"/>
      <c r="B776" s="5" t="n"/>
      <c r="C776" s="17" t="n"/>
      <c r="D776" s="5" t="n"/>
      <c r="E776" s="5" t="n"/>
      <c r="F776" s="6">
        <f>IF(B776&amp;""="","",IFERROR(INDEX('الطلاب'!$B$6:$B$505,MATCH(B776&amp;"",'الطلاب'!$A$6:$A$505,0))&amp;"","كود غير موجود"))</f>
        <v/>
      </c>
      <c r="G776" s="6">
        <f>IF(B776&amp;""="","",IFERROR(INDEX('الطلاب'!$F$6:$F$505,MATCH(B776&amp;"",'الطلاب'!$A$6:$A$505,0))&amp;"",""))</f>
        <v/>
      </c>
      <c r="H776" s="22">
        <f>IF(OR(B776&amp;""="",NOT(ISNUMBER(A776))),"",IF(COUNTIFS($B$6:$B$3005,B776&amp;"",$A$6:$A$3005,"&gt;"&amp;A776)=0,1,0))</f>
        <v/>
      </c>
    </row>
    <row r="777">
      <c r="A777" s="13" t="n"/>
      <c r="B777" s="5" t="n"/>
      <c r="C777" s="17" t="n"/>
      <c r="D777" s="5" t="n"/>
      <c r="E777" s="5" t="n"/>
      <c r="F777" s="6">
        <f>IF(B777&amp;""="","",IFERROR(INDEX('الطلاب'!$B$6:$B$505,MATCH(B777&amp;"",'الطلاب'!$A$6:$A$505,0))&amp;"","كود غير موجود"))</f>
        <v/>
      </c>
      <c r="G777" s="6">
        <f>IF(B777&amp;""="","",IFERROR(INDEX('الطلاب'!$F$6:$F$505,MATCH(B777&amp;"",'الطلاب'!$A$6:$A$505,0))&amp;"",""))</f>
        <v/>
      </c>
      <c r="H777" s="22">
        <f>IF(OR(B777&amp;""="",NOT(ISNUMBER(A777))),"",IF(COUNTIFS($B$6:$B$3005,B777&amp;"",$A$6:$A$3005,"&gt;"&amp;A777)=0,1,0))</f>
        <v/>
      </c>
    </row>
    <row r="778">
      <c r="A778" s="13" t="n"/>
      <c r="B778" s="5" t="n"/>
      <c r="C778" s="17" t="n"/>
      <c r="D778" s="5" t="n"/>
      <c r="E778" s="5" t="n"/>
      <c r="F778" s="6">
        <f>IF(B778&amp;""="","",IFERROR(INDEX('الطلاب'!$B$6:$B$505,MATCH(B778&amp;"",'الطلاب'!$A$6:$A$505,0))&amp;"","كود غير موجود"))</f>
        <v/>
      </c>
      <c r="G778" s="6">
        <f>IF(B778&amp;""="","",IFERROR(INDEX('الطلاب'!$F$6:$F$505,MATCH(B778&amp;"",'الطلاب'!$A$6:$A$505,0))&amp;"",""))</f>
        <v/>
      </c>
      <c r="H778" s="22">
        <f>IF(OR(B778&amp;""="",NOT(ISNUMBER(A778))),"",IF(COUNTIFS($B$6:$B$3005,B778&amp;"",$A$6:$A$3005,"&gt;"&amp;A778)=0,1,0))</f>
        <v/>
      </c>
    </row>
    <row r="779">
      <c r="A779" s="13" t="n"/>
      <c r="B779" s="5" t="n"/>
      <c r="C779" s="17" t="n"/>
      <c r="D779" s="5" t="n"/>
      <c r="E779" s="5" t="n"/>
      <c r="F779" s="6">
        <f>IF(B779&amp;""="","",IFERROR(INDEX('الطلاب'!$B$6:$B$505,MATCH(B779&amp;"",'الطلاب'!$A$6:$A$505,0))&amp;"","كود غير موجود"))</f>
        <v/>
      </c>
      <c r="G779" s="6">
        <f>IF(B779&amp;""="","",IFERROR(INDEX('الطلاب'!$F$6:$F$505,MATCH(B779&amp;"",'الطلاب'!$A$6:$A$505,0))&amp;"",""))</f>
        <v/>
      </c>
      <c r="H779" s="22">
        <f>IF(OR(B779&amp;""="",NOT(ISNUMBER(A779))),"",IF(COUNTIFS($B$6:$B$3005,B779&amp;"",$A$6:$A$3005,"&gt;"&amp;A779)=0,1,0))</f>
        <v/>
      </c>
    </row>
    <row r="780">
      <c r="A780" s="13" t="n"/>
      <c r="B780" s="5" t="n"/>
      <c r="C780" s="17" t="n"/>
      <c r="D780" s="5" t="n"/>
      <c r="E780" s="5" t="n"/>
      <c r="F780" s="6">
        <f>IF(B780&amp;""="","",IFERROR(INDEX('الطلاب'!$B$6:$B$505,MATCH(B780&amp;"",'الطلاب'!$A$6:$A$505,0))&amp;"","كود غير موجود"))</f>
        <v/>
      </c>
      <c r="G780" s="6">
        <f>IF(B780&amp;""="","",IFERROR(INDEX('الطلاب'!$F$6:$F$505,MATCH(B780&amp;"",'الطلاب'!$A$6:$A$505,0))&amp;"",""))</f>
        <v/>
      </c>
      <c r="H780" s="22">
        <f>IF(OR(B780&amp;""="",NOT(ISNUMBER(A780))),"",IF(COUNTIFS($B$6:$B$3005,B780&amp;"",$A$6:$A$3005,"&gt;"&amp;A780)=0,1,0))</f>
        <v/>
      </c>
    </row>
    <row r="781">
      <c r="A781" s="13" t="n"/>
      <c r="B781" s="5" t="n"/>
      <c r="C781" s="17" t="n"/>
      <c r="D781" s="5" t="n"/>
      <c r="E781" s="5" t="n"/>
      <c r="F781" s="6">
        <f>IF(B781&amp;""="","",IFERROR(INDEX('الطلاب'!$B$6:$B$505,MATCH(B781&amp;"",'الطلاب'!$A$6:$A$505,0))&amp;"","كود غير موجود"))</f>
        <v/>
      </c>
      <c r="G781" s="6">
        <f>IF(B781&amp;""="","",IFERROR(INDEX('الطلاب'!$F$6:$F$505,MATCH(B781&amp;"",'الطلاب'!$A$6:$A$505,0))&amp;"",""))</f>
        <v/>
      </c>
      <c r="H781" s="22">
        <f>IF(OR(B781&amp;""="",NOT(ISNUMBER(A781))),"",IF(COUNTIFS($B$6:$B$3005,B781&amp;"",$A$6:$A$3005,"&gt;"&amp;A781)=0,1,0))</f>
        <v/>
      </c>
    </row>
    <row r="782">
      <c r="A782" s="13" t="n"/>
      <c r="B782" s="5" t="n"/>
      <c r="C782" s="17" t="n"/>
      <c r="D782" s="5" t="n"/>
      <c r="E782" s="5" t="n"/>
      <c r="F782" s="6">
        <f>IF(B782&amp;""="","",IFERROR(INDEX('الطلاب'!$B$6:$B$505,MATCH(B782&amp;"",'الطلاب'!$A$6:$A$505,0))&amp;"","كود غير موجود"))</f>
        <v/>
      </c>
      <c r="G782" s="6">
        <f>IF(B782&amp;""="","",IFERROR(INDEX('الطلاب'!$F$6:$F$505,MATCH(B782&amp;"",'الطلاب'!$A$6:$A$505,0))&amp;"",""))</f>
        <v/>
      </c>
      <c r="H782" s="22">
        <f>IF(OR(B782&amp;""="",NOT(ISNUMBER(A782))),"",IF(COUNTIFS($B$6:$B$3005,B782&amp;"",$A$6:$A$3005,"&gt;"&amp;A782)=0,1,0))</f>
        <v/>
      </c>
    </row>
    <row r="783">
      <c r="A783" s="13" t="n"/>
      <c r="B783" s="5" t="n"/>
      <c r="C783" s="17" t="n"/>
      <c r="D783" s="5" t="n"/>
      <c r="E783" s="5" t="n"/>
      <c r="F783" s="6">
        <f>IF(B783&amp;""="","",IFERROR(INDEX('الطلاب'!$B$6:$B$505,MATCH(B783&amp;"",'الطلاب'!$A$6:$A$505,0))&amp;"","كود غير موجود"))</f>
        <v/>
      </c>
      <c r="G783" s="6">
        <f>IF(B783&amp;""="","",IFERROR(INDEX('الطلاب'!$F$6:$F$505,MATCH(B783&amp;"",'الطلاب'!$A$6:$A$505,0))&amp;"",""))</f>
        <v/>
      </c>
      <c r="H783" s="22">
        <f>IF(OR(B783&amp;""="",NOT(ISNUMBER(A783))),"",IF(COUNTIFS($B$6:$B$3005,B783&amp;"",$A$6:$A$3005,"&gt;"&amp;A783)=0,1,0))</f>
        <v/>
      </c>
    </row>
    <row r="784">
      <c r="A784" s="13" t="n"/>
      <c r="B784" s="5" t="n"/>
      <c r="C784" s="17" t="n"/>
      <c r="D784" s="5" t="n"/>
      <c r="E784" s="5" t="n"/>
      <c r="F784" s="6">
        <f>IF(B784&amp;""="","",IFERROR(INDEX('الطلاب'!$B$6:$B$505,MATCH(B784&amp;"",'الطلاب'!$A$6:$A$505,0))&amp;"","كود غير موجود"))</f>
        <v/>
      </c>
      <c r="G784" s="6">
        <f>IF(B784&amp;""="","",IFERROR(INDEX('الطلاب'!$F$6:$F$505,MATCH(B784&amp;"",'الطلاب'!$A$6:$A$505,0))&amp;"",""))</f>
        <v/>
      </c>
      <c r="H784" s="22">
        <f>IF(OR(B784&amp;""="",NOT(ISNUMBER(A784))),"",IF(COUNTIFS($B$6:$B$3005,B784&amp;"",$A$6:$A$3005,"&gt;"&amp;A784)=0,1,0))</f>
        <v/>
      </c>
    </row>
    <row r="785">
      <c r="A785" s="13" t="n"/>
      <c r="B785" s="5" t="n"/>
      <c r="C785" s="17" t="n"/>
      <c r="D785" s="5" t="n"/>
      <c r="E785" s="5" t="n"/>
      <c r="F785" s="6">
        <f>IF(B785&amp;""="","",IFERROR(INDEX('الطلاب'!$B$6:$B$505,MATCH(B785&amp;"",'الطلاب'!$A$6:$A$505,0))&amp;"","كود غير موجود"))</f>
        <v/>
      </c>
      <c r="G785" s="6">
        <f>IF(B785&amp;""="","",IFERROR(INDEX('الطلاب'!$F$6:$F$505,MATCH(B785&amp;"",'الطلاب'!$A$6:$A$505,0))&amp;"",""))</f>
        <v/>
      </c>
      <c r="H785" s="22">
        <f>IF(OR(B785&amp;""="",NOT(ISNUMBER(A785))),"",IF(COUNTIFS($B$6:$B$3005,B785&amp;"",$A$6:$A$3005,"&gt;"&amp;A785)=0,1,0))</f>
        <v/>
      </c>
    </row>
    <row r="786">
      <c r="A786" s="13" t="n"/>
      <c r="B786" s="5" t="n"/>
      <c r="C786" s="17" t="n"/>
      <c r="D786" s="5" t="n"/>
      <c r="E786" s="5" t="n"/>
      <c r="F786" s="6">
        <f>IF(B786&amp;""="","",IFERROR(INDEX('الطلاب'!$B$6:$B$505,MATCH(B786&amp;"",'الطلاب'!$A$6:$A$505,0))&amp;"","كود غير موجود"))</f>
        <v/>
      </c>
      <c r="G786" s="6">
        <f>IF(B786&amp;""="","",IFERROR(INDEX('الطلاب'!$F$6:$F$505,MATCH(B786&amp;"",'الطلاب'!$A$6:$A$505,0))&amp;"",""))</f>
        <v/>
      </c>
      <c r="H786" s="22">
        <f>IF(OR(B786&amp;""="",NOT(ISNUMBER(A786))),"",IF(COUNTIFS($B$6:$B$3005,B786&amp;"",$A$6:$A$3005,"&gt;"&amp;A786)=0,1,0))</f>
        <v/>
      </c>
    </row>
    <row r="787">
      <c r="A787" s="13" t="n"/>
      <c r="B787" s="5" t="n"/>
      <c r="C787" s="17" t="n"/>
      <c r="D787" s="5" t="n"/>
      <c r="E787" s="5" t="n"/>
      <c r="F787" s="6">
        <f>IF(B787&amp;""="","",IFERROR(INDEX('الطلاب'!$B$6:$B$505,MATCH(B787&amp;"",'الطلاب'!$A$6:$A$505,0))&amp;"","كود غير موجود"))</f>
        <v/>
      </c>
      <c r="G787" s="6">
        <f>IF(B787&amp;""="","",IFERROR(INDEX('الطلاب'!$F$6:$F$505,MATCH(B787&amp;"",'الطلاب'!$A$6:$A$505,0))&amp;"",""))</f>
        <v/>
      </c>
      <c r="H787" s="22">
        <f>IF(OR(B787&amp;""="",NOT(ISNUMBER(A787))),"",IF(COUNTIFS($B$6:$B$3005,B787&amp;"",$A$6:$A$3005,"&gt;"&amp;A787)=0,1,0))</f>
        <v/>
      </c>
    </row>
    <row r="788">
      <c r="A788" s="13" t="n"/>
      <c r="B788" s="5" t="n"/>
      <c r="C788" s="17" t="n"/>
      <c r="D788" s="5" t="n"/>
      <c r="E788" s="5" t="n"/>
      <c r="F788" s="6">
        <f>IF(B788&amp;""="","",IFERROR(INDEX('الطلاب'!$B$6:$B$505,MATCH(B788&amp;"",'الطلاب'!$A$6:$A$505,0))&amp;"","كود غير موجود"))</f>
        <v/>
      </c>
      <c r="G788" s="6">
        <f>IF(B788&amp;""="","",IFERROR(INDEX('الطلاب'!$F$6:$F$505,MATCH(B788&amp;"",'الطلاب'!$A$6:$A$505,0))&amp;"",""))</f>
        <v/>
      </c>
      <c r="H788" s="22">
        <f>IF(OR(B788&amp;""="",NOT(ISNUMBER(A788))),"",IF(COUNTIFS($B$6:$B$3005,B788&amp;"",$A$6:$A$3005,"&gt;"&amp;A788)=0,1,0))</f>
        <v/>
      </c>
    </row>
    <row r="789">
      <c r="A789" s="13" t="n"/>
      <c r="B789" s="5" t="n"/>
      <c r="C789" s="17" t="n"/>
      <c r="D789" s="5" t="n"/>
      <c r="E789" s="5" t="n"/>
      <c r="F789" s="6">
        <f>IF(B789&amp;""="","",IFERROR(INDEX('الطلاب'!$B$6:$B$505,MATCH(B789&amp;"",'الطلاب'!$A$6:$A$505,0))&amp;"","كود غير موجود"))</f>
        <v/>
      </c>
      <c r="G789" s="6">
        <f>IF(B789&amp;""="","",IFERROR(INDEX('الطلاب'!$F$6:$F$505,MATCH(B789&amp;"",'الطلاب'!$A$6:$A$505,0))&amp;"",""))</f>
        <v/>
      </c>
      <c r="H789" s="22">
        <f>IF(OR(B789&amp;""="",NOT(ISNUMBER(A789))),"",IF(COUNTIFS($B$6:$B$3005,B789&amp;"",$A$6:$A$3005,"&gt;"&amp;A789)=0,1,0))</f>
        <v/>
      </c>
    </row>
    <row r="790">
      <c r="A790" s="13" t="n"/>
      <c r="B790" s="5" t="n"/>
      <c r="C790" s="17" t="n"/>
      <c r="D790" s="5" t="n"/>
      <c r="E790" s="5" t="n"/>
      <c r="F790" s="6">
        <f>IF(B790&amp;""="","",IFERROR(INDEX('الطلاب'!$B$6:$B$505,MATCH(B790&amp;"",'الطلاب'!$A$6:$A$505,0))&amp;"","كود غير موجود"))</f>
        <v/>
      </c>
      <c r="G790" s="6">
        <f>IF(B790&amp;""="","",IFERROR(INDEX('الطلاب'!$F$6:$F$505,MATCH(B790&amp;"",'الطلاب'!$A$6:$A$505,0))&amp;"",""))</f>
        <v/>
      </c>
      <c r="H790" s="22">
        <f>IF(OR(B790&amp;""="",NOT(ISNUMBER(A790))),"",IF(COUNTIFS($B$6:$B$3005,B790&amp;"",$A$6:$A$3005,"&gt;"&amp;A790)=0,1,0))</f>
        <v/>
      </c>
    </row>
    <row r="791">
      <c r="A791" s="13" t="n"/>
      <c r="B791" s="5" t="n"/>
      <c r="C791" s="17" t="n"/>
      <c r="D791" s="5" t="n"/>
      <c r="E791" s="5" t="n"/>
      <c r="F791" s="6">
        <f>IF(B791&amp;""="","",IFERROR(INDEX('الطلاب'!$B$6:$B$505,MATCH(B791&amp;"",'الطلاب'!$A$6:$A$505,0))&amp;"","كود غير موجود"))</f>
        <v/>
      </c>
      <c r="G791" s="6">
        <f>IF(B791&amp;""="","",IFERROR(INDEX('الطلاب'!$F$6:$F$505,MATCH(B791&amp;"",'الطلاب'!$A$6:$A$505,0))&amp;"",""))</f>
        <v/>
      </c>
      <c r="H791" s="22">
        <f>IF(OR(B791&amp;""="",NOT(ISNUMBER(A791))),"",IF(COUNTIFS($B$6:$B$3005,B791&amp;"",$A$6:$A$3005,"&gt;"&amp;A791)=0,1,0))</f>
        <v/>
      </c>
    </row>
    <row r="792">
      <c r="A792" s="13" t="n"/>
      <c r="B792" s="5" t="n"/>
      <c r="C792" s="17" t="n"/>
      <c r="D792" s="5" t="n"/>
      <c r="E792" s="5" t="n"/>
      <c r="F792" s="6">
        <f>IF(B792&amp;""="","",IFERROR(INDEX('الطلاب'!$B$6:$B$505,MATCH(B792&amp;"",'الطلاب'!$A$6:$A$505,0))&amp;"","كود غير موجود"))</f>
        <v/>
      </c>
      <c r="G792" s="6">
        <f>IF(B792&amp;""="","",IFERROR(INDEX('الطلاب'!$F$6:$F$505,MATCH(B792&amp;"",'الطلاب'!$A$6:$A$505,0))&amp;"",""))</f>
        <v/>
      </c>
      <c r="H792" s="22">
        <f>IF(OR(B792&amp;""="",NOT(ISNUMBER(A792))),"",IF(COUNTIFS($B$6:$B$3005,B792&amp;"",$A$6:$A$3005,"&gt;"&amp;A792)=0,1,0))</f>
        <v/>
      </c>
    </row>
    <row r="793">
      <c r="A793" s="13" t="n"/>
      <c r="B793" s="5" t="n"/>
      <c r="C793" s="17" t="n"/>
      <c r="D793" s="5" t="n"/>
      <c r="E793" s="5" t="n"/>
      <c r="F793" s="6">
        <f>IF(B793&amp;""="","",IFERROR(INDEX('الطلاب'!$B$6:$B$505,MATCH(B793&amp;"",'الطلاب'!$A$6:$A$505,0))&amp;"","كود غير موجود"))</f>
        <v/>
      </c>
      <c r="G793" s="6">
        <f>IF(B793&amp;""="","",IFERROR(INDEX('الطلاب'!$F$6:$F$505,MATCH(B793&amp;"",'الطلاب'!$A$6:$A$505,0))&amp;"",""))</f>
        <v/>
      </c>
      <c r="H793" s="22">
        <f>IF(OR(B793&amp;""="",NOT(ISNUMBER(A793))),"",IF(COUNTIFS($B$6:$B$3005,B793&amp;"",$A$6:$A$3005,"&gt;"&amp;A793)=0,1,0))</f>
        <v/>
      </c>
    </row>
    <row r="794">
      <c r="A794" s="13" t="n"/>
      <c r="B794" s="5" t="n"/>
      <c r="C794" s="17" t="n"/>
      <c r="D794" s="5" t="n"/>
      <c r="E794" s="5" t="n"/>
      <c r="F794" s="6">
        <f>IF(B794&amp;""="","",IFERROR(INDEX('الطلاب'!$B$6:$B$505,MATCH(B794&amp;"",'الطلاب'!$A$6:$A$505,0))&amp;"","كود غير موجود"))</f>
        <v/>
      </c>
      <c r="G794" s="6">
        <f>IF(B794&amp;""="","",IFERROR(INDEX('الطلاب'!$F$6:$F$505,MATCH(B794&amp;"",'الطلاب'!$A$6:$A$505,0))&amp;"",""))</f>
        <v/>
      </c>
      <c r="H794" s="22">
        <f>IF(OR(B794&amp;""="",NOT(ISNUMBER(A794))),"",IF(COUNTIFS($B$6:$B$3005,B794&amp;"",$A$6:$A$3005,"&gt;"&amp;A794)=0,1,0))</f>
        <v/>
      </c>
    </row>
    <row r="795">
      <c r="A795" s="13" t="n"/>
      <c r="B795" s="5" t="n"/>
      <c r="C795" s="17" t="n"/>
      <c r="D795" s="5" t="n"/>
      <c r="E795" s="5" t="n"/>
      <c r="F795" s="6">
        <f>IF(B795&amp;""="","",IFERROR(INDEX('الطلاب'!$B$6:$B$505,MATCH(B795&amp;"",'الطلاب'!$A$6:$A$505,0))&amp;"","كود غير موجود"))</f>
        <v/>
      </c>
      <c r="G795" s="6">
        <f>IF(B795&amp;""="","",IFERROR(INDEX('الطلاب'!$F$6:$F$505,MATCH(B795&amp;"",'الطلاب'!$A$6:$A$505,0))&amp;"",""))</f>
        <v/>
      </c>
      <c r="H795" s="22">
        <f>IF(OR(B795&amp;""="",NOT(ISNUMBER(A795))),"",IF(COUNTIFS($B$6:$B$3005,B795&amp;"",$A$6:$A$3005,"&gt;"&amp;A795)=0,1,0))</f>
        <v/>
      </c>
    </row>
    <row r="796">
      <c r="A796" s="13" t="n"/>
      <c r="B796" s="5" t="n"/>
      <c r="C796" s="17" t="n"/>
      <c r="D796" s="5" t="n"/>
      <c r="E796" s="5" t="n"/>
      <c r="F796" s="6">
        <f>IF(B796&amp;""="","",IFERROR(INDEX('الطلاب'!$B$6:$B$505,MATCH(B796&amp;"",'الطلاب'!$A$6:$A$505,0))&amp;"","كود غير موجود"))</f>
        <v/>
      </c>
      <c r="G796" s="6">
        <f>IF(B796&amp;""="","",IFERROR(INDEX('الطلاب'!$F$6:$F$505,MATCH(B796&amp;"",'الطلاب'!$A$6:$A$505,0))&amp;"",""))</f>
        <v/>
      </c>
      <c r="H796" s="22">
        <f>IF(OR(B796&amp;""="",NOT(ISNUMBER(A796))),"",IF(COUNTIFS($B$6:$B$3005,B796&amp;"",$A$6:$A$3005,"&gt;"&amp;A796)=0,1,0))</f>
        <v/>
      </c>
    </row>
    <row r="797">
      <c r="A797" s="13" t="n"/>
      <c r="B797" s="5" t="n"/>
      <c r="C797" s="17" t="n"/>
      <c r="D797" s="5" t="n"/>
      <c r="E797" s="5" t="n"/>
      <c r="F797" s="6">
        <f>IF(B797&amp;""="","",IFERROR(INDEX('الطلاب'!$B$6:$B$505,MATCH(B797&amp;"",'الطلاب'!$A$6:$A$505,0))&amp;"","كود غير موجود"))</f>
        <v/>
      </c>
      <c r="G797" s="6">
        <f>IF(B797&amp;""="","",IFERROR(INDEX('الطلاب'!$F$6:$F$505,MATCH(B797&amp;"",'الطلاب'!$A$6:$A$505,0))&amp;"",""))</f>
        <v/>
      </c>
      <c r="H797" s="22">
        <f>IF(OR(B797&amp;""="",NOT(ISNUMBER(A797))),"",IF(COUNTIFS($B$6:$B$3005,B797&amp;"",$A$6:$A$3005,"&gt;"&amp;A797)=0,1,0))</f>
        <v/>
      </c>
    </row>
    <row r="798">
      <c r="A798" s="13" t="n"/>
      <c r="B798" s="5" t="n"/>
      <c r="C798" s="17" t="n"/>
      <c r="D798" s="5" t="n"/>
      <c r="E798" s="5" t="n"/>
      <c r="F798" s="6">
        <f>IF(B798&amp;""="","",IFERROR(INDEX('الطلاب'!$B$6:$B$505,MATCH(B798&amp;"",'الطلاب'!$A$6:$A$505,0))&amp;"","كود غير موجود"))</f>
        <v/>
      </c>
      <c r="G798" s="6">
        <f>IF(B798&amp;""="","",IFERROR(INDEX('الطلاب'!$F$6:$F$505,MATCH(B798&amp;"",'الطلاب'!$A$6:$A$505,0))&amp;"",""))</f>
        <v/>
      </c>
      <c r="H798" s="22">
        <f>IF(OR(B798&amp;""="",NOT(ISNUMBER(A798))),"",IF(COUNTIFS($B$6:$B$3005,B798&amp;"",$A$6:$A$3005,"&gt;"&amp;A798)=0,1,0))</f>
        <v/>
      </c>
    </row>
    <row r="799">
      <c r="A799" s="13" t="n"/>
      <c r="B799" s="5" t="n"/>
      <c r="C799" s="17" t="n"/>
      <c r="D799" s="5" t="n"/>
      <c r="E799" s="5" t="n"/>
      <c r="F799" s="6">
        <f>IF(B799&amp;""="","",IFERROR(INDEX('الطلاب'!$B$6:$B$505,MATCH(B799&amp;"",'الطلاب'!$A$6:$A$505,0))&amp;"","كود غير موجود"))</f>
        <v/>
      </c>
      <c r="G799" s="6">
        <f>IF(B799&amp;""="","",IFERROR(INDEX('الطلاب'!$F$6:$F$505,MATCH(B799&amp;"",'الطلاب'!$A$6:$A$505,0))&amp;"",""))</f>
        <v/>
      </c>
      <c r="H799" s="22">
        <f>IF(OR(B799&amp;""="",NOT(ISNUMBER(A799))),"",IF(COUNTIFS($B$6:$B$3005,B799&amp;"",$A$6:$A$3005,"&gt;"&amp;A799)=0,1,0))</f>
        <v/>
      </c>
    </row>
    <row r="800">
      <c r="A800" s="13" t="n"/>
      <c r="B800" s="5" t="n"/>
      <c r="C800" s="17" t="n"/>
      <c r="D800" s="5" t="n"/>
      <c r="E800" s="5" t="n"/>
      <c r="F800" s="6">
        <f>IF(B800&amp;""="","",IFERROR(INDEX('الطلاب'!$B$6:$B$505,MATCH(B800&amp;"",'الطلاب'!$A$6:$A$505,0))&amp;"","كود غير موجود"))</f>
        <v/>
      </c>
      <c r="G800" s="6">
        <f>IF(B800&amp;""="","",IFERROR(INDEX('الطلاب'!$F$6:$F$505,MATCH(B800&amp;"",'الطلاب'!$A$6:$A$505,0))&amp;"",""))</f>
        <v/>
      </c>
      <c r="H800" s="22">
        <f>IF(OR(B800&amp;""="",NOT(ISNUMBER(A800))),"",IF(COUNTIFS($B$6:$B$3005,B800&amp;"",$A$6:$A$3005,"&gt;"&amp;A800)=0,1,0))</f>
        <v/>
      </c>
    </row>
    <row r="801">
      <c r="A801" s="13" t="n"/>
      <c r="B801" s="5" t="n"/>
      <c r="C801" s="17" t="n"/>
      <c r="D801" s="5" t="n"/>
      <c r="E801" s="5" t="n"/>
      <c r="F801" s="6">
        <f>IF(B801&amp;""="","",IFERROR(INDEX('الطلاب'!$B$6:$B$505,MATCH(B801&amp;"",'الطلاب'!$A$6:$A$505,0))&amp;"","كود غير موجود"))</f>
        <v/>
      </c>
      <c r="G801" s="6">
        <f>IF(B801&amp;""="","",IFERROR(INDEX('الطلاب'!$F$6:$F$505,MATCH(B801&amp;"",'الطلاب'!$A$6:$A$505,0))&amp;"",""))</f>
        <v/>
      </c>
      <c r="H801" s="22">
        <f>IF(OR(B801&amp;""="",NOT(ISNUMBER(A801))),"",IF(COUNTIFS($B$6:$B$3005,B801&amp;"",$A$6:$A$3005,"&gt;"&amp;A801)=0,1,0))</f>
        <v/>
      </c>
    </row>
    <row r="802">
      <c r="A802" s="13" t="n"/>
      <c r="B802" s="5" t="n"/>
      <c r="C802" s="17" t="n"/>
      <c r="D802" s="5" t="n"/>
      <c r="E802" s="5" t="n"/>
      <c r="F802" s="6">
        <f>IF(B802&amp;""="","",IFERROR(INDEX('الطلاب'!$B$6:$B$505,MATCH(B802&amp;"",'الطلاب'!$A$6:$A$505,0))&amp;"","كود غير موجود"))</f>
        <v/>
      </c>
      <c r="G802" s="6">
        <f>IF(B802&amp;""="","",IFERROR(INDEX('الطلاب'!$F$6:$F$505,MATCH(B802&amp;"",'الطلاب'!$A$6:$A$505,0))&amp;"",""))</f>
        <v/>
      </c>
      <c r="H802" s="22">
        <f>IF(OR(B802&amp;""="",NOT(ISNUMBER(A802))),"",IF(COUNTIFS($B$6:$B$3005,B802&amp;"",$A$6:$A$3005,"&gt;"&amp;A802)=0,1,0))</f>
        <v/>
      </c>
    </row>
    <row r="803">
      <c r="A803" s="13" t="n"/>
      <c r="B803" s="5" t="n"/>
      <c r="C803" s="17" t="n"/>
      <c r="D803" s="5" t="n"/>
      <c r="E803" s="5" t="n"/>
      <c r="F803" s="6">
        <f>IF(B803&amp;""="","",IFERROR(INDEX('الطلاب'!$B$6:$B$505,MATCH(B803&amp;"",'الطلاب'!$A$6:$A$505,0))&amp;"","كود غير موجود"))</f>
        <v/>
      </c>
      <c r="G803" s="6">
        <f>IF(B803&amp;""="","",IFERROR(INDEX('الطلاب'!$F$6:$F$505,MATCH(B803&amp;"",'الطلاب'!$A$6:$A$505,0))&amp;"",""))</f>
        <v/>
      </c>
      <c r="H803" s="22">
        <f>IF(OR(B803&amp;""="",NOT(ISNUMBER(A803))),"",IF(COUNTIFS($B$6:$B$3005,B803&amp;"",$A$6:$A$3005,"&gt;"&amp;A803)=0,1,0))</f>
        <v/>
      </c>
    </row>
    <row r="804">
      <c r="A804" s="13" t="n"/>
      <c r="B804" s="5" t="n"/>
      <c r="C804" s="17" t="n"/>
      <c r="D804" s="5" t="n"/>
      <c r="E804" s="5" t="n"/>
      <c r="F804" s="6">
        <f>IF(B804&amp;""="","",IFERROR(INDEX('الطلاب'!$B$6:$B$505,MATCH(B804&amp;"",'الطلاب'!$A$6:$A$505,0))&amp;"","كود غير موجود"))</f>
        <v/>
      </c>
      <c r="G804" s="6">
        <f>IF(B804&amp;""="","",IFERROR(INDEX('الطلاب'!$F$6:$F$505,MATCH(B804&amp;"",'الطلاب'!$A$6:$A$505,0))&amp;"",""))</f>
        <v/>
      </c>
      <c r="H804" s="22">
        <f>IF(OR(B804&amp;""="",NOT(ISNUMBER(A804))),"",IF(COUNTIFS($B$6:$B$3005,B804&amp;"",$A$6:$A$3005,"&gt;"&amp;A804)=0,1,0))</f>
        <v/>
      </c>
    </row>
    <row r="805">
      <c r="A805" s="13" t="n"/>
      <c r="B805" s="5" t="n"/>
      <c r="C805" s="17" t="n"/>
      <c r="D805" s="5" t="n"/>
      <c r="E805" s="5" t="n"/>
      <c r="F805" s="6">
        <f>IF(B805&amp;""="","",IFERROR(INDEX('الطلاب'!$B$6:$B$505,MATCH(B805&amp;"",'الطلاب'!$A$6:$A$505,0))&amp;"","كود غير موجود"))</f>
        <v/>
      </c>
      <c r="G805" s="6">
        <f>IF(B805&amp;""="","",IFERROR(INDEX('الطلاب'!$F$6:$F$505,MATCH(B805&amp;"",'الطلاب'!$A$6:$A$505,0))&amp;"",""))</f>
        <v/>
      </c>
      <c r="H805" s="22">
        <f>IF(OR(B805&amp;""="",NOT(ISNUMBER(A805))),"",IF(COUNTIFS($B$6:$B$3005,B805&amp;"",$A$6:$A$3005,"&gt;"&amp;A805)=0,1,0))</f>
        <v/>
      </c>
    </row>
    <row r="806">
      <c r="A806" s="13" t="n"/>
      <c r="B806" s="5" t="n"/>
      <c r="C806" s="17" t="n"/>
      <c r="D806" s="5" t="n"/>
      <c r="E806" s="5" t="n"/>
      <c r="F806" s="6">
        <f>IF(B806&amp;""="","",IFERROR(INDEX('الطلاب'!$B$6:$B$505,MATCH(B806&amp;"",'الطلاب'!$A$6:$A$505,0))&amp;"","كود غير موجود"))</f>
        <v/>
      </c>
      <c r="G806" s="6">
        <f>IF(B806&amp;""="","",IFERROR(INDEX('الطلاب'!$F$6:$F$505,MATCH(B806&amp;"",'الطلاب'!$A$6:$A$505,0))&amp;"",""))</f>
        <v/>
      </c>
      <c r="H806" s="22">
        <f>IF(OR(B806&amp;""="",NOT(ISNUMBER(A806))),"",IF(COUNTIFS($B$6:$B$3005,B806&amp;"",$A$6:$A$3005,"&gt;"&amp;A806)=0,1,0))</f>
        <v/>
      </c>
    </row>
    <row r="807">
      <c r="A807" s="13" t="n"/>
      <c r="B807" s="5" t="n"/>
      <c r="C807" s="17" t="n"/>
      <c r="D807" s="5" t="n"/>
      <c r="E807" s="5" t="n"/>
      <c r="F807" s="6">
        <f>IF(B807&amp;""="","",IFERROR(INDEX('الطلاب'!$B$6:$B$505,MATCH(B807&amp;"",'الطلاب'!$A$6:$A$505,0))&amp;"","كود غير موجود"))</f>
        <v/>
      </c>
      <c r="G807" s="6">
        <f>IF(B807&amp;""="","",IFERROR(INDEX('الطلاب'!$F$6:$F$505,MATCH(B807&amp;"",'الطلاب'!$A$6:$A$505,0))&amp;"",""))</f>
        <v/>
      </c>
      <c r="H807" s="22">
        <f>IF(OR(B807&amp;""="",NOT(ISNUMBER(A807))),"",IF(COUNTIFS($B$6:$B$3005,B807&amp;"",$A$6:$A$3005,"&gt;"&amp;A807)=0,1,0))</f>
        <v/>
      </c>
    </row>
    <row r="808">
      <c r="A808" s="13" t="n"/>
      <c r="B808" s="5" t="n"/>
      <c r="C808" s="17" t="n"/>
      <c r="D808" s="5" t="n"/>
      <c r="E808" s="5" t="n"/>
      <c r="F808" s="6">
        <f>IF(B808&amp;""="","",IFERROR(INDEX('الطلاب'!$B$6:$B$505,MATCH(B808&amp;"",'الطلاب'!$A$6:$A$505,0))&amp;"","كود غير موجود"))</f>
        <v/>
      </c>
      <c r="G808" s="6">
        <f>IF(B808&amp;""="","",IFERROR(INDEX('الطلاب'!$F$6:$F$505,MATCH(B808&amp;"",'الطلاب'!$A$6:$A$505,0))&amp;"",""))</f>
        <v/>
      </c>
      <c r="H808" s="22">
        <f>IF(OR(B808&amp;""="",NOT(ISNUMBER(A808))),"",IF(COUNTIFS($B$6:$B$3005,B808&amp;"",$A$6:$A$3005,"&gt;"&amp;A808)=0,1,0))</f>
        <v/>
      </c>
    </row>
    <row r="809">
      <c r="A809" s="13" t="n"/>
      <c r="B809" s="5" t="n"/>
      <c r="C809" s="17" t="n"/>
      <c r="D809" s="5" t="n"/>
      <c r="E809" s="5" t="n"/>
      <c r="F809" s="6">
        <f>IF(B809&amp;""="","",IFERROR(INDEX('الطلاب'!$B$6:$B$505,MATCH(B809&amp;"",'الطلاب'!$A$6:$A$505,0))&amp;"","كود غير موجود"))</f>
        <v/>
      </c>
      <c r="G809" s="6">
        <f>IF(B809&amp;""="","",IFERROR(INDEX('الطلاب'!$F$6:$F$505,MATCH(B809&amp;"",'الطلاب'!$A$6:$A$505,0))&amp;"",""))</f>
        <v/>
      </c>
      <c r="H809" s="22">
        <f>IF(OR(B809&amp;""="",NOT(ISNUMBER(A809))),"",IF(COUNTIFS($B$6:$B$3005,B809&amp;"",$A$6:$A$3005,"&gt;"&amp;A809)=0,1,0))</f>
        <v/>
      </c>
    </row>
    <row r="810">
      <c r="A810" s="13" t="n"/>
      <c r="B810" s="5" t="n"/>
      <c r="C810" s="17" t="n"/>
      <c r="D810" s="5" t="n"/>
      <c r="E810" s="5" t="n"/>
      <c r="F810" s="6">
        <f>IF(B810&amp;""="","",IFERROR(INDEX('الطلاب'!$B$6:$B$505,MATCH(B810&amp;"",'الطلاب'!$A$6:$A$505,0))&amp;"","كود غير موجود"))</f>
        <v/>
      </c>
      <c r="G810" s="6">
        <f>IF(B810&amp;""="","",IFERROR(INDEX('الطلاب'!$F$6:$F$505,MATCH(B810&amp;"",'الطلاب'!$A$6:$A$505,0))&amp;"",""))</f>
        <v/>
      </c>
      <c r="H810" s="22">
        <f>IF(OR(B810&amp;""="",NOT(ISNUMBER(A810))),"",IF(COUNTIFS($B$6:$B$3005,B810&amp;"",$A$6:$A$3005,"&gt;"&amp;A810)=0,1,0))</f>
        <v/>
      </c>
    </row>
    <row r="811">
      <c r="A811" s="13" t="n"/>
      <c r="B811" s="5" t="n"/>
      <c r="C811" s="17" t="n"/>
      <c r="D811" s="5" t="n"/>
      <c r="E811" s="5" t="n"/>
      <c r="F811" s="6">
        <f>IF(B811&amp;""="","",IFERROR(INDEX('الطلاب'!$B$6:$B$505,MATCH(B811&amp;"",'الطلاب'!$A$6:$A$505,0))&amp;"","كود غير موجود"))</f>
        <v/>
      </c>
      <c r="G811" s="6">
        <f>IF(B811&amp;""="","",IFERROR(INDEX('الطلاب'!$F$6:$F$505,MATCH(B811&amp;"",'الطلاب'!$A$6:$A$505,0))&amp;"",""))</f>
        <v/>
      </c>
      <c r="H811" s="22">
        <f>IF(OR(B811&amp;""="",NOT(ISNUMBER(A811))),"",IF(COUNTIFS($B$6:$B$3005,B811&amp;"",$A$6:$A$3005,"&gt;"&amp;A811)=0,1,0))</f>
        <v/>
      </c>
    </row>
    <row r="812">
      <c r="A812" s="13" t="n"/>
      <c r="B812" s="5" t="n"/>
      <c r="C812" s="17" t="n"/>
      <c r="D812" s="5" t="n"/>
      <c r="E812" s="5" t="n"/>
      <c r="F812" s="6">
        <f>IF(B812&amp;""="","",IFERROR(INDEX('الطلاب'!$B$6:$B$505,MATCH(B812&amp;"",'الطلاب'!$A$6:$A$505,0))&amp;"","كود غير موجود"))</f>
        <v/>
      </c>
      <c r="G812" s="6">
        <f>IF(B812&amp;""="","",IFERROR(INDEX('الطلاب'!$F$6:$F$505,MATCH(B812&amp;"",'الطلاب'!$A$6:$A$505,0))&amp;"",""))</f>
        <v/>
      </c>
      <c r="H812" s="22">
        <f>IF(OR(B812&amp;""="",NOT(ISNUMBER(A812))),"",IF(COUNTIFS($B$6:$B$3005,B812&amp;"",$A$6:$A$3005,"&gt;"&amp;A812)=0,1,0))</f>
        <v/>
      </c>
    </row>
    <row r="813">
      <c r="A813" s="13" t="n"/>
      <c r="B813" s="5" t="n"/>
      <c r="C813" s="17" t="n"/>
      <c r="D813" s="5" t="n"/>
      <c r="E813" s="5" t="n"/>
      <c r="F813" s="6">
        <f>IF(B813&amp;""="","",IFERROR(INDEX('الطلاب'!$B$6:$B$505,MATCH(B813&amp;"",'الطلاب'!$A$6:$A$505,0))&amp;"","كود غير موجود"))</f>
        <v/>
      </c>
      <c r="G813" s="6">
        <f>IF(B813&amp;""="","",IFERROR(INDEX('الطلاب'!$F$6:$F$505,MATCH(B813&amp;"",'الطلاب'!$A$6:$A$505,0))&amp;"",""))</f>
        <v/>
      </c>
      <c r="H813" s="22">
        <f>IF(OR(B813&amp;""="",NOT(ISNUMBER(A813))),"",IF(COUNTIFS($B$6:$B$3005,B813&amp;"",$A$6:$A$3005,"&gt;"&amp;A813)=0,1,0))</f>
        <v/>
      </c>
    </row>
    <row r="814">
      <c r="A814" s="13" t="n"/>
      <c r="B814" s="5" t="n"/>
      <c r="C814" s="17" t="n"/>
      <c r="D814" s="5" t="n"/>
      <c r="E814" s="5" t="n"/>
      <c r="F814" s="6">
        <f>IF(B814&amp;""="","",IFERROR(INDEX('الطلاب'!$B$6:$B$505,MATCH(B814&amp;"",'الطلاب'!$A$6:$A$505,0))&amp;"","كود غير موجود"))</f>
        <v/>
      </c>
      <c r="G814" s="6">
        <f>IF(B814&amp;""="","",IFERROR(INDEX('الطلاب'!$F$6:$F$505,MATCH(B814&amp;"",'الطلاب'!$A$6:$A$505,0))&amp;"",""))</f>
        <v/>
      </c>
      <c r="H814" s="22">
        <f>IF(OR(B814&amp;""="",NOT(ISNUMBER(A814))),"",IF(COUNTIFS($B$6:$B$3005,B814&amp;"",$A$6:$A$3005,"&gt;"&amp;A814)=0,1,0))</f>
        <v/>
      </c>
    </row>
    <row r="815">
      <c r="A815" s="13" t="n"/>
      <c r="B815" s="5" t="n"/>
      <c r="C815" s="17" t="n"/>
      <c r="D815" s="5" t="n"/>
      <c r="E815" s="5" t="n"/>
      <c r="F815" s="6">
        <f>IF(B815&amp;""="","",IFERROR(INDEX('الطلاب'!$B$6:$B$505,MATCH(B815&amp;"",'الطلاب'!$A$6:$A$505,0))&amp;"","كود غير موجود"))</f>
        <v/>
      </c>
      <c r="G815" s="6">
        <f>IF(B815&amp;""="","",IFERROR(INDEX('الطلاب'!$F$6:$F$505,MATCH(B815&amp;"",'الطلاب'!$A$6:$A$505,0))&amp;"",""))</f>
        <v/>
      </c>
      <c r="H815" s="22">
        <f>IF(OR(B815&amp;""="",NOT(ISNUMBER(A815))),"",IF(COUNTIFS($B$6:$B$3005,B815&amp;"",$A$6:$A$3005,"&gt;"&amp;A815)=0,1,0))</f>
        <v/>
      </c>
    </row>
    <row r="816">
      <c r="A816" s="13" t="n"/>
      <c r="B816" s="5" t="n"/>
      <c r="C816" s="17" t="n"/>
      <c r="D816" s="5" t="n"/>
      <c r="E816" s="5" t="n"/>
      <c r="F816" s="6">
        <f>IF(B816&amp;""="","",IFERROR(INDEX('الطلاب'!$B$6:$B$505,MATCH(B816&amp;"",'الطلاب'!$A$6:$A$505,0))&amp;"","كود غير موجود"))</f>
        <v/>
      </c>
      <c r="G816" s="6">
        <f>IF(B816&amp;""="","",IFERROR(INDEX('الطلاب'!$F$6:$F$505,MATCH(B816&amp;"",'الطلاب'!$A$6:$A$505,0))&amp;"",""))</f>
        <v/>
      </c>
      <c r="H816" s="22">
        <f>IF(OR(B816&amp;""="",NOT(ISNUMBER(A816))),"",IF(COUNTIFS($B$6:$B$3005,B816&amp;"",$A$6:$A$3005,"&gt;"&amp;A816)=0,1,0))</f>
        <v/>
      </c>
    </row>
    <row r="817">
      <c r="A817" s="13" t="n"/>
      <c r="B817" s="5" t="n"/>
      <c r="C817" s="17" t="n"/>
      <c r="D817" s="5" t="n"/>
      <c r="E817" s="5" t="n"/>
      <c r="F817" s="6">
        <f>IF(B817&amp;""="","",IFERROR(INDEX('الطلاب'!$B$6:$B$505,MATCH(B817&amp;"",'الطلاب'!$A$6:$A$505,0))&amp;"","كود غير موجود"))</f>
        <v/>
      </c>
      <c r="G817" s="6">
        <f>IF(B817&amp;""="","",IFERROR(INDEX('الطلاب'!$F$6:$F$505,MATCH(B817&amp;"",'الطلاب'!$A$6:$A$505,0))&amp;"",""))</f>
        <v/>
      </c>
      <c r="H817" s="22">
        <f>IF(OR(B817&amp;""="",NOT(ISNUMBER(A817))),"",IF(COUNTIFS($B$6:$B$3005,B817&amp;"",$A$6:$A$3005,"&gt;"&amp;A817)=0,1,0))</f>
        <v/>
      </c>
    </row>
    <row r="818">
      <c r="A818" s="13" t="n"/>
      <c r="B818" s="5" t="n"/>
      <c r="C818" s="17" t="n"/>
      <c r="D818" s="5" t="n"/>
      <c r="E818" s="5" t="n"/>
      <c r="F818" s="6">
        <f>IF(B818&amp;""="","",IFERROR(INDEX('الطلاب'!$B$6:$B$505,MATCH(B818&amp;"",'الطلاب'!$A$6:$A$505,0))&amp;"","كود غير موجود"))</f>
        <v/>
      </c>
      <c r="G818" s="6">
        <f>IF(B818&amp;""="","",IFERROR(INDEX('الطلاب'!$F$6:$F$505,MATCH(B818&amp;"",'الطلاب'!$A$6:$A$505,0))&amp;"",""))</f>
        <v/>
      </c>
      <c r="H818" s="22">
        <f>IF(OR(B818&amp;""="",NOT(ISNUMBER(A818))),"",IF(COUNTIFS($B$6:$B$3005,B818&amp;"",$A$6:$A$3005,"&gt;"&amp;A818)=0,1,0))</f>
        <v/>
      </c>
    </row>
    <row r="819">
      <c r="A819" s="13" t="n"/>
      <c r="B819" s="5" t="n"/>
      <c r="C819" s="17" t="n"/>
      <c r="D819" s="5" t="n"/>
      <c r="E819" s="5" t="n"/>
      <c r="F819" s="6">
        <f>IF(B819&amp;""="","",IFERROR(INDEX('الطلاب'!$B$6:$B$505,MATCH(B819&amp;"",'الطلاب'!$A$6:$A$505,0))&amp;"","كود غير موجود"))</f>
        <v/>
      </c>
      <c r="G819" s="6">
        <f>IF(B819&amp;""="","",IFERROR(INDEX('الطلاب'!$F$6:$F$505,MATCH(B819&amp;"",'الطلاب'!$A$6:$A$505,0))&amp;"",""))</f>
        <v/>
      </c>
      <c r="H819" s="22">
        <f>IF(OR(B819&amp;""="",NOT(ISNUMBER(A819))),"",IF(COUNTIFS($B$6:$B$3005,B819&amp;"",$A$6:$A$3005,"&gt;"&amp;A819)=0,1,0))</f>
        <v/>
      </c>
    </row>
    <row r="820">
      <c r="A820" s="13" t="n"/>
      <c r="B820" s="5" t="n"/>
      <c r="C820" s="17" t="n"/>
      <c r="D820" s="5" t="n"/>
      <c r="E820" s="5" t="n"/>
      <c r="F820" s="6">
        <f>IF(B820&amp;""="","",IFERROR(INDEX('الطلاب'!$B$6:$B$505,MATCH(B820&amp;"",'الطلاب'!$A$6:$A$505,0))&amp;"","كود غير موجود"))</f>
        <v/>
      </c>
      <c r="G820" s="6">
        <f>IF(B820&amp;""="","",IFERROR(INDEX('الطلاب'!$F$6:$F$505,MATCH(B820&amp;"",'الطلاب'!$A$6:$A$505,0))&amp;"",""))</f>
        <v/>
      </c>
      <c r="H820" s="22">
        <f>IF(OR(B820&amp;""="",NOT(ISNUMBER(A820))),"",IF(COUNTIFS($B$6:$B$3005,B820&amp;"",$A$6:$A$3005,"&gt;"&amp;A820)=0,1,0))</f>
        <v/>
      </c>
    </row>
    <row r="821">
      <c r="A821" s="13" t="n"/>
      <c r="B821" s="5" t="n"/>
      <c r="C821" s="17" t="n"/>
      <c r="D821" s="5" t="n"/>
      <c r="E821" s="5" t="n"/>
      <c r="F821" s="6">
        <f>IF(B821&amp;""="","",IFERROR(INDEX('الطلاب'!$B$6:$B$505,MATCH(B821&amp;"",'الطلاب'!$A$6:$A$505,0))&amp;"","كود غير موجود"))</f>
        <v/>
      </c>
      <c r="G821" s="6">
        <f>IF(B821&amp;""="","",IFERROR(INDEX('الطلاب'!$F$6:$F$505,MATCH(B821&amp;"",'الطلاب'!$A$6:$A$505,0))&amp;"",""))</f>
        <v/>
      </c>
      <c r="H821" s="22">
        <f>IF(OR(B821&amp;""="",NOT(ISNUMBER(A821))),"",IF(COUNTIFS($B$6:$B$3005,B821&amp;"",$A$6:$A$3005,"&gt;"&amp;A821)=0,1,0))</f>
        <v/>
      </c>
    </row>
    <row r="822">
      <c r="A822" s="13" t="n"/>
      <c r="B822" s="5" t="n"/>
      <c r="C822" s="17" t="n"/>
      <c r="D822" s="5" t="n"/>
      <c r="E822" s="5" t="n"/>
      <c r="F822" s="6">
        <f>IF(B822&amp;""="","",IFERROR(INDEX('الطلاب'!$B$6:$B$505,MATCH(B822&amp;"",'الطلاب'!$A$6:$A$505,0))&amp;"","كود غير موجود"))</f>
        <v/>
      </c>
      <c r="G822" s="6">
        <f>IF(B822&amp;""="","",IFERROR(INDEX('الطلاب'!$F$6:$F$505,MATCH(B822&amp;"",'الطلاب'!$A$6:$A$505,0))&amp;"",""))</f>
        <v/>
      </c>
      <c r="H822" s="22">
        <f>IF(OR(B822&amp;""="",NOT(ISNUMBER(A822))),"",IF(COUNTIFS($B$6:$B$3005,B822&amp;"",$A$6:$A$3005,"&gt;"&amp;A822)=0,1,0))</f>
        <v/>
      </c>
    </row>
    <row r="823">
      <c r="A823" s="13" t="n"/>
      <c r="B823" s="5" t="n"/>
      <c r="C823" s="17" t="n"/>
      <c r="D823" s="5" t="n"/>
      <c r="E823" s="5" t="n"/>
      <c r="F823" s="6">
        <f>IF(B823&amp;""="","",IFERROR(INDEX('الطلاب'!$B$6:$B$505,MATCH(B823&amp;"",'الطلاب'!$A$6:$A$505,0))&amp;"","كود غير موجود"))</f>
        <v/>
      </c>
      <c r="G823" s="6">
        <f>IF(B823&amp;""="","",IFERROR(INDEX('الطلاب'!$F$6:$F$505,MATCH(B823&amp;"",'الطلاب'!$A$6:$A$505,0))&amp;"",""))</f>
        <v/>
      </c>
      <c r="H823" s="22">
        <f>IF(OR(B823&amp;""="",NOT(ISNUMBER(A823))),"",IF(COUNTIFS($B$6:$B$3005,B823&amp;"",$A$6:$A$3005,"&gt;"&amp;A823)=0,1,0))</f>
        <v/>
      </c>
    </row>
    <row r="824">
      <c r="A824" s="13" t="n"/>
      <c r="B824" s="5" t="n"/>
      <c r="C824" s="17" t="n"/>
      <c r="D824" s="5" t="n"/>
      <c r="E824" s="5" t="n"/>
      <c r="F824" s="6">
        <f>IF(B824&amp;""="","",IFERROR(INDEX('الطلاب'!$B$6:$B$505,MATCH(B824&amp;"",'الطلاب'!$A$6:$A$505,0))&amp;"","كود غير موجود"))</f>
        <v/>
      </c>
      <c r="G824" s="6">
        <f>IF(B824&amp;""="","",IFERROR(INDEX('الطلاب'!$F$6:$F$505,MATCH(B824&amp;"",'الطلاب'!$A$6:$A$505,0))&amp;"",""))</f>
        <v/>
      </c>
      <c r="H824" s="22">
        <f>IF(OR(B824&amp;""="",NOT(ISNUMBER(A824))),"",IF(COUNTIFS($B$6:$B$3005,B824&amp;"",$A$6:$A$3005,"&gt;"&amp;A824)=0,1,0))</f>
        <v/>
      </c>
    </row>
    <row r="825">
      <c r="A825" s="13" t="n"/>
      <c r="B825" s="5" t="n"/>
      <c r="C825" s="17" t="n"/>
      <c r="D825" s="5" t="n"/>
      <c r="E825" s="5" t="n"/>
      <c r="F825" s="6">
        <f>IF(B825&amp;""="","",IFERROR(INDEX('الطلاب'!$B$6:$B$505,MATCH(B825&amp;"",'الطلاب'!$A$6:$A$505,0))&amp;"","كود غير موجود"))</f>
        <v/>
      </c>
      <c r="G825" s="6">
        <f>IF(B825&amp;""="","",IFERROR(INDEX('الطلاب'!$F$6:$F$505,MATCH(B825&amp;"",'الطلاب'!$A$6:$A$505,0))&amp;"",""))</f>
        <v/>
      </c>
      <c r="H825" s="22">
        <f>IF(OR(B825&amp;""="",NOT(ISNUMBER(A825))),"",IF(COUNTIFS($B$6:$B$3005,B825&amp;"",$A$6:$A$3005,"&gt;"&amp;A825)=0,1,0))</f>
        <v/>
      </c>
    </row>
    <row r="826">
      <c r="A826" s="13" t="n"/>
      <c r="B826" s="5" t="n"/>
      <c r="C826" s="17" t="n"/>
      <c r="D826" s="5" t="n"/>
      <c r="E826" s="5" t="n"/>
      <c r="F826" s="6">
        <f>IF(B826&amp;""="","",IFERROR(INDEX('الطلاب'!$B$6:$B$505,MATCH(B826&amp;"",'الطلاب'!$A$6:$A$505,0))&amp;"","كود غير موجود"))</f>
        <v/>
      </c>
      <c r="G826" s="6">
        <f>IF(B826&amp;""="","",IFERROR(INDEX('الطلاب'!$F$6:$F$505,MATCH(B826&amp;"",'الطلاب'!$A$6:$A$505,0))&amp;"",""))</f>
        <v/>
      </c>
      <c r="H826" s="22">
        <f>IF(OR(B826&amp;""="",NOT(ISNUMBER(A826))),"",IF(COUNTIFS($B$6:$B$3005,B826&amp;"",$A$6:$A$3005,"&gt;"&amp;A826)=0,1,0))</f>
        <v/>
      </c>
    </row>
    <row r="827">
      <c r="A827" s="13" t="n"/>
      <c r="B827" s="5" t="n"/>
      <c r="C827" s="17" t="n"/>
      <c r="D827" s="5" t="n"/>
      <c r="E827" s="5" t="n"/>
      <c r="F827" s="6">
        <f>IF(B827&amp;""="","",IFERROR(INDEX('الطلاب'!$B$6:$B$505,MATCH(B827&amp;"",'الطلاب'!$A$6:$A$505,0))&amp;"","كود غير موجود"))</f>
        <v/>
      </c>
      <c r="G827" s="6">
        <f>IF(B827&amp;""="","",IFERROR(INDEX('الطلاب'!$F$6:$F$505,MATCH(B827&amp;"",'الطلاب'!$A$6:$A$505,0))&amp;"",""))</f>
        <v/>
      </c>
      <c r="H827" s="22">
        <f>IF(OR(B827&amp;""="",NOT(ISNUMBER(A827))),"",IF(COUNTIFS($B$6:$B$3005,B827&amp;"",$A$6:$A$3005,"&gt;"&amp;A827)=0,1,0))</f>
        <v/>
      </c>
    </row>
    <row r="828">
      <c r="A828" s="13" t="n"/>
      <c r="B828" s="5" t="n"/>
      <c r="C828" s="17" t="n"/>
      <c r="D828" s="5" t="n"/>
      <c r="E828" s="5" t="n"/>
      <c r="F828" s="6">
        <f>IF(B828&amp;""="","",IFERROR(INDEX('الطلاب'!$B$6:$B$505,MATCH(B828&amp;"",'الطلاب'!$A$6:$A$505,0))&amp;"","كود غير موجود"))</f>
        <v/>
      </c>
      <c r="G828" s="6">
        <f>IF(B828&amp;""="","",IFERROR(INDEX('الطلاب'!$F$6:$F$505,MATCH(B828&amp;"",'الطلاب'!$A$6:$A$505,0))&amp;"",""))</f>
        <v/>
      </c>
      <c r="H828" s="22">
        <f>IF(OR(B828&amp;""="",NOT(ISNUMBER(A828))),"",IF(COUNTIFS($B$6:$B$3005,B828&amp;"",$A$6:$A$3005,"&gt;"&amp;A828)=0,1,0))</f>
        <v/>
      </c>
    </row>
    <row r="829">
      <c r="A829" s="13" t="n"/>
      <c r="B829" s="5" t="n"/>
      <c r="C829" s="17" t="n"/>
      <c r="D829" s="5" t="n"/>
      <c r="E829" s="5" t="n"/>
      <c r="F829" s="6">
        <f>IF(B829&amp;""="","",IFERROR(INDEX('الطلاب'!$B$6:$B$505,MATCH(B829&amp;"",'الطلاب'!$A$6:$A$505,0))&amp;"","كود غير موجود"))</f>
        <v/>
      </c>
      <c r="G829" s="6">
        <f>IF(B829&amp;""="","",IFERROR(INDEX('الطلاب'!$F$6:$F$505,MATCH(B829&amp;"",'الطلاب'!$A$6:$A$505,0))&amp;"",""))</f>
        <v/>
      </c>
      <c r="H829" s="22">
        <f>IF(OR(B829&amp;""="",NOT(ISNUMBER(A829))),"",IF(COUNTIFS($B$6:$B$3005,B829&amp;"",$A$6:$A$3005,"&gt;"&amp;A829)=0,1,0))</f>
        <v/>
      </c>
    </row>
    <row r="830">
      <c r="A830" s="13" t="n"/>
      <c r="B830" s="5" t="n"/>
      <c r="C830" s="17" t="n"/>
      <c r="D830" s="5" t="n"/>
      <c r="E830" s="5" t="n"/>
      <c r="F830" s="6">
        <f>IF(B830&amp;""="","",IFERROR(INDEX('الطلاب'!$B$6:$B$505,MATCH(B830&amp;"",'الطلاب'!$A$6:$A$505,0))&amp;"","كود غير موجود"))</f>
        <v/>
      </c>
      <c r="G830" s="6">
        <f>IF(B830&amp;""="","",IFERROR(INDEX('الطلاب'!$F$6:$F$505,MATCH(B830&amp;"",'الطلاب'!$A$6:$A$505,0))&amp;"",""))</f>
        <v/>
      </c>
      <c r="H830" s="22">
        <f>IF(OR(B830&amp;""="",NOT(ISNUMBER(A830))),"",IF(COUNTIFS($B$6:$B$3005,B830&amp;"",$A$6:$A$3005,"&gt;"&amp;A830)=0,1,0))</f>
        <v/>
      </c>
    </row>
    <row r="831">
      <c r="A831" s="13" t="n"/>
      <c r="B831" s="5" t="n"/>
      <c r="C831" s="17" t="n"/>
      <c r="D831" s="5" t="n"/>
      <c r="E831" s="5" t="n"/>
      <c r="F831" s="6">
        <f>IF(B831&amp;""="","",IFERROR(INDEX('الطلاب'!$B$6:$B$505,MATCH(B831&amp;"",'الطلاب'!$A$6:$A$505,0))&amp;"","كود غير موجود"))</f>
        <v/>
      </c>
      <c r="G831" s="6">
        <f>IF(B831&amp;""="","",IFERROR(INDEX('الطلاب'!$F$6:$F$505,MATCH(B831&amp;"",'الطلاب'!$A$6:$A$505,0))&amp;"",""))</f>
        <v/>
      </c>
      <c r="H831" s="22">
        <f>IF(OR(B831&amp;""="",NOT(ISNUMBER(A831))),"",IF(COUNTIFS($B$6:$B$3005,B831&amp;"",$A$6:$A$3005,"&gt;"&amp;A831)=0,1,0))</f>
        <v/>
      </c>
    </row>
    <row r="832">
      <c r="A832" s="13" t="n"/>
      <c r="B832" s="5" t="n"/>
      <c r="C832" s="17" t="n"/>
      <c r="D832" s="5" t="n"/>
      <c r="E832" s="5" t="n"/>
      <c r="F832" s="6">
        <f>IF(B832&amp;""="","",IFERROR(INDEX('الطلاب'!$B$6:$B$505,MATCH(B832&amp;"",'الطلاب'!$A$6:$A$505,0))&amp;"","كود غير موجود"))</f>
        <v/>
      </c>
      <c r="G832" s="6">
        <f>IF(B832&amp;""="","",IFERROR(INDEX('الطلاب'!$F$6:$F$505,MATCH(B832&amp;"",'الطلاب'!$A$6:$A$505,0))&amp;"",""))</f>
        <v/>
      </c>
      <c r="H832" s="22">
        <f>IF(OR(B832&amp;""="",NOT(ISNUMBER(A832))),"",IF(COUNTIFS($B$6:$B$3005,B832&amp;"",$A$6:$A$3005,"&gt;"&amp;A832)=0,1,0))</f>
        <v/>
      </c>
    </row>
    <row r="833">
      <c r="A833" s="13" t="n"/>
      <c r="B833" s="5" t="n"/>
      <c r="C833" s="17" t="n"/>
      <c r="D833" s="5" t="n"/>
      <c r="E833" s="5" t="n"/>
      <c r="F833" s="6">
        <f>IF(B833&amp;""="","",IFERROR(INDEX('الطلاب'!$B$6:$B$505,MATCH(B833&amp;"",'الطلاب'!$A$6:$A$505,0))&amp;"","كود غير موجود"))</f>
        <v/>
      </c>
      <c r="G833" s="6">
        <f>IF(B833&amp;""="","",IFERROR(INDEX('الطلاب'!$F$6:$F$505,MATCH(B833&amp;"",'الطلاب'!$A$6:$A$505,0))&amp;"",""))</f>
        <v/>
      </c>
      <c r="H833" s="22">
        <f>IF(OR(B833&amp;""="",NOT(ISNUMBER(A833))),"",IF(COUNTIFS($B$6:$B$3005,B833&amp;"",$A$6:$A$3005,"&gt;"&amp;A833)=0,1,0))</f>
        <v/>
      </c>
    </row>
    <row r="834">
      <c r="A834" s="13" t="n"/>
      <c r="B834" s="5" t="n"/>
      <c r="C834" s="17" t="n"/>
      <c r="D834" s="5" t="n"/>
      <c r="E834" s="5" t="n"/>
      <c r="F834" s="6">
        <f>IF(B834&amp;""="","",IFERROR(INDEX('الطلاب'!$B$6:$B$505,MATCH(B834&amp;"",'الطلاب'!$A$6:$A$505,0))&amp;"","كود غير موجود"))</f>
        <v/>
      </c>
      <c r="G834" s="6">
        <f>IF(B834&amp;""="","",IFERROR(INDEX('الطلاب'!$F$6:$F$505,MATCH(B834&amp;"",'الطلاب'!$A$6:$A$505,0))&amp;"",""))</f>
        <v/>
      </c>
      <c r="H834" s="22">
        <f>IF(OR(B834&amp;""="",NOT(ISNUMBER(A834))),"",IF(COUNTIFS($B$6:$B$3005,B834&amp;"",$A$6:$A$3005,"&gt;"&amp;A834)=0,1,0))</f>
        <v/>
      </c>
    </row>
    <row r="835">
      <c r="A835" s="13" t="n"/>
      <c r="B835" s="5" t="n"/>
      <c r="C835" s="17" t="n"/>
      <c r="D835" s="5" t="n"/>
      <c r="E835" s="5" t="n"/>
      <c r="F835" s="6">
        <f>IF(B835&amp;""="","",IFERROR(INDEX('الطلاب'!$B$6:$B$505,MATCH(B835&amp;"",'الطلاب'!$A$6:$A$505,0))&amp;"","كود غير موجود"))</f>
        <v/>
      </c>
      <c r="G835" s="6">
        <f>IF(B835&amp;""="","",IFERROR(INDEX('الطلاب'!$F$6:$F$505,MATCH(B835&amp;"",'الطلاب'!$A$6:$A$505,0))&amp;"",""))</f>
        <v/>
      </c>
      <c r="H835" s="22">
        <f>IF(OR(B835&amp;""="",NOT(ISNUMBER(A835))),"",IF(COUNTIFS($B$6:$B$3005,B835&amp;"",$A$6:$A$3005,"&gt;"&amp;A835)=0,1,0))</f>
        <v/>
      </c>
    </row>
    <row r="836">
      <c r="A836" s="13" t="n"/>
      <c r="B836" s="5" t="n"/>
      <c r="C836" s="17" t="n"/>
      <c r="D836" s="5" t="n"/>
      <c r="E836" s="5" t="n"/>
      <c r="F836" s="6">
        <f>IF(B836&amp;""="","",IFERROR(INDEX('الطلاب'!$B$6:$B$505,MATCH(B836&amp;"",'الطلاب'!$A$6:$A$505,0))&amp;"","كود غير موجود"))</f>
        <v/>
      </c>
      <c r="G836" s="6">
        <f>IF(B836&amp;""="","",IFERROR(INDEX('الطلاب'!$F$6:$F$505,MATCH(B836&amp;"",'الطلاب'!$A$6:$A$505,0))&amp;"",""))</f>
        <v/>
      </c>
      <c r="H836" s="22">
        <f>IF(OR(B836&amp;""="",NOT(ISNUMBER(A836))),"",IF(COUNTIFS($B$6:$B$3005,B836&amp;"",$A$6:$A$3005,"&gt;"&amp;A836)=0,1,0))</f>
        <v/>
      </c>
    </row>
    <row r="837">
      <c r="A837" s="13" t="n"/>
      <c r="B837" s="5" t="n"/>
      <c r="C837" s="17" t="n"/>
      <c r="D837" s="5" t="n"/>
      <c r="E837" s="5" t="n"/>
      <c r="F837" s="6">
        <f>IF(B837&amp;""="","",IFERROR(INDEX('الطلاب'!$B$6:$B$505,MATCH(B837&amp;"",'الطلاب'!$A$6:$A$505,0))&amp;"","كود غير موجود"))</f>
        <v/>
      </c>
      <c r="G837" s="6">
        <f>IF(B837&amp;""="","",IFERROR(INDEX('الطلاب'!$F$6:$F$505,MATCH(B837&amp;"",'الطلاب'!$A$6:$A$505,0))&amp;"",""))</f>
        <v/>
      </c>
      <c r="H837" s="22">
        <f>IF(OR(B837&amp;""="",NOT(ISNUMBER(A837))),"",IF(COUNTIFS($B$6:$B$3005,B837&amp;"",$A$6:$A$3005,"&gt;"&amp;A837)=0,1,0))</f>
        <v/>
      </c>
    </row>
    <row r="838">
      <c r="A838" s="13" t="n"/>
      <c r="B838" s="5" t="n"/>
      <c r="C838" s="17" t="n"/>
      <c r="D838" s="5" t="n"/>
      <c r="E838" s="5" t="n"/>
      <c r="F838" s="6">
        <f>IF(B838&amp;""="","",IFERROR(INDEX('الطلاب'!$B$6:$B$505,MATCH(B838&amp;"",'الطلاب'!$A$6:$A$505,0))&amp;"","كود غير موجود"))</f>
        <v/>
      </c>
      <c r="G838" s="6">
        <f>IF(B838&amp;""="","",IFERROR(INDEX('الطلاب'!$F$6:$F$505,MATCH(B838&amp;"",'الطلاب'!$A$6:$A$505,0))&amp;"",""))</f>
        <v/>
      </c>
      <c r="H838" s="22">
        <f>IF(OR(B838&amp;""="",NOT(ISNUMBER(A838))),"",IF(COUNTIFS($B$6:$B$3005,B838&amp;"",$A$6:$A$3005,"&gt;"&amp;A838)=0,1,0))</f>
        <v/>
      </c>
    </row>
    <row r="839">
      <c r="A839" s="13" t="n"/>
      <c r="B839" s="5" t="n"/>
      <c r="C839" s="17" t="n"/>
      <c r="D839" s="5" t="n"/>
      <c r="E839" s="5" t="n"/>
      <c r="F839" s="6">
        <f>IF(B839&amp;""="","",IFERROR(INDEX('الطلاب'!$B$6:$B$505,MATCH(B839&amp;"",'الطلاب'!$A$6:$A$505,0))&amp;"","كود غير موجود"))</f>
        <v/>
      </c>
      <c r="G839" s="6">
        <f>IF(B839&amp;""="","",IFERROR(INDEX('الطلاب'!$F$6:$F$505,MATCH(B839&amp;"",'الطلاب'!$A$6:$A$505,0))&amp;"",""))</f>
        <v/>
      </c>
      <c r="H839" s="22">
        <f>IF(OR(B839&amp;""="",NOT(ISNUMBER(A839))),"",IF(COUNTIFS($B$6:$B$3005,B839&amp;"",$A$6:$A$3005,"&gt;"&amp;A839)=0,1,0))</f>
        <v/>
      </c>
    </row>
    <row r="840">
      <c r="A840" s="13" t="n"/>
      <c r="B840" s="5" t="n"/>
      <c r="C840" s="17" t="n"/>
      <c r="D840" s="5" t="n"/>
      <c r="E840" s="5" t="n"/>
      <c r="F840" s="6">
        <f>IF(B840&amp;""="","",IFERROR(INDEX('الطلاب'!$B$6:$B$505,MATCH(B840&amp;"",'الطلاب'!$A$6:$A$505,0))&amp;"","كود غير موجود"))</f>
        <v/>
      </c>
      <c r="G840" s="6">
        <f>IF(B840&amp;""="","",IFERROR(INDEX('الطلاب'!$F$6:$F$505,MATCH(B840&amp;"",'الطلاب'!$A$6:$A$505,0))&amp;"",""))</f>
        <v/>
      </c>
      <c r="H840" s="22">
        <f>IF(OR(B840&amp;""="",NOT(ISNUMBER(A840))),"",IF(COUNTIFS($B$6:$B$3005,B840&amp;"",$A$6:$A$3005,"&gt;"&amp;A840)=0,1,0))</f>
        <v/>
      </c>
    </row>
    <row r="841">
      <c r="A841" s="13" t="n"/>
      <c r="B841" s="5" t="n"/>
      <c r="C841" s="17" t="n"/>
      <c r="D841" s="5" t="n"/>
      <c r="E841" s="5" t="n"/>
      <c r="F841" s="6">
        <f>IF(B841&amp;""="","",IFERROR(INDEX('الطلاب'!$B$6:$B$505,MATCH(B841&amp;"",'الطلاب'!$A$6:$A$505,0))&amp;"","كود غير موجود"))</f>
        <v/>
      </c>
      <c r="G841" s="6">
        <f>IF(B841&amp;""="","",IFERROR(INDEX('الطلاب'!$F$6:$F$505,MATCH(B841&amp;"",'الطلاب'!$A$6:$A$505,0))&amp;"",""))</f>
        <v/>
      </c>
      <c r="H841" s="22">
        <f>IF(OR(B841&amp;""="",NOT(ISNUMBER(A841))),"",IF(COUNTIFS($B$6:$B$3005,B841&amp;"",$A$6:$A$3005,"&gt;"&amp;A841)=0,1,0))</f>
        <v/>
      </c>
    </row>
    <row r="842">
      <c r="A842" s="13" t="n"/>
      <c r="B842" s="5" t="n"/>
      <c r="C842" s="17" t="n"/>
      <c r="D842" s="5" t="n"/>
      <c r="E842" s="5" t="n"/>
      <c r="F842" s="6">
        <f>IF(B842&amp;""="","",IFERROR(INDEX('الطلاب'!$B$6:$B$505,MATCH(B842&amp;"",'الطلاب'!$A$6:$A$505,0))&amp;"","كود غير موجود"))</f>
        <v/>
      </c>
      <c r="G842" s="6">
        <f>IF(B842&amp;""="","",IFERROR(INDEX('الطلاب'!$F$6:$F$505,MATCH(B842&amp;"",'الطلاب'!$A$6:$A$505,0))&amp;"",""))</f>
        <v/>
      </c>
      <c r="H842" s="22">
        <f>IF(OR(B842&amp;""="",NOT(ISNUMBER(A842))),"",IF(COUNTIFS($B$6:$B$3005,B842&amp;"",$A$6:$A$3005,"&gt;"&amp;A842)=0,1,0))</f>
        <v/>
      </c>
    </row>
    <row r="843">
      <c r="A843" s="13" t="n"/>
      <c r="B843" s="5" t="n"/>
      <c r="C843" s="17" t="n"/>
      <c r="D843" s="5" t="n"/>
      <c r="E843" s="5" t="n"/>
      <c r="F843" s="6">
        <f>IF(B843&amp;""="","",IFERROR(INDEX('الطلاب'!$B$6:$B$505,MATCH(B843&amp;"",'الطلاب'!$A$6:$A$505,0))&amp;"","كود غير موجود"))</f>
        <v/>
      </c>
      <c r="G843" s="6">
        <f>IF(B843&amp;""="","",IFERROR(INDEX('الطلاب'!$F$6:$F$505,MATCH(B843&amp;"",'الطلاب'!$A$6:$A$505,0))&amp;"",""))</f>
        <v/>
      </c>
      <c r="H843" s="22">
        <f>IF(OR(B843&amp;""="",NOT(ISNUMBER(A843))),"",IF(COUNTIFS($B$6:$B$3005,B843&amp;"",$A$6:$A$3005,"&gt;"&amp;A843)=0,1,0))</f>
        <v/>
      </c>
    </row>
    <row r="844">
      <c r="A844" s="13" t="n"/>
      <c r="B844" s="5" t="n"/>
      <c r="C844" s="17" t="n"/>
      <c r="D844" s="5" t="n"/>
      <c r="E844" s="5" t="n"/>
      <c r="F844" s="6">
        <f>IF(B844&amp;""="","",IFERROR(INDEX('الطلاب'!$B$6:$B$505,MATCH(B844&amp;"",'الطلاب'!$A$6:$A$505,0))&amp;"","كود غير موجود"))</f>
        <v/>
      </c>
      <c r="G844" s="6">
        <f>IF(B844&amp;""="","",IFERROR(INDEX('الطلاب'!$F$6:$F$505,MATCH(B844&amp;"",'الطلاب'!$A$6:$A$505,0))&amp;"",""))</f>
        <v/>
      </c>
      <c r="H844" s="22">
        <f>IF(OR(B844&amp;""="",NOT(ISNUMBER(A844))),"",IF(COUNTIFS($B$6:$B$3005,B844&amp;"",$A$6:$A$3005,"&gt;"&amp;A844)=0,1,0))</f>
        <v/>
      </c>
    </row>
    <row r="845">
      <c r="A845" s="13" t="n"/>
      <c r="B845" s="5" t="n"/>
      <c r="C845" s="17" t="n"/>
      <c r="D845" s="5" t="n"/>
      <c r="E845" s="5" t="n"/>
      <c r="F845" s="6">
        <f>IF(B845&amp;""="","",IFERROR(INDEX('الطلاب'!$B$6:$B$505,MATCH(B845&amp;"",'الطلاب'!$A$6:$A$505,0))&amp;"","كود غير موجود"))</f>
        <v/>
      </c>
      <c r="G845" s="6">
        <f>IF(B845&amp;""="","",IFERROR(INDEX('الطلاب'!$F$6:$F$505,MATCH(B845&amp;"",'الطلاب'!$A$6:$A$505,0))&amp;"",""))</f>
        <v/>
      </c>
      <c r="H845" s="22">
        <f>IF(OR(B845&amp;""="",NOT(ISNUMBER(A845))),"",IF(COUNTIFS($B$6:$B$3005,B845&amp;"",$A$6:$A$3005,"&gt;"&amp;A845)=0,1,0))</f>
        <v/>
      </c>
    </row>
    <row r="846">
      <c r="A846" s="13" t="n"/>
      <c r="B846" s="5" t="n"/>
      <c r="C846" s="17" t="n"/>
      <c r="D846" s="5" t="n"/>
      <c r="E846" s="5" t="n"/>
      <c r="F846" s="6">
        <f>IF(B846&amp;""="","",IFERROR(INDEX('الطلاب'!$B$6:$B$505,MATCH(B846&amp;"",'الطلاب'!$A$6:$A$505,0))&amp;"","كود غير موجود"))</f>
        <v/>
      </c>
      <c r="G846" s="6">
        <f>IF(B846&amp;""="","",IFERROR(INDEX('الطلاب'!$F$6:$F$505,MATCH(B846&amp;"",'الطلاب'!$A$6:$A$505,0))&amp;"",""))</f>
        <v/>
      </c>
      <c r="H846" s="22">
        <f>IF(OR(B846&amp;""="",NOT(ISNUMBER(A846))),"",IF(COUNTIFS($B$6:$B$3005,B846&amp;"",$A$6:$A$3005,"&gt;"&amp;A846)=0,1,0))</f>
        <v/>
      </c>
    </row>
    <row r="847">
      <c r="A847" s="13" t="n"/>
      <c r="B847" s="5" t="n"/>
      <c r="C847" s="17" t="n"/>
      <c r="D847" s="5" t="n"/>
      <c r="E847" s="5" t="n"/>
      <c r="F847" s="6">
        <f>IF(B847&amp;""="","",IFERROR(INDEX('الطلاب'!$B$6:$B$505,MATCH(B847&amp;"",'الطلاب'!$A$6:$A$505,0))&amp;"","كود غير موجود"))</f>
        <v/>
      </c>
      <c r="G847" s="6">
        <f>IF(B847&amp;""="","",IFERROR(INDEX('الطلاب'!$F$6:$F$505,MATCH(B847&amp;"",'الطلاب'!$A$6:$A$505,0))&amp;"",""))</f>
        <v/>
      </c>
      <c r="H847" s="22">
        <f>IF(OR(B847&amp;""="",NOT(ISNUMBER(A847))),"",IF(COUNTIFS($B$6:$B$3005,B847&amp;"",$A$6:$A$3005,"&gt;"&amp;A847)=0,1,0))</f>
        <v/>
      </c>
    </row>
    <row r="848">
      <c r="A848" s="13" t="n"/>
      <c r="B848" s="5" t="n"/>
      <c r="C848" s="17" t="n"/>
      <c r="D848" s="5" t="n"/>
      <c r="E848" s="5" t="n"/>
      <c r="F848" s="6">
        <f>IF(B848&amp;""="","",IFERROR(INDEX('الطلاب'!$B$6:$B$505,MATCH(B848&amp;"",'الطلاب'!$A$6:$A$505,0))&amp;"","كود غير موجود"))</f>
        <v/>
      </c>
      <c r="G848" s="6">
        <f>IF(B848&amp;""="","",IFERROR(INDEX('الطلاب'!$F$6:$F$505,MATCH(B848&amp;"",'الطلاب'!$A$6:$A$505,0))&amp;"",""))</f>
        <v/>
      </c>
      <c r="H848" s="22">
        <f>IF(OR(B848&amp;""="",NOT(ISNUMBER(A848))),"",IF(COUNTIFS($B$6:$B$3005,B848&amp;"",$A$6:$A$3005,"&gt;"&amp;A848)=0,1,0))</f>
        <v/>
      </c>
    </row>
    <row r="849">
      <c r="A849" s="13" t="n"/>
      <c r="B849" s="5" t="n"/>
      <c r="C849" s="17" t="n"/>
      <c r="D849" s="5" t="n"/>
      <c r="E849" s="5" t="n"/>
      <c r="F849" s="6">
        <f>IF(B849&amp;""="","",IFERROR(INDEX('الطلاب'!$B$6:$B$505,MATCH(B849&amp;"",'الطلاب'!$A$6:$A$505,0))&amp;"","كود غير موجود"))</f>
        <v/>
      </c>
      <c r="G849" s="6">
        <f>IF(B849&amp;""="","",IFERROR(INDEX('الطلاب'!$F$6:$F$505,MATCH(B849&amp;"",'الطلاب'!$A$6:$A$505,0))&amp;"",""))</f>
        <v/>
      </c>
      <c r="H849" s="22">
        <f>IF(OR(B849&amp;""="",NOT(ISNUMBER(A849))),"",IF(COUNTIFS($B$6:$B$3005,B849&amp;"",$A$6:$A$3005,"&gt;"&amp;A849)=0,1,0))</f>
        <v/>
      </c>
    </row>
    <row r="850">
      <c r="A850" s="13" t="n"/>
      <c r="B850" s="5" t="n"/>
      <c r="C850" s="17" t="n"/>
      <c r="D850" s="5" t="n"/>
      <c r="E850" s="5" t="n"/>
      <c r="F850" s="6">
        <f>IF(B850&amp;""="","",IFERROR(INDEX('الطلاب'!$B$6:$B$505,MATCH(B850&amp;"",'الطلاب'!$A$6:$A$505,0))&amp;"","كود غير موجود"))</f>
        <v/>
      </c>
      <c r="G850" s="6">
        <f>IF(B850&amp;""="","",IFERROR(INDEX('الطلاب'!$F$6:$F$505,MATCH(B850&amp;"",'الطلاب'!$A$6:$A$505,0))&amp;"",""))</f>
        <v/>
      </c>
      <c r="H850" s="22">
        <f>IF(OR(B850&amp;""="",NOT(ISNUMBER(A850))),"",IF(COUNTIFS($B$6:$B$3005,B850&amp;"",$A$6:$A$3005,"&gt;"&amp;A850)=0,1,0))</f>
        <v/>
      </c>
    </row>
    <row r="851">
      <c r="A851" s="13" t="n"/>
      <c r="B851" s="5" t="n"/>
      <c r="C851" s="17" t="n"/>
      <c r="D851" s="5" t="n"/>
      <c r="E851" s="5" t="n"/>
      <c r="F851" s="6">
        <f>IF(B851&amp;""="","",IFERROR(INDEX('الطلاب'!$B$6:$B$505,MATCH(B851&amp;"",'الطلاب'!$A$6:$A$505,0))&amp;"","كود غير موجود"))</f>
        <v/>
      </c>
      <c r="G851" s="6">
        <f>IF(B851&amp;""="","",IFERROR(INDEX('الطلاب'!$F$6:$F$505,MATCH(B851&amp;"",'الطلاب'!$A$6:$A$505,0))&amp;"",""))</f>
        <v/>
      </c>
      <c r="H851" s="22">
        <f>IF(OR(B851&amp;""="",NOT(ISNUMBER(A851))),"",IF(COUNTIFS($B$6:$B$3005,B851&amp;"",$A$6:$A$3005,"&gt;"&amp;A851)=0,1,0))</f>
        <v/>
      </c>
    </row>
    <row r="852">
      <c r="A852" s="13" t="n"/>
      <c r="B852" s="5" t="n"/>
      <c r="C852" s="17" t="n"/>
      <c r="D852" s="5" t="n"/>
      <c r="E852" s="5" t="n"/>
      <c r="F852" s="6">
        <f>IF(B852&amp;""="","",IFERROR(INDEX('الطلاب'!$B$6:$B$505,MATCH(B852&amp;"",'الطلاب'!$A$6:$A$505,0))&amp;"","كود غير موجود"))</f>
        <v/>
      </c>
      <c r="G852" s="6">
        <f>IF(B852&amp;""="","",IFERROR(INDEX('الطلاب'!$F$6:$F$505,MATCH(B852&amp;"",'الطلاب'!$A$6:$A$505,0))&amp;"",""))</f>
        <v/>
      </c>
      <c r="H852" s="22">
        <f>IF(OR(B852&amp;""="",NOT(ISNUMBER(A852))),"",IF(COUNTIFS($B$6:$B$3005,B852&amp;"",$A$6:$A$3005,"&gt;"&amp;A852)=0,1,0))</f>
        <v/>
      </c>
    </row>
    <row r="853">
      <c r="A853" s="13" t="n"/>
      <c r="B853" s="5" t="n"/>
      <c r="C853" s="17" t="n"/>
      <c r="D853" s="5" t="n"/>
      <c r="E853" s="5" t="n"/>
      <c r="F853" s="6">
        <f>IF(B853&amp;""="","",IFERROR(INDEX('الطلاب'!$B$6:$B$505,MATCH(B853&amp;"",'الطلاب'!$A$6:$A$505,0))&amp;"","كود غير موجود"))</f>
        <v/>
      </c>
      <c r="G853" s="6">
        <f>IF(B853&amp;""="","",IFERROR(INDEX('الطلاب'!$F$6:$F$505,MATCH(B853&amp;"",'الطلاب'!$A$6:$A$505,0))&amp;"",""))</f>
        <v/>
      </c>
      <c r="H853" s="22">
        <f>IF(OR(B853&amp;""="",NOT(ISNUMBER(A853))),"",IF(COUNTIFS($B$6:$B$3005,B853&amp;"",$A$6:$A$3005,"&gt;"&amp;A853)=0,1,0))</f>
        <v/>
      </c>
    </row>
    <row r="854">
      <c r="A854" s="13" t="n"/>
      <c r="B854" s="5" t="n"/>
      <c r="C854" s="17" t="n"/>
      <c r="D854" s="5" t="n"/>
      <c r="E854" s="5" t="n"/>
      <c r="F854" s="6">
        <f>IF(B854&amp;""="","",IFERROR(INDEX('الطلاب'!$B$6:$B$505,MATCH(B854&amp;"",'الطلاب'!$A$6:$A$505,0))&amp;"","كود غير موجود"))</f>
        <v/>
      </c>
      <c r="G854" s="6">
        <f>IF(B854&amp;""="","",IFERROR(INDEX('الطلاب'!$F$6:$F$505,MATCH(B854&amp;"",'الطلاب'!$A$6:$A$505,0))&amp;"",""))</f>
        <v/>
      </c>
      <c r="H854" s="22">
        <f>IF(OR(B854&amp;""="",NOT(ISNUMBER(A854))),"",IF(COUNTIFS($B$6:$B$3005,B854&amp;"",$A$6:$A$3005,"&gt;"&amp;A854)=0,1,0))</f>
        <v/>
      </c>
    </row>
    <row r="855">
      <c r="A855" s="13" t="n"/>
      <c r="B855" s="5" t="n"/>
      <c r="C855" s="17" t="n"/>
      <c r="D855" s="5" t="n"/>
      <c r="E855" s="5" t="n"/>
      <c r="F855" s="6">
        <f>IF(B855&amp;""="","",IFERROR(INDEX('الطلاب'!$B$6:$B$505,MATCH(B855&amp;"",'الطلاب'!$A$6:$A$505,0))&amp;"","كود غير موجود"))</f>
        <v/>
      </c>
      <c r="G855" s="6">
        <f>IF(B855&amp;""="","",IFERROR(INDEX('الطلاب'!$F$6:$F$505,MATCH(B855&amp;"",'الطلاب'!$A$6:$A$505,0))&amp;"",""))</f>
        <v/>
      </c>
      <c r="H855" s="22">
        <f>IF(OR(B855&amp;""="",NOT(ISNUMBER(A855))),"",IF(COUNTIFS($B$6:$B$3005,B855&amp;"",$A$6:$A$3005,"&gt;"&amp;A855)=0,1,0))</f>
        <v/>
      </c>
    </row>
    <row r="856">
      <c r="A856" s="13" t="n"/>
      <c r="B856" s="5" t="n"/>
      <c r="C856" s="17" t="n"/>
      <c r="D856" s="5" t="n"/>
      <c r="E856" s="5" t="n"/>
      <c r="F856" s="6">
        <f>IF(B856&amp;""="","",IFERROR(INDEX('الطلاب'!$B$6:$B$505,MATCH(B856&amp;"",'الطلاب'!$A$6:$A$505,0))&amp;"","كود غير موجود"))</f>
        <v/>
      </c>
      <c r="G856" s="6">
        <f>IF(B856&amp;""="","",IFERROR(INDEX('الطلاب'!$F$6:$F$505,MATCH(B856&amp;"",'الطلاب'!$A$6:$A$505,0))&amp;"",""))</f>
        <v/>
      </c>
      <c r="H856" s="22">
        <f>IF(OR(B856&amp;""="",NOT(ISNUMBER(A856))),"",IF(COUNTIFS($B$6:$B$3005,B856&amp;"",$A$6:$A$3005,"&gt;"&amp;A856)=0,1,0))</f>
        <v/>
      </c>
    </row>
    <row r="857">
      <c r="A857" s="13" t="n"/>
      <c r="B857" s="5" t="n"/>
      <c r="C857" s="17" t="n"/>
      <c r="D857" s="5" t="n"/>
      <c r="E857" s="5" t="n"/>
      <c r="F857" s="6">
        <f>IF(B857&amp;""="","",IFERROR(INDEX('الطلاب'!$B$6:$B$505,MATCH(B857&amp;"",'الطلاب'!$A$6:$A$505,0))&amp;"","كود غير موجود"))</f>
        <v/>
      </c>
      <c r="G857" s="6">
        <f>IF(B857&amp;""="","",IFERROR(INDEX('الطلاب'!$F$6:$F$505,MATCH(B857&amp;"",'الطلاب'!$A$6:$A$505,0))&amp;"",""))</f>
        <v/>
      </c>
      <c r="H857" s="22">
        <f>IF(OR(B857&amp;""="",NOT(ISNUMBER(A857))),"",IF(COUNTIFS($B$6:$B$3005,B857&amp;"",$A$6:$A$3005,"&gt;"&amp;A857)=0,1,0))</f>
        <v/>
      </c>
    </row>
    <row r="858">
      <c r="A858" s="13" t="n"/>
      <c r="B858" s="5" t="n"/>
      <c r="C858" s="17" t="n"/>
      <c r="D858" s="5" t="n"/>
      <c r="E858" s="5" t="n"/>
      <c r="F858" s="6">
        <f>IF(B858&amp;""="","",IFERROR(INDEX('الطلاب'!$B$6:$B$505,MATCH(B858&amp;"",'الطلاب'!$A$6:$A$505,0))&amp;"","كود غير موجود"))</f>
        <v/>
      </c>
      <c r="G858" s="6">
        <f>IF(B858&amp;""="","",IFERROR(INDEX('الطلاب'!$F$6:$F$505,MATCH(B858&amp;"",'الطلاب'!$A$6:$A$505,0))&amp;"",""))</f>
        <v/>
      </c>
      <c r="H858" s="22">
        <f>IF(OR(B858&amp;""="",NOT(ISNUMBER(A858))),"",IF(COUNTIFS($B$6:$B$3005,B858&amp;"",$A$6:$A$3005,"&gt;"&amp;A858)=0,1,0))</f>
        <v/>
      </c>
    </row>
    <row r="859">
      <c r="A859" s="13" t="n"/>
      <c r="B859" s="5" t="n"/>
      <c r="C859" s="17" t="n"/>
      <c r="D859" s="5" t="n"/>
      <c r="E859" s="5" t="n"/>
      <c r="F859" s="6">
        <f>IF(B859&amp;""="","",IFERROR(INDEX('الطلاب'!$B$6:$B$505,MATCH(B859&amp;"",'الطلاب'!$A$6:$A$505,0))&amp;"","كود غير موجود"))</f>
        <v/>
      </c>
      <c r="G859" s="6">
        <f>IF(B859&amp;""="","",IFERROR(INDEX('الطلاب'!$F$6:$F$505,MATCH(B859&amp;"",'الطلاب'!$A$6:$A$505,0))&amp;"",""))</f>
        <v/>
      </c>
      <c r="H859" s="22">
        <f>IF(OR(B859&amp;""="",NOT(ISNUMBER(A859))),"",IF(COUNTIFS($B$6:$B$3005,B859&amp;"",$A$6:$A$3005,"&gt;"&amp;A859)=0,1,0))</f>
        <v/>
      </c>
    </row>
    <row r="860">
      <c r="A860" s="13" t="n"/>
      <c r="B860" s="5" t="n"/>
      <c r="C860" s="17" t="n"/>
      <c r="D860" s="5" t="n"/>
      <c r="E860" s="5" t="n"/>
      <c r="F860" s="6">
        <f>IF(B860&amp;""="","",IFERROR(INDEX('الطلاب'!$B$6:$B$505,MATCH(B860&amp;"",'الطلاب'!$A$6:$A$505,0))&amp;"","كود غير موجود"))</f>
        <v/>
      </c>
      <c r="G860" s="6">
        <f>IF(B860&amp;""="","",IFERROR(INDEX('الطلاب'!$F$6:$F$505,MATCH(B860&amp;"",'الطلاب'!$A$6:$A$505,0))&amp;"",""))</f>
        <v/>
      </c>
      <c r="H860" s="22">
        <f>IF(OR(B860&amp;""="",NOT(ISNUMBER(A860))),"",IF(COUNTIFS($B$6:$B$3005,B860&amp;"",$A$6:$A$3005,"&gt;"&amp;A860)=0,1,0))</f>
        <v/>
      </c>
    </row>
    <row r="861">
      <c r="A861" s="13" t="n"/>
      <c r="B861" s="5" t="n"/>
      <c r="C861" s="17" t="n"/>
      <c r="D861" s="5" t="n"/>
      <c r="E861" s="5" t="n"/>
      <c r="F861" s="6">
        <f>IF(B861&amp;""="","",IFERROR(INDEX('الطلاب'!$B$6:$B$505,MATCH(B861&amp;"",'الطلاب'!$A$6:$A$505,0))&amp;"","كود غير موجود"))</f>
        <v/>
      </c>
      <c r="G861" s="6">
        <f>IF(B861&amp;""="","",IFERROR(INDEX('الطلاب'!$F$6:$F$505,MATCH(B861&amp;"",'الطلاب'!$A$6:$A$505,0))&amp;"",""))</f>
        <v/>
      </c>
      <c r="H861" s="22">
        <f>IF(OR(B861&amp;""="",NOT(ISNUMBER(A861))),"",IF(COUNTIFS($B$6:$B$3005,B861&amp;"",$A$6:$A$3005,"&gt;"&amp;A861)=0,1,0))</f>
        <v/>
      </c>
    </row>
    <row r="862">
      <c r="A862" s="13" t="n"/>
      <c r="B862" s="5" t="n"/>
      <c r="C862" s="17" t="n"/>
      <c r="D862" s="5" t="n"/>
      <c r="E862" s="5" t="n"/>
      <c r="F862" s="6">
        <f>IF(B862&amp;""="","",IFERROR(INDEX('الطلاب'!$B$6:$B$505,MATCH(B862&amp;"",'الطلاب'!$A$6:$A$505,0))&amp;"","كود غير موجود"))</f>
        <v/>
      </c>
      <c r="G862" s="6">
        <f>IF(B862&amp;""="","",IFERROR(INDEX('الطلاب'!$F$6:$F$505,MATCH(B862&amp;"",'الطلاب'!$A$6:$A$505,0))&amp;"",""))</f>
        <v/>
      </c>
      <c r="H862" s="22">
        <f>IF(OR(B862&amp;""="",NOT(ISNUMBER(A862))),"",IF(COUNTIFS($B$6:$B$3005,B862&amp;"",$A$6:$A$3005,"&gt;"&amp;A862)=0,1,0))</f>
        <v/>
      </c>
    </row>
    <row r="863">
      <c r="A863" s="13" t="n"/>
      <c r="B863" s="5" t="n"/>
      <c r="C863" s="17" t="n"/>
      <c r="D863" s="5" t="n"/>
      <c r="E863" s="5" t="n"/>
      <c r="F863" s="6">
        <f>IF(B863&amp;""="","",IFERROR(INDEX('الطلاب'!$B$6:$B$505,MATCH(B863&amp;"",'الطلاب'!$A$6:$A$505,0))&amp;"","كود غير موجود"))</f>
        <v/>
      </c>
      <c r="G863" s="6">
        <f>IF(B863&amp;""="","",IFERROR(INDEX('الطلاب'!$F$6:$F$505,MATCH(B863&amp;"",'الطلاب'!$A$6:$A$505,0))&amp;"",""))</f>
        <v/>
      </c>
      <c r="H863" s="22">
        <f>IF(OR(B863&amp;""="",NOT(ISNUMBER(A863))),"",IF(COUNTIFS($B$6:$B$3005,B863&amp;"",$A$6:$A$3005,"&gt;"&amp;A863)=0,1,0))</f>
        <v/>
      </c>
    </row>
    <row r="864">
      <c r="A864" s="13" t="n"/>
      <c r="B864" s="5" t="n"/>
      <c r="C864" s="17" t="n"/>
      <c r="D864" s="5" t="n"/>
      <c r="E864" s="5" t="n"/>
      <c r="F864" s="6">
        <f>IF(B864&amp;""="","",IFERROR(INDEX('الطلاب'!$B$6:$B$505,MATCH(B864&amp;"",'الطلاب'!$A$6:$A$505,0))&amp;"","كود غير موجود"))</f>
        <v/>
      </c>
      <c r="G864" s="6">
        <f>IF(B864&amp;""="","",IFERROR(INDEX('الطلاب'!$F$6:$F$505,MATCH(B864&amp;"",'الطلاب'!$A$6:$A$505,0))&amp;"",""))</f>
        <v/>
      </c>
      <c r="H864" s="22">
        <f>IF(OR(B864&amp;""="",NOT(ISNUMBER(A864))),"",IF(COUNTIFS($B$6:$B$3005,B864&amp;"",$A$6:$A$3005,"&gt;"&amp;A864)=0,1,0))</f>
        <v/>
      </c>
    </row>
    <row r="865">
      <c r="A865" s="13" t="n"/>
      <c r="B865" s="5" t="n"/>
      <c r="C865" s="17" t="n"/>
      <c r="D865" s="5" t="n"/>
      <c r="E865" s="5" t="n"/>
      <c r="F865" s="6">
        <f>IF(B865&amp;""="","",IFERROR(INDEX('الطلاب'!$B$6:$B$505,MATCH(B865&amp;"",'الطلاب'!$A$6:$A$505,0))&amp;"","كود غير موجود"))</f>
        <v/>
      </c>
      <c r="G865" s="6">
        <f>IF(B865&amp;""="","",IFERROR(INDEX('الطلاب'!$F$6:$F$505,MATCH(B865&amp;"",'الطلاب'!$A$6:$A$505,0))&amp;"",""))</f>
        <v/>
      </c>
      <c r="H865" s="22">
        <f>IF(OR(B865&amp;""="",NOT(ISNUMBER(A865))),"",IF(COUNTIFS($B$6:$B$3005,B865&amp;"",$A$6:$A$3005,"&gt;"&amp;A865)=0,1,0))</f>
        <v/>
      </c>
    </row>
    <row r="866">
      <c r="A866" s="13" t="n"/>
      <c r="B866" s="5" t="n"/>
      <c r="C866" s="17" t="n"/>
      <c r="D866" s="5" t="n"/>
      <c r="E866" s="5" t="n"/>
      <c r="F866" s="6">
        <f>IF(B866&amp;""="","",IFERROR(INDEX('الطلاب'!$B$6:$B$505,MATCH(B866&amp;"",'الطلاب'!$A$6:$A$505,0))&amp;"","كود غير موجود"))</f>
        <v/>
      </c>
      <c r="G866" s="6">
        <f>IF(B866&amp;""="","",IFERROR(INDEX('الطلاب'!$F$6:$F$505,MATCH(B866&amp;"",'الطلاب'!$A$6:$A$505,0))&amp;"",""))</f>
        <v/>
      </c>
      <c r="H866" s="22">
        <f>IF(OR(B866&amp;""="",NOT(ISNUMBER(A866))),"",IF(COUNTIFS($B$6:$B$3005,B866&amp;"",$A$6:$A$3005,"&gt;"&amp;A866)=0,1,0))</f>
        <v/>
      </c>
    </row>
    <row r="867">
      <c r="A867" s="13" t="n"/>
      <c r="B867" s="5" t="n"/>
      <c r="C867" s="17" t="n"/>
      <c r="D867" s="5" t="n"/>
      <c r="E867" s="5" t="n"/>
      <c r="F867" s="6">
        <f>IF(B867&amp;""="","",IFERROR(INDEX('الطلاب'!$B$6:$B$505,MATCH(B867&amp;"",'الطلاب'!$A$6:$A$505,0))&amp;"","كود غير موجود"))</f>
        <v/>
      </c>
      <c r="G867" s="6">
        <f>IF(B867&amp;""="","",IFERROR(INDEX('الطلاب'!$F$6:$F$505,MATCH(B867&amp;"",'الطلاب'!$A$6:$A$505,0))&amp;"",""))</f>
        <v/>
      </c>
      <c r="H867" s="22">
        <f>IF(OR(B867&amp;""="",NOT(ISNUMBER(A867))),"",IF(COUNTIFS($B$6:$B$3005,B867&amp;"",$A$6:$A$3005,"&gt;"&amp;A867)=0,1,0))</f>
        <v/>
      </c>
    </row>
    <row r="868">
      <c r="A868" s="13" t="n"/>
      <c r="B868" s="5" t="n"/>
      <c r="C868" s="17" t="n"/>
      <c r="D868" s="5" t="n"/>
      <c r="E868" s="5" t="n"/>
      <c r="F868" s="6">
        <f>IF(B868&amp;""="","",IFERROR(INDEX('الطلاب'!$B$6:$B$505,MATCH(B868&amp;"",'الطلاب'!$A$6:$A$505,0))&amp;"","كود غير موجود"))</f>
        <v/>
      </c>
      <c r="G868" s="6">
        <f>IF(B868&amp;""="","",IFERROR(INDEX('الطلاب'!$F$6:$F$505,MATCH(B868&amp;"",'الطلاب'!$A$6:$A$505,0))&amp;"",""))</f>
        <v/>
      </c>
      <c r="H868" s="22">
        <f>IF(OR(B868&amp;""="",NOT(ISNUMBER(A868))),"",IF(COUNTIFS($B$6:$B$3005,B868&amp;"",$A$6:$A$3005,"&gt;"&amp;A868)=0,1,0))</f>
        <v/>
      </c>
    </row>
    <row r="869">
      <c r="A869" s="13" t="n"/>
      <c r="B869" s="5" t="n"/>
      <c r="C869" s="17" t="n"/>
      <c r="D869" s="5" t="n"/>
      <c r="E869" s="5" t="n"/>
      <c r="F869" s="6">
        <f>IF(B869&amp;""="","",IFERROR(INDEX('الطلاب'!$B$6:$B$505,MATCH(B869&amp;"",'الطلاب'!$A$6:$A$505,0))&amp;"","كود غير موجود"))</f>
        <v/>
      </c>
      <c r="G869" s="6">
        <f>IF(B869&amp;""="","",IFERROR(INDEX('الطلاب'!$F$6:$F$505,MATCH(B869&amp;"",'الطلاب'!$A$6:$A$505,0))&amp;"",""))</f>
        <v/>
      </c>
      <c r="H869" s="22">
        <f>IF(OR(B869&amp;""="",NOT(ISNUMBER(A869))),"",IF(COUNTIFS($B$6:$B$3005,B869&amp;"",$A$6:$A$3005,"&gt;"&amp;A869)=0,1,0))</f>
        <v/>
      </c>
    </row>
    <row r="870">
      <c r="A870" s="13" t="n"/>
      <c r="B870" s="5" t="n"/>
      <c r="C870" s="17" t="n"/>
      <c r="D870" s="5" t="n"/>
      <c r="E870" s="5" t="n"/>
      <c r="F870" s="6">
        <f>IF(B870&amp;""="","",IFERROR(INDEX('الطلاب'!$B$6:$B$505,MATCH(B870&amp;"",'الطلاب'!$A$6:$A$505,0))&amp;"","كود غير موجود"))</f>
        <v/>
      </c>
      <c r="G870" s="6">
        <f>IF(B870&amp;""="","",IFERROR(INDEX('الطلاب'!$F$6:$F$505,MATCH(B870&amp;"",'الطلاب'!$A$6:$A$505,0))&amp;"",""))</f>
        <v/>
      </c>
      <c r="H870" s="22">
        <f>IF(OR(B870&amp;""="",NOT(ISNUMBER(A870))),"",IF(COUNTIFS($B$6:$B$3005,B870&amp;"",$A$6:$A$3005,"&gt;"&amp;A870)=0,1,0))</f>
        <v/>
      </c>
    </row>
    <row r="871">
      <c r="A871" s="13" t="n"/>
      <c r="B871" s="5" t="n"/>
      <c r="C871" s="17" t="n"/>
      <c r="D871" s="5" t="n"/>
      <c r="E871" s="5" t="n"/>
      <c r="F871" s="6">
        <f>IF(B871&amp;""="","",IFERROR(INDEX('الطلاب'!$B$6:$B$505,MATCH(B871&amp;"",'الطلاب'!$A$6:$A$505,0))&amp;"","كود غير موجود"))</f>
        <v/>
      </c>
      <c r="G871" s="6">
        <f>IF(B871&amp;""="","",IFERROR(INDEX('الطلاب'!$F$6:$F$505,MATCH(B871&amp;"",'الطلاب'!$A$6:$A$505,0))&amp;"",""))</f>
        <v/>
      </c>
      <c r="H871" s="22">
        <f>IF(OR(B871&amp;""="",NOT(ISNUMBER(A871))),"",IF(COUNTIFS($B$6:$B$3005,B871&amp;"",$A$6:$A$3005,"&gt;"&amp;A871)=0,1,0))</f>
        <v/>
      </c>
    </row>
    <row r="872">
      <c r="A872" s="13" t="n"/>
      <c r="B872" s="5" t="n"/>
      <c r="C872" s="17" t="n"/>
      <c r="D872" s="5" t="n"/>
      <c r="E872" s="5" t="n"/>
      <c r="F872" s="6">
        <f>IF(B872&amp;""="","",IFERROR(INDEX('الطلاب'!$B$6:$B$505,MATCH(B872&amp;"",'الطلاب'!$A$6:$A$505,0))&amp;"","كود غير موجود"))</f>
        <v/>
      </c>
      <c r="G872" s="6">
        <f>IF(B872&amp;""="","",IFERROR(INDEX('الطلاب'!$F$6:$F$505,MATCH(B872&amp;"",'الطلاب'!$A$6:$A$505,0))&amp;"",""))</f>
        <v/>
      </c>
      <c r="H872" s="22">
        <f>IF(OR(B872&amp;""="",NOT(ISNUMBER(A872))),"",IF(COUNTIFS($B$6:$B$3005,B872&amp;"",$A$6:$A$3005,"&gt;"&amp;A872)=0,1,0))</f>
        <v/>
      </c>
    </row>
    <row r="873">
      <c r="A873" s="13" t="n"/>
      <c r="B873" s="5" t="n"/>
      <c r="C873" s="17" t="n"/>
      <c r="D873" s="5" t="n"/>
      <c r="E873" s="5" t="n"/>
      <c r="F873" s="6">
        <f>IF(B873&amp;""="","",IFERROR(INDEX('الطلاب'!$B$6:$B$505,MATCH(B873&amp;"",'الطلاب'!$A$6:$A$505,0))&amp;"","كود غير موجود"))</f>
        <v/>
      </c>
      <c r="G873" s="6">
        <f>IF(B873&amp;""="","",IFERROR(INDEX('الطلاب'!$F$6:$F$505,MATCH(B873&amp;"",'الطلاب'!$A$6:$A$505,0))&amp;"",""))</f>
        <v/>
      </c>
      <c r="H873" s="22">
        <f>IF(OR(B873&amp;""="",NOT(ISNUMBER(A873))),"",IF(COUNTIFS($B$6:$B$3005,B873&amp;"",$A$6:$A$3005,"&gt;"&amp;A873)=0,1,0))</f>
        <v/>
      </c>
    </row>
    <row r="874">
      <c r="A874" s="13" t="n"/>
      <c r="B874" s="5" t="n"/>
      <c r="C874" s="17" t="n"/>
      <c r="D874" s="5" t="n"/>
      <c r="E874" s="5" t="n"/>
      <c r="F874" s="6">
        <f>IF(B874&amp;""="","",IFERROR(INDEX('الطلاب'!$B$6:$B$505,MATCH(B874&amp;"",'الطلاب'!$A$6:$A$505,0))&amp;"","كود غير موجود"))</f>
        <v/>
      </c>
      <c r="G874" s="6">
        <f>IF(B874&amp;""="","",IFERROR(INDEX('الطلاب'!$F$6:$F$505,MATCH(B874&amp;"",'الطلاب'!$A$6:$A$505,0))&amp;"",""))</f>
        <v/>
      </c>
      <c r="H874" s="22">
        <f>IF(OR(B874&amp;""="",NOT(ISNUMBER(A874))),"",IF(COUNTIFS($B$6:$B$3005,B874&amp;"",$A$6:$A$3005,"&gt;"&amp;A874)=0,1,0))</f>
        <v/>
      </c>
    </row>
    <row r="875">
      <c r="A875" s="13" t="n"/>
      <c r="B875" s="5" t="n"/>
      <c r="C875" s="17" t="n"/>
      <c r="D875" s="5" t="n"/>
      <c r="E875" s="5" t="n"/>
      <c r="F875" s="6">
        <f>IF(B875&amp;""="","",IFERROR(INDEX('الطلاب'!$B$6:$B$505,MATCH(B875&amp;"",'الطلاب'!$A$6:$A$505,0))&amp;"","كود غير موجود"))</f>
        <v/>
      </c>
      <c r="G875" s="6">
        <f>IF(B875&amp;""="","",IFERROR(INDEX('الطلاب'!$F$6:$F$505,MATCH(B875&amp;"",'الطلاب'!$A$6:$A$505,0))&amp;"",""))</f>
        <v/>
      </c>
      <c r="H875" s="22">
        <f>IF(OR(B875&amp;""="",NOT(ISNUMBER(A875))),"",IF(COUNTIFS($B$6:$B$3005,B875&amp;"",$A$6:$A$3005,"&gt;"&amp;A875)=0,1,0))</f>
        <v/>
      </c>
    </row>
    <row r="876">
      <c r="A876" s="13" t="n"/>
      <c r="B876" s="5" t="n"/>
      <c r="C876" s="17" t="n"/>
      <c r="D876" s="5" t="n"/>
      <c r="E876" s="5" t="n"/>
      <c r="F876" s="6">
        <f>IF(B876&amp;""="","",IFERROR(INDEX('الطلاب'!$B$6:$B$505,MATCH(B876&amp;"",'الطلاب'!$A$6:$A$505,0))&amp;"","كود غير موجود"))</f>
        <v/>
      </c>
      <c r="G876" s="6">
        <f>IF(B876&amp;""="","",IFERROR(INDEX('الطلاب'!$F$6:$F$505,MATCH(B876&amp;"",'الطلاب'!$A$6:$A$505,0))&amp;"",""))</f>
        <v/>
      </c>
      <c r="H876" s="22">
        <f>IF(OR(B876&amp;""="",NOT(ISNUMBER(A876))),"",IF(COUNTIFS($B$6:$B$3005,B876&amp;"",$A$6:$A$3005,"&gt;"&amp;A876)=0,1,0))</f>
        <v/>
      </c>
    </row>
    <row r="877">
      <c r="A877" s="13" t="n"/>
      <c r="B877" s="5" t="n"/>
      <c r="C877" s="17" t="n"/>
      <c r="D877" s="5" t="n"/>
      <c r="E877" s="5" t="n"/>
      <c r="F877" s="6">
        <f>IF(B877&amp;""="","",IFERROR(INDEX('الطلاب'!$B$6:$B$505,MATCH(B877&amp;"",'الطلاب'!$A$6:$A$505,0))&amp;"","كود غير موجود"))</f>
        <v/>
      </c>
      <c r="G877" s="6">
        <f>IF(B877&amp;""="","",IFERROR(INDEX('الطلاب'!$F$6:$F$505,MATCH(B877&amp;"",'الطلاب'!$A$6:$A$505,0))&amp;"",""))</f>
        <v/>
      </c>
      <c r="H877" s="22">
        <f>IF(OR(B877&amp;""="",NOT(ISNUMBER(A877))),"",IF(COUNTIFS($B$6:$B$3005,B877&amp;"",$A$6:$A$3005,"&gt;"&amp;A877)=0,1,0))</f>
        <v/>
      </c>
    </row>
    <row r="878">
      <c r="A878" s="13" t="n"/>
      <c r="B878" s="5" t="n"/>
      <c r="C878" s="17" t="n"/>
      <c r="D878" s="5" t="n"/>
      <c r="E878" s="5" t="n"/>
      <c r="F878" s="6">
        <f>IF(B878&amp;""="","",IFERROR(INDEX('الطلاب'!$B$6:$B$505,MATCH(B878&amp;"",'الطلاب'!$A$6:$A$505,0))&amp;"","كود غير موجود"))</f>
        <v/>
      </c>
      <c r="G878" s="6">
        <f>IF(B878&amp;""="","",IFERROR(INDEX('الطلاب'!$F$6:$F$505,MATCH(B878&amp;"",'الطلاب'!$A$6:$A$505,0))&amp;"",""))</f>
        <v/>
      </c>
      <c r="H878" s="22">
        <f>IF(OR(B878&amp;""="",NOT(ISNUMBER(A878))),"",IF(COUNTIFS($B$6:$B$3005,B878&amp;"",$A$6:$A$3005,"&gt;"&amp;A878)=0,1,0))</f>
        <v/>
      </c>
    </row>
    <row r="879">
      <c r="A879" s="13" t="n"/>
      <c r="B879" s="5" t="n"/>
      <c r="C879" s="17" t="n"/>
      <c r="D879" s="5" t="n"/>
      <c r="E879" s="5" t="n"/>
      <c r="F879" s="6">
        <f>IF(B879&amp;""="","",IFERROR(INDEX('الطلاب'!$B$6:$B$505,MATCH(B879&amp;"",'الطلاب'!$A$6:$A$505,0))&amp;"","كود غير موجود"))</f>
        <v/>
      </c>
      <c r="G879" s="6">
        <f>IF(B879&amp;""="","",IFERROR(INDEX('الطلاب'!$F$6:$F$505,MATCH(B879&amp;"",'الطلاب'!$A$6:$A$505,0))&amp;"",""))</f>
        <v/>
      </c>
      <c r="H879" s="22">
        <f>IF(OR(B879&amp;""="",NOT(ISNUMBER(A879))),"",IF(COUNTIFS($B$6:$B$3005,B879&amp;"",$A$6:$A$3005,"&gt;"&amp;A879)=0,1,0))</f>
        <v/>
      </c>
    </row>
    <row r="880">
      <c r="A880" s="13" t="n"/>
      <c r="B880" s="5" t="n"/>
      <c r="C880" s="17" t="n"/>
      <c r="D880" s="5" t="n"/>
      <c r="E880" s="5" t="n"/>
      <c r="F880" s="6">
        <f>IF(B880&amp;""="","",IFERROR(INDEX('الطلاب'!$B$6:$B$505,MATCH(B880&amp;"",'الطلاب'!$A$6:$A$505,0))&amp;"","كود غير موجود"))</f>
        <v/>
      </c>
      <c r="G880" s="6">
        <f>IF(B880&amp;""="","",IFERROR(INDEX('الطلاب'!$F$6:$F$505,MATCH(B880&amp;"",'الطلاب'!$A$6:$A$505,0))&amp;"",""))</f>
        <v/>
      </c>
      <c r="H880" s="22">
        <f>IF(OR(B880&amp;""="",NOT(ISNUMBER(A880))),"",IF(COUNTIFS($B$6:$B$3005,B880&amp;"",$A$6:$A$3005,"&gt;"&amp;A880)=0,1,0))</f>
        <v/>
      </c>
    </row>
    <row r="881">
      <c r="A881" s="13" t="n"/>
      <c r="B881" s="5" t="n"/>
      <c r="C881" s="17" t="n"/>
      <c r="D881" s="5" t="n"/>
      <c r="E881" s="5" t="n"/>
      <c r="F881" s="6">
        <f>IF(B881&amp;""="","",IFERROR(INDEX('الطلاب'!$B$6:$B$505,MATCH(B881&amp;"",'الطلاب'!$A$6:$A$505,0))&amp;"","كود غير موجود"))</f>
        <v/>
      </c>
      <c r="G881" s="6">
        <f>IF(B881&amp;""="","",IFERROR(INDEX('الطلاب'!$F$6:$F$505,MATCH(B881&amp;"",'الطلاب'!$A$6:$A$505,0))&amp;"",""))</f>
        <v/>
      </c>
      <c r="H881" s="22">
        <f>IF(OR(B881&amp;""="",NOT(ISNUMBER(A881))),"",IF(COUNTIFS($B$6:$B$3005,B881&amp;"",$A$6:$A$3005,"&gt;"&amp;A881)=0,1,0))</f>
        <v/>
      </c>
    </row>
    <row r="882">
      <c r="A882" s="13" t="n"/>
      <c r="B882" s="5" t="n"/>
      <c r="C882" s="17" t="n"/>
      <c r="D882" s="5" t="n"/>
      <c r="E882" s="5" t="n"/>
      <c r="F882" s="6">
        <f>IF(B882&amp;""="","",IFERROR(INDEX('الطلاب'!$B$6:$B$505,MATCH(B882&amp;"",'الطلاب'!$A$6:$A$505,0))&amp;"","كود غير موجود"))</f>
        <v/>
      </c>
      <c r="G882" s="6">
        <f>IF(B882&amp;""="","",IFERROR(INDEX('الطلاب'!$F$6:$F$505,MATCH(B882&amp;"",'الطلاب'!$A$6:$A$505,0))&amp;"",""))</f>
        <v/>
      </c>
      <c r="H882" s="22">
        <f>IF(OR(B882&amp;""="",NOT(ISNUMBER(A882))),"",IF(COUNTIFS($B$6:$B$3005,B882&amp;"",$A$6:$A$3005,"&gt;"&amp;A882)=0,1,0))</f>
        <v/>
      </c>
    </row>
    <row r="883">
      <c r="A883" s="13" t="n"/>
      <c r="B883" s="5" t="n"/>
      <c r="C883" s="17" t="n"/>
      <c r="D883" s="5" t="n"/>
      <c r="E883" s="5" t="n"/>
      <c r="F883" s="6">
        <f>IF(B883&amp;""="","",IFERROR(INDEX('الطلاب'!$B$6:$B$505,MATCH(B883&amp;"",'الطلاب'!$A$6:$A$505,0))&amp;"","كود غير موجود"))</f>
        <v/>
      </c>
      <c r="G883" s="6">
        <f>IF(B883&amp;""="","",IFERROR(INDEX('الطلاب'!$F$6:$F$505,MATCH(B883&amp;"",'الطلاب'!$A$6:$A$505,0))&amp;"",""))</f>
        <v/>
      </c>
      <c r="H883" s="22">
        <f>IF(OR(B883&amp;""="",NOT(ISNUMBER(A883))),"",IF(COUNTIFS($B$6:$B$3005,B883&amp;"",$A$6:$A$3005,"&gt;"&amp;A883)=0,1,0))</f>
        <v/>
      </c>
    </row>
    <row r="884">
      <c r="A884" s="13" t="n"/>
      <c r="B884" s="5" t="n"/>
      <c r="C884" s="17" t="n"/>
      <c r="D884" s="5" t="n"/>
      <c r="E884" s="5" t="n"/>
      <c r="F884" s="6">
        <f>IF(B884&amp;""="","",IFERROR(INDEX('الطلاب'!$B$6:$B$505,MATCH(B884&amp;"",'الطلاب'!$A$6:$A$505,0))&amp;"","كود غير موجود"))</f>
        <v/>
      </c>
      <c r="G884" s="6">
        <f>IF(B884&amp;""="","",IFERROR(INDEX('الطلاب'!$F$6:$F$505,MATCH(B884&amp;"",'الطلاب'!$A$6:$A$505,0))&amp;"",""))</f>
        <v/>
      </c>
      <c r="H884" s="22">
        <f>IF(OR(B884&amp;""="",NOT(ISNUMBER(A884))),"",IF(COUNTIFS($B$6:$B$3005,B884&amp;"",$A$6:$A$3005,"&gt;"&amp;A884)=0,1,0))</f>
        <v/>
      </c>
    </row>
    <row r="885">
      <c r="A885" s="13" t="n"/>
      <c r="B885" s="5" t="n"/>
      <c r="C885" s="17" t="n"/>
      <c r="D885" s="5" t="n"/>
      <c r="E885" s="5" t="n"/>
      <c r="F885" s="6">
        <f>IF(B885&amp;""="","",IFERROR(INDEX('الطلاب'!$B$6:$B$505,MATCH(B885&amp;"",'الطلاب'!$A$6:$A$505,0))&amp;"","كود غير موجود"))</f>
        <v/>
      </c>
      <c r="G885" s="6">
        <f>IF(B885&amp;""="","",IFERROR(INDEX('الطلاب'!$F$6:$F$505,MATCH(B885&amp;"",'الطلاب'!$A$6:$A$505,0))&amp;"",""))</f>
        <v/>
      </c>
      <c r="H885" s="22">
        <f>IF(OR(B885&amp;""="",NOT(ISNUMBER(A885))),"",IF(COUNTIFS($B$6:$B$3005,B885&amp;"",$A$6:$A$3005,"&gt;"&amp;A885)=0,1,0))</f>
        <v/>
      </c>
    </row>
    <row r="886">
      <c r="A886" s="13" t="n"/>
      <c r="B886" s="5" t="n"/>
      <c r="C886" s="17" t="n"/>
      <c r="D886" s="5" t="n"/>
      <c r="E886" s="5" t="n"/>
      <c r="F886" s="6">
        <f>IF(B886&amp;""="","",IFERROR(INDEX('الطلاب'!$B$6:$B$505,MATCH(B886&amp;"",'الطلاب'!$A$6:$A$505,0))&amp;"","كود غير موجود"))</f>
        <v/>
      </c>
      <c r="G886" s="6">
        <f>IF(B886&amp;""="","",IFERROR(INDEX('الطلاب'!$F$6:$F$505,MATCH(B886&amp;"",'الطلاب'!$A$6:$A$505,0))&amp;"",""))</f>
        <v/>
      </c>
      <c r="H886" s="22">
        <f>IF(OR(B886&amp;""="",NOT(ISNUMBER(A886))),"",IF(COUNTIFS($B$6:$B$3005,B886&amp;"",$A$6:$A$3005,"&gt;"&amp;A886)=0,1,0))</f>
        <v/>
      </c>
    </row>
    <row r="887">
      <c r="A887" s="13" t="n"/>
      <c r="B887" s="5" t="n"/>
      <c r="C887" s="17" t="n"/>
      <c r="D887" s="5" t="n"/>
      <c r="E887" s="5" t="n"/>
      <c r="F887" s="6">
        <f>IF(B887&amp;""="","",IFERROR(INDEX('الطلاب'!$B$6:$B$505,MATCH(B887&amp;"",'الطلاب'!$A$6:$A$505,0))&amp;"","كود غير موجود"))</f>
        <v/>
      </c>
      <c r="G887" s="6">
        <f>IF(B887&amp;""="","",IFERROR(INDEX('الطلاب'!$F$6:$F$505,MATCH(B887&amp;"",'الطلاب'!$A$6:$A$505,0))&amp;"",""))</f>
        <v/>
      </c>
      <c r="H887" s="22">
        <f>IF(OR(B887&amp;""="",NOT(ISNUMBER(A887))),"",IF(COUNTIFS($B$6:$B$3005,B887&amp;"",$A$6:$A$3005,"&gt;"&amp;A887)=0,1,0))</f>
        <v/>
      </c>
    </row>
    <row r="888">
      <c r="A888" s="13" t="n"/>
      <c r="B888" s="5" t="n"/>
      <c r="C888" s="17" t="n"/>
      <c r="D888" s="5" t="n"/>
      <c r="E888" s="5" t="n"/>
      <c r="F888" s="6">
        <f>IF(B888&amp;""="","",IFERROR(INDEX('الطلاب'!$B$6:$B$505,MATCH(B888&amp;"",'الطلاب'!$A$6:$A$505,0))&amp;"","كود غير موجود"))</f>
        <v/>
      </c>
      <c r="G888" s="6">
        <f>IF(B888&amp;""="","",IFERROR(INDEX('الطلاب'!$F$6:$F$505,MATCH(B888&amp;"",'الطلاب'!$A$6:$A$505,0))&amp;"",""))</f>
        <v/>
      </c>
      <c r="H888" s="22">
        <f>IF(OR(B888&amp;""="",NOT(ISNUMBER(A888))),"",IF(COUNTIFS($B$6:$B$3005,B888&amp;"",$A$6:$A$3005,"&gt;"&amp;A888)=0,1,0))</f>
        <v/>
      </c>
    </row>
    <row r="889">
      <c r="A889" s="13" t="n"/>
      <c r="B889" s="5" t="n"/>
      <c r="C889" s="17" t="n"/>
      <c r="D889" s="5" t="n"/>
      <c r="E889" s="5" t="n"/>
      <c r="F889" s="6">
        <f>IF(B889&amp;""="","",IFERROR(INDEX('الطلاب'!$B$6:$B$505,MATCH(B889&amp;"",'الطلاب'!$A$6:$A$505,0))&amp;"","كود غير موجود"))</f>
        <v/>
      </c>
      <c r="G889" s="6">
        <f>IF(B889&amp;""="","",IFERROR(INDEX('الطلاب'!$F$6:$F$505,MATCH(B889&amp;"",'الطلاب'!$A$6:$A$505,0))&amp;"",""))</f>
        <v/>
      </c>
      <c r="H889" s="22">
        <f>IF(OR(B889&amp;""="",NOT(ISNUMBER(A889))),"",IF(COUNTIFS($B$6:$B$3005,B889&amp;"",$A$6:$A$3005,"&gt;"&amp;A889)=0,1,0))</f>
        <v/>
      </c>
    </row>
    <row r="890">
      <c r="A890" s="13" t="n"/>
      <c r="B890" s="5" t="n"/>
      <c r="C890" s="17" t="n"/>
      <c r="D890" s="5" t="n"/>
      <c r="E890" s="5" t="n"/>
      <c r="F890" s="6">
        <f>IF(B890&amp;""="","",IFERROR(INDEX('الطلاب'!$B$6:$B$505,MATCH(B890&amp;"",'الطلاب'!$A$6:$A$505,0))&amp;"","كود غير موجود"))</f>
        <v/>
      </c>
      <c r="G890" s="6">
        <f>IF(B890&amp;""="","",IFERROR(INDEX('الطلاب'!$F$6:$F$505,MATCH(B890&amp;"",'الطلاب'!$A$6:$A$505,0))&amp;"",""))</f>
        <v/>
      </c>
      <c r="H890" s="22">
        <f>IF(OR(B890&amp;""="",NOT(ISNUMBER(A890))),"",IF(COUNTIFS($B$6:$B$3005,B890&amp;"",$A$6:$A$3005,"&gt;"&amp;A890)=0,1,0))</f>
        <v/>
      </c>
    </row>
    <row r="891">
      <c r="A891" s="13" t="n"/>
      <c r="B891" s="5" t="n"/>
      <c r="C891" s="17" t="n"/>
      <c r="D891" s="5" t="n"/>
      <c r="E891" s="5" t="n"/>
      <c r="F891" s="6">
        <f>IF(B891&amp;""="","",IFERROR(INDEX('الطلاب'!$B$6:$B$505,MATCH(B891&amp;"",'الطلاب'!$A$6:$A$505,0))&amp;"","كود غير موجود"))</f>
        <v/>
      </c>
      <c r="G891" s="6">
        <f>IF(B891&amp;""="","",IFERROR(INDEX('الطلاب'!$F$6:$F$505,MATCH(B891&amp;"",'الطلاب'!$A$6:$A$505,0))&amp;"",""))</f>
        <v/>
      </c>
      <c r="H891" s="22">
        <f>IF(OR(B891&amp;""="",NOT(ISNUMBER(A891))),"",IF(COUNTIFS($B$6:$B$3005,B891&amp;"",$A$6:$A$3005,"&gt;"&amp;A891)=0,1,0))</f>
        <v/>
      </c>
    </row>
    <row r="892">
      <c r="A892" s="13" t="n"/>
      <c r="B892" s="5" t="n"/>
      <c r="C892" s="17" t="n"/>
      <c r="D892" s="5" t="n"/>
      <c r="E892" s="5" t="n"/>
      <c r="F892" s="6">
        <f>IF(B892&amp;""="","",IFERROR(INDEX('الطلاب'!$B$6:$B$505,MATCH(B892&amp;"",'الطلاب'!$A$6:$A$505,0))&amp;"","كود غير موجود"))</f>
        <v/>
      </c>
      <c r="G892" s="6">
        <f>IF(B892&amp;""="","",IFERROR(INDEX('الطلاب'!$F$6:$F$505,MATCH(B892&amp;"",'الطلاب'!$A$6:$A$505,0))&amp;"",""))</f>
        <v/>
      </c>
      <c r="H892" s="22">
        <f>IF(OR(B892&amp;""="",NOT(ISNUMBER(A892))),"",IF(COUNTIFS($B$6:$B$3005,B892&amp;"",$A$6:$A$3005,"&gt;"&amp;A892)=0,1,0))</f>
        <v/>
      </c>
    </row>
    <row r="893">
      <c r="A893" s="13" t="n"/>
      <c r="B893" s="5" t="n"/>
      <c r="C893" s="17" t="n"/>
      <c r="D893" s="5" t="n"/>
      <c r="E893" s="5" t="n"/>
      <c r="F893" s="6">
        <f>IF(B893&amp;""="","",IFERROR(INDEX('الطلاب'!$B$6:$B$505,MATCH(B893&amp;"",'الطلاب'!$A$6:$A$505,0))&amp;"","كود غير موجود"))</f>
        <v/>
      </c>
      <c r="G893" s="6">
        <f>IF(B893&amp;""="","",IFERROR(INDEX('الطلاب'!$F$6:$F$505,MATCH(B893&amp;"",'الطلاب'!$A$6:$A$505,0))&amp;"",""))</f>
        <v/>
      </c>
      <c r="H893" s="22">
        <f>IF(OR(B893&amp;""="",NOT(ISNUMBER(A893))),"",IF(COUNTIFS($B$6:$B$3005,B893&amp;"",$A$6:$A$3005,"&gt;"&amp;A893)=0,1,0))</f>
        <v/>
      </c>
    </row>
    <row r="894">
      <c r="A894" s="13" t="n"/>
      <c r="B894" s="5" t="n"/>
      <c r="C894" s="17" t="n"/>
      <c r="D894" s="5" t="n"/>
      <c r="E894" s="5" t="n"/>
      <c r="F894" s="6">
        <f>IF(B894&amp;""="","",IFERROR(INDEX('الطلاب'!$B$6:$B$505,MATCH(B894&amp;"",'الطلاب'!$A$6:$A$505,0))&amp;"","كود غير موجود"))</f>
        <v/>
      </c>
      <c r="G894" s="6">
        <f>IF(B894&amp;""="","",IFERROR(INDEX('الطلاب'!$F$6:$F$505,MATCH(B894&amp;"",'الطلاب'!$A$6:$A$505,0))&amp;"",""))</f>
        <v/>
      </c>
      <c r="H894" s="22">
        <f>IF(OR(B894&amp;""="",NOT(ISNUMBER(A894))),"",IF(COUNTIFS($B$6:$B$3005,B894&amp;"",$A$6:$A$3005,"&gt;"&amp;A894)=0,1,0))</f>
        <v/>
      </c>
    </row>
    <row r="895">
      <c r="A895" s="13" t="n"/>
      <c r="B895" s="5" t="n"/>
      <c r="C895" s="17" t="n"/>
      <c r="D895" s="5" t="n"/>
      <c r="E895" s="5" t="n"/>
      <c r="F895" s="6">
        <f>IF(B895&amp;""="","",IFERROR(INDEX('الطلاب'!$B$6:$B$505,MATCH(B895&amp;"",'الطلاب'!$A$6:$A$505,0))&amp;"","كود غير موجود"))</f>
        <v/>
      </c>
      <c r="G895" s="6">
        <f>IF(B895&amp;""="","",IFERROR(INDEX('الطلاب'!$F$6:$F$505,MATCH(B895&amp;"",'الطلاب'!$A$6:$A$505,0))&amp;"",""))</f>
        <v/>
      </c>
      <c r="H895" s="22">
        <f>IF(OR(B895&amp;""="",NOT(ISNUMBER(A895))),"",IF(COUNTIFS($B$6:$B$3005,B895&amp;"",$A$6:$A$3005,"&gt;"&amp;A895)=0,1,0))</f>
        <v/>
      </c>
    </row>
    <row r="896">
      <c r="A896" s="13" t="n"/>
      <c r="B896" s="5" t="n"/>
      <c r="C896" s="17" t="n"/>
      <c r="D896" s="5" t="n"/>
      <c r="E896" s="5" t="n"/>
      <c r="F896" s="6">
        <f>IF(B896&amp;""="","",IFERROR(INDEX('الطلاب'!$B$6:$B$505,MATCH(B896&amp;"",'الطلاب'!$A$6:$A$505,0))&amp;"","كود غير موجود"))</f>
        <v/>
      </c>
      <c r="G896" s="6">
        <f>IF(B896&amp;""="","",IFERROR(INDEX('الطلاب'!$F$6:$F$505,MATCH(B896&amp;"",'الطلاب'!$A$6:$A$505,0))&amp;"",""))</f>
        <v/>
      </c>
      <c r="H896" s="22">
        <f>IF(OR(B896&amp;""="",NOT(ISNUMBER(A896))),"",IF(COUNTIFS($B$6:$B$3005,B896&amp;"",$A$6:$A$3005,"&gt;"&amp;A896)=0,1,0))</f>
        <v/>
      </c>
    </row>
    <row r="897">
      <c r="A897" s="13" t="n"/>
      <c r="B897" s="5" t="n"/>
      <c r="C897" s="17" t="n"/>
      <c r="D897" s="5" t="n"/>
      <c r="E897" s="5" t="n"/>
      <c r="F897" s="6">
        <f>IF(B897&amp;""="","",IFERROR(INDEX('الطلاب'!$B$6:$B$505,MATCH(B897&amp;"",'الطلاب'!$A$6:$A$505,0))&amp;"","كود غير موجود"))</f>
        <v/>
      </c>
      <c r="G897" s="6">
        <f>IF(B897&amp;""="","",IFERROR(INDEX('الطلاب'!$F$6:$F$505,MATCH(B897&amp;"",'الطلاب'!$A$6:$A$505,0))&amp;"",""))</f>
        <v/>
      </c>
      <c r="H897" s="22">
        <f>IF(OR(B897&amp;""="",NOT(ISNUMBER(A897))),"",IF(COUNTIFS($B$6:$B$3005,B897&amp;"",$A$6:$A$3005,"&gt;"&amp;A897)=0,1,0))</f>
        <v/>
      </c>
    </row>
    <row r="898">
      <c r="A898" s="13" t="n"/>
      <c r="B898" s="5" t="n"/>
      <c r="C898" s="17" t="n"/>
      <c r="D898" s="5" t="n"/>
      <c r="E898" s="5" t="n"/>
      <c r="F898" s="6">
        <f>IF(B898&amp;""="","",IFERROR(INDEX('الطلاب'!$B$6:$B$505,MATCH(B898&amp;"",'الطلاب'!$A$6:$A$505,0))&amp;"","كود غير موجود"))</f>
        <v/>
      </c>
      <c r="G898" s="6">
        <f>IF(B898&amp;""="","",IFERROR(INDEX('الطلاب'!$F$6:$F$505,MATCH(B898&amp;"",'الطلاب'!$A$6:$A$505,0))&amp;"",""))</f>
        <v/>
      </c>
      <c r="H898" s="22">
        <f>IF(OR(B898&amp;""="",NOT(ISNUMBER(A898))),"",IF(COUNTIFS($B$6:$B$3005,B898&amp;"",$A$6:$A$3005,"&gt;"&amp;A898)=0,1,0))</f>
        <v/>
      </c>
    </row>
    <row r="899">
      <c r="A899" s="13" t="n"/>
      <c r="B899" s="5" t="n"/>
      <c r="C899" s="17" t="n"/>
      <c r="D899" s="5" t="n"/>
      <c r="E899" s="5" t="n"/>
      <c r="F899" s="6">
        <f>IF(B899&amp;""="","",IFERROR(INDEX('الطلاب'!$B$6:$B$505,MATCH(B899&amp;"",'الطلاب'!$A$6:$A$505,0))&amp;"","كود غير موجود"))</f>
        <v/>
      </c>
      <c r="G899" s="6">
        <f>IF(B899&amp;""="","",IFERROR(INDEX('الطلاب'!$F$6:$F$505,MATCH(B899&amp;"",'الطلاب'!$A$6:$A$505,0))&amp;"",""))</f>
        <v/>
      </c>
      <c r="H899" s="22">
        <f>IF(OR(B899&amp;""="",NOT(ISNUMBER(A899))),"",IF(COUNTIFS($B$6:$B$3005,B899&amp;"",$A$6:$A$3005,"&gt;"&amp;A899)=0,1,0))</f>
        <v/>
      </c>
    </row>
    <row r="900">
      <c r="A900" s="13" t="n"/>
      <c r="B900" s="5" t="n"/>
      <c r="C900" s="17" t="n"/>
      <c r="D900" s="5" t="n"/>
      <c r="E900" s="5" t="n"/>
      <c r="F900" s="6">
        <f>IF(B900&amp;""="","",IFERROR(INDEX('الطلاب'!$B$6:$B$505,MATCH(B900&amp;"",'الطلاب'!$A$6:$A$505,0))&amp;"","كود غير موجود"))</f>
        <v/>
      </c>
      <c r="G900" s="6">
        <f>IF(B900&amp;""="","",IFERROR(INDEX('الطلاب'!$F$6:$F$505,MATCH(B900&amp;"",'الطلاب'!$A$6:$A$505,0))&amp;"",""))</f>
        <v/>
      </c>
      <c r="H900" s="22">
        <f>IF(OR(B900&amp;""="",NOT(ISNUMBER(A900))),"",IF(COUNTIFS($B$6:$B$3005,B900&amp;"",$A$6:$A$3005,"&gt;"&amp;A900)=0,1,0))</f>
        <v/>
      </c>
    </row>
    <row r="901">
      <c r="A901" s="13" t="n"/>
      <c r="B901" s="5" t="n"/>
      <c r="C901" s="17" t="n"/>
      <c r="D901" s="5" t="n"/>
      <c r="E901" s="5" t="n"/>
      <c r="F901" s="6">
        <f>IF(B901&amp;""="","",IFERROR(INDEX('الطلاب'!$B$6:$B$505,MATCH(B901&amp;"",'الطلاب'!$A$6:$A$505,0))&amp;"","كود غير موجود"))</f>
        <v/>
      </c>
      <c r="G901" s="6">
        <f>IF(B901&amp;""="","",IFERROR(INDEX('الطلاب'!$F$6:$F$505,MATCH(B901&amp;"",'الطلاب'!$A$6:$A$505,0))&amp;"",""))</f>
        <v/>
      </c>
      <c r="H901" s="22">
        <f>IF(OR(B901&amp;""="",NOT(ISNUMBER(A901))),"",IF(COUNTIFS($B$6:$B$3005,B901&amp;"",$A$6:$A$3005,"&gt;"&amp;A901)=0,1,0))</f>
        <v/>
      </c>
    </row>
    <row r="902">
      <c r="A902" s="13" t="n"/>
      <c r="B902" s="5" t="n"/>
      <c r="C902" s="17" t="n"/>
      <c r="D902" s="5" t="n"/>
      <c r="E902" s="5" t="n"/>
      <c r="F902" s="6">
        <f>IF(B902&amp;""="","",IFERROR(INDEX('الطلاب'!$B$6:$B$505,MATCH(B902&amp;"",'الطلاب'!$A$6:$A$505,0))&amp;"","كود غير موجود"))</f>
        <v/>
      </c>
      <c r="G902" s="6">
        <f>IF(B902&amp;""="","",IFERROR(INDEX('الطلاب'!$F$6:$F$505,MATCH(B902&amp;"",'الطلاب'!$A$6:$A$505,0))&amp;"",""))</f>
        <v/>
      </c>
      <c r="H902" s="22">
        <f>IF(OR(B902&amp;""="",NOT(ISNUMBER(A902))),"",IF(COUNTIFS($B$6:$B$3005,B902&amp;"",$A$6:$A$3005,"&gt;"&amp;A902)=0,1,0))</f>
        <v/>
      </c>
    </row>
    <row r="903">
      <c r="A903" s="13" t="n"/>
      <c r="B903" s="5" t="n"/>
      <c r="C903" s="17" t="n"/>
      <c r="D903" s="5" t="n"/>
      <c r="E903" s="5" t="n"/>
      <c r="F903" s="6">
        <f>IF(B903&amp;""="","",IFERROR(INDEX('الطلاب'!$B$6:$B$505,MATCH(B903&amp;"",'الطلاب'!$A$6:$A$505,0))&amp;"","كود غير موجود"))</f>
        <v/>
      </c>
      <c r="G903" s="6">
        <f>IF(B903&amp;""="","",IFERROR(INDEX('الطلاب'!$F$6:$F$505,MATCH(B903&amp;"",'الطلاب'!$A$6:$A$505,0))&amp;"",""))</f>
        <v/>
      </c>
      <c r="H903" s="22">
        <f>IF(OR(B903&amp;""="",NOT(ISNUMBER(A903))),"",IF(COUNTIFS($B$6:$B$3005,B903&amp;"",$A$6:$A$3005,"&gt;"&amp;A903)=0,1,0))</f>
        <v/>
      </c>
    </row>
    <row r="904">
      <c r="A904" s="13" t="n"/>
      <c r="B904" s="5" t="n"/>
      <c r="C904" s="17" t="n"/>
      <c r="D904" s="5" t="n"/>
      <c r="E904" s="5" t="n"/>
      <c r="F904" s="6">
        <f>IF(B904&amp;""="","",IFERROR(INDEX('الطلاب'!$B$6:$B$505,MATCH(B904&amp;"",'الطلاب'!$A$6:$A$505,0))&amp;"","كود غير موجود"))</f>
        <v/>
      </c>
      <c r="G904" s="6">
        <f>IF(B904&amp;""="","",IFERROR(INDEX('الطلاب'!$F$6:$F$505,MATCH(B904&amp;"",'الطلاب'!$A$6:$A$505,0))&amp;"",""))</f>
        <v/>
      </c>
      <c r="H904" s="22">
        <f>IF(OR(B904&amp;""="",NOT(ISNUMBER(A904))),"",IF(COUNTIFS($B$6:$B$3005,B904&amp;"",$A$6:$A$3005,"&gt;"&amp;A904)=0,1,0))</f>
        <v/>
      </c>
    </row>
    <row r="905">
      <c r="A905" s="13" t="n"/>
      <c r="B905" s="5" t="n"/>
      <c r="C905" s="17" t="n"/>
      <c r="D905" s="5" t="n"/>
      <c r="E905" s="5" t="n"/>
      <c r="F905" s="6">
        <f>IF(B905&amp;""="","",IFERROR(INDEX('الطلاب'!$B$6:$B$505,MATCH(B905&amp;"",'الطلاب'!$A$6:$A$505,0))&amp;"","كود غير موجود"))</f>
        <v/>
      </c>
      <c r="G905" s="6">
        <f>IF(B905&amp;""="","",IFERROR(INDEX('الطلاب'!$F$6:$F$505,MATCH(B905&amp;"",'الطلاب'!$A$6:$A$505,0))&amp;"",""))</f>
        <v/>
      </c>
      <c r="H905" s="22">
        <f>IF(OR(B905&amp;""="",NOT(ISNUMBER(A905))),"",IF(COUNTIFS($B$6:$B$3005,B905&amp;"",$A$6:$A$3005,"&gt;"&amp;A905)=0,1,0))</f>
        <v/>
      </c>
    </row>
    <row r="906">
      <c r="A906" s="13" t="n"/>
      <c r="B906" s="5" t="n"/>
      <c r="C906" s="17" t="n"/>
      <c r="D906" s="5" t="n"/>
      <c r="E906" s="5" t="n"/>
      <c r="F906" s="6">
        <f>IF(B906&amp;""="","",IFERROR(INDEX('الطلاب'!$B$6:$B$505,MATCH(B906&amp;"",'الطلاب'!$A$6:$A$505,0))&amp;"","كود غير موجود"))</f>
        <v/>
      </c>
      <c r="G906" s="6">
        <f>IF(B906&amp;""="","",IFERROR(INDEX('الطلاب'!$F$6:$F$505,MATCH(B906&amp;"",'الطلاب'!$A$6:$A$505,0))&amp;"",""))</f>
        <v/>
      </c>
      <c r="H906" s="22">
        <f>IF(OR(B906&amp;""="",NOT(ISNUMBER(A906))),"",IF(COUNTIFS($B$6:$B$3005,B906&amp;"",$A$6:$A$3005,"&gt;"&amp;A906)=0,1,0))</f>
        <v/>
      </c>
    </row>
    <row r="907">
      <c r="A907" s="13" t="n"/>
      <c r="B907" s="5" t="n"/>
      <c r="C907" s="17" t="n"/>
      <c r="D907" s="5" t="n"/>
      <c r="E907" s="5" t="n"/>
      <c r="F907" s="6">
        <f>IF(B907&amp;""="","",IFERROR(INDEX('الطلاب'!$B$6:$B$505,MATCH(B907&amp;"",'الطلاب'!$A$6:$A$505,0))&amp;"","كود غير موجود"))</f>
        <v/>
      </c>
      <c r="G907" s="6">
        <f>IF(B907&amp;""="","",IFERROR(INDEX('الطلاب'!$F$6:$F$505,MATCH(B907&amp;"",'الطلاب'!$A$6:$A$505,0))&amp;"",""))</f>
        <v/>
      </c>
      <c r="H907" s="22">
        <f>IF(OR(B907&amp;""="",NOT(ISNUMBER(A907))),"",IF(COUNTIFS($B$6:$B$3005,B907&amp;"",$A$6:$A$3005,"&gt;"&amp;A907)=0,1,0))</f>
        <v/>
      </c>
    </row>
    <row r="908">
      <c r="A908" s="13" t="n"/>
      <c r="B908" s="5" t="n"/>
      <c r="C908" s="17" t="n"/>
      <c r="D908" s="5" t="n"/>
      <c r="E908" s="5" t="n"/>
      <c r="F908" s="6">
        <f>IF(B908&amp;""="","",IFERROR(INDEX('الطلاب'!$B$6:$B$505,MATCH(B908&amp;"",'الطلاب'!$A$6:$A$505,0))&amp;"","كود غير موجود"))</f>
        <v/>
      </c>
      <c r="G908" s="6">
        <f>IF(B908&amp;""="","",IFERROR(INDEX('الطلاب'!$F$6:$F$505,MATCH(B908&amp;"",'الطلاب'!$A$6:$A$505,0))&amp;"",""))</f>
        <v/>
      </c>
      <c r="H908" s="22">
        <f>IF(OR(B908&amp;""="",NOT(ISNUMBER(A908))),"",IF(COUNTIFS($B$6:$B$3005,B908&amp;"",$A$6:$A$3005,"&gt;"&amp;A908)=0,1,0))</f>
        <v/>
      </c>
    </row>
    <row r="909">
      <c r="A909" s="13" t="n"/>
      <c r="B909" s="5" t="n"/>
      <c r="C909" s="17" t="n"/>
      <c r="D909" s="5" t="n"/>
      <c r="E909" s="5" t="n"/>
      <c r="F909" s="6">
        <f>IF(B909&amp;""="","",IFERROR(INDEX('الطلاب'!$B$6:$B$505,MATCH(B909&amp;"",'الطلاب'!$A$6:$A$505,0))&amp;"","كود غير موجود"))</f>
        <v/>
      </c>
      <c r="G909" s="6">
        <f>IF(B909&amp;""="","",IFERROR(INDEX('الطلاب'!$F$6:$F$505,MATCH(B909&amp;"",'الطلاب'!$A$6:$A$505,0))&amp;"",""))</f>
        <v/>
      </c>
      <c r="H909" s="22">
        <f>IF(OR(B909&amp;""="",NOT(ISNUMBER(A909))),"",IF(COUNTIFS($B$6:$B$3005,B909&amp;"",$A$6:$A$3005,"&gt;"&amp;A909)=0,1,0))</f>
        <v/>
      </c>
    </row>
    <row r="910">
      <c r="A910" s="13" t="n"/>
      <c r="B910" s="5" t="n"/>
      <c r="C910" s="17" t="n"/>
      <c r="D910" s="5" t="n"/>
      <c r="E910" s="5" t="n"/>
      <c r="F910" s="6">
        <f>IF(B910&amp;""="","",IFERROR(INDEX('الطلاب'!$B$6:$B$505,MATCH(B910&amp;"",'الطلاب'!$A$6:$A$505,0))&amp;"","كود غير موجود"))</f>
        <v/>
      </c>
      <c r="G910" s="6">
        <f>IF(B910&amp;""="","",IFERROR(INDEX('الطلاب'!$F$6:$F$505,MATCH(B910&amp;"",'الطلاب'!$A$6:$A$505,0))&amp;"",""))</f>
        <v/>
      </c>
      <c r="H910" s="22">
        <f>IF(OR(B910&amp;""="",NOT(ISNUMBER(A910))),"",IF(COUNTIFS($B$6:$B$3005,B910&amp;"",$A$6:$A$3005,"&gt;"&amp;A910)=0,1,0))</f>
        <v/>
      </c>
    </row>
    <row r="911">
      <c r="A911" s="13" t="n"/>
      <c r="B911" s="5" t="n"/>
      <c r="C911" s="17" t="n"/>
      <c r="D911" s="5" t="n"/>
      <c r="E911" s="5" t="n"/>
      <c r="F911" s="6">
        <f>IF(B911&amp;""="","",IFERROR(INDEX('الطلاب'!$B$6:$B$505,MATCH(B911&amp;"",'الطلاب'!$A$6:$A$505,0))&amp;"","كود غير موجود"))</f>
        <v/>
      </c>
      <c r="G911" s="6">
        <f>IF(B911&amp;""="","",IFERROR(INDEX('الطلاب'!$F$6:$F$505,MATCH(B911&amp;"",'الطلاب'!$A$6:$A$505,0))&amp;"",""))</f>
        <v/>
      </c>
      <c r="H911" s="22">
        <f>IF(OR(B911&amp;""="",NOT(ISNUMBER(A911))),"",IF(COUNTIFS($B$6:$B$3005,B911&amp;"",$A$6:$A$3005,"&gt;"&amp;A911)=0,1,0))</f>
        <v/>
      </c>
    </row>
    <row r="912">
      <c r="A912" s="13" t="n"/>
      <c r="B912" s="5" t="n"/>
      <c r="C912" s="17" t="n"/>
      <c r="D912" s="5" t="n"/>
      <c r="E912" s="5" t="n"/>
      <c r="F912" s="6">
        <f>IF(B912&amp;""="","",IFERROR(INDEX('الطلاب'!$B$6:$B$505,MATCH(B912&amp;"",'الطلاب'!$A$6:$A$505,0))&amp;"","كود غير موجود"))</f>
        <v/>
      </c>
      <c r="G912" s="6">
        <f>IF(B912&amp;""="","",IFERROR(INDEX('الطلاب'!$F$6:$F$505,MATCH(B912&amp;"",'الطلاب'!$A$6:$A$505,0))&amp;"",""))</f>
        <v/>
      </c>
      <c r="H912" s="22">
        <f>IF(OR(B912&amp;""="",NOT(ISNUMBER(A912))),"",IF(COUNTIFS($B$6:$B$3005,B912&amp;"",$A$6:$A$3005,"&gt;"&amp;A912)=0,1,0))</f>
        <v/>
      </c>
    </row>
    <row r="913">
      <c r="A913" s="13" t="n"/>
      <c r="B913" s="5" t="n"/>
      <c r="C913" s="17" t="n"/>
      <c r="D913" s="5" t="n"/>
      <c r="E913" s="5" t="n"/>
      <c r="F913" s="6">
        <f>IF(B913&amp;""="","",IFERROR(INDEX('الطلاب'!$B$6:$B$505,MATCH(B913&amp;"",'الطلاب'!$A$6:$A$505,0))&amp;"","كود غير موجود"))</f>
        <v/>
      </c>
      <c r="G913" s="6">
        <f>IF(B913&amp;""="","",IFERROR(INDEX('الطلاب'!$F$6:$F$505,MATCH(B913&amp;"",'الطلاب'!$A$6:$A$505,0))&amp;"",""))</f>
        <v/>
      </c>
      <c r="H913" s="22">
        <f>IF(OR(B913&amp;""="",NOT(ISNUMBER(A913))),"",IF(COUNTIFS($B$6:$B$3005,B913&amp;"",$A$6:$A$3005,"&gt;"&amp;A913)=0,1,0))</f>
        <v/>
      </c>
    </row>
    <row r="914">
      <c r="A914" s="13" t="n"/>
      <c r="B914" s="5" t="n"/>
      <c r="C914" s="17" t="n"/>
      <c r="D914" s="5" t="n"/>
      <c r="E914" s="5" t="n"/>
      <c r="F914" s="6">
        <f>IF(B914&amp;""="","",IFERROR(INDEX('الطلاب'!$B$6:$B$505,MATCH(B914&amp;"",'الطلاب'!$A$6:$A$505,0))&amp;"","كود غير موجود"))</f>
        <v/>
      </c>
      <c r="G914" s="6">
        <f>IF(B914&amp;""="","",IFERROR(INDEX('الطلاب'!$F$6:$F$505,MATCH(B914&amp;"",'الطلاب'!$A$6:$A$505,0))&amp;"",""))</f>
        <v/>
      </c>
      <c r="H914" s="22">
        <f>IF(OR(B914&amp;""="",NOT(ISNUMBER(A914))),"",IF(COUNTIFS($B$6:$B$3005,B914&amp;"",$A$6:$A$3005,"&gt;"&amp;A914)=0,1,0))</f>
        <v/>
      </c>
    </row>
    <row r="915">
      <c r="A915" s="13" t="n"/>
      <c r="B915" s="5" t="n"/>
      <c r="C915" s="17" t="n"/>
      <c r="D915" s="5" t="n"/>
      <c r="E915" s="5" t="n"/>
      <c r="F915" s="6">
        <f>IF(B915&amp;""="","",IFERROR(INDEX('الطلاب'!$B$6:$B$505,MATCH(B915&amp;"",'الطلاب'!$A$6:$A$505,0))&amp;"","كود غير موجود"))</f>
        <v/>
      </c>
      <c r="G915" s="6">
        <f>IF(B915&amp;""="","",IFERROR(INDEX('الطلاب'!$F$6:$F$505,MATCH(B915&amp;"",'الطلاب'!$A$6:$A$505,0))&amp;"",""))</f>
        <v/>
      </c>
      <c r="H915" s="22">
        <f>IF(OR(B915&amp;""="",NOT(ISNUMBER(A915))),"",IF(COUNTIFS($B$6:$B$3005,B915&amp;"",$A$6:$A$3005,"&gt;"&amp;A915)=0,1,0))</f>
        <v/>
      </c>
    </row>
    <row r="916">
      <c r="A916" s="13" t="n"/>
      <c r="B916" s="5" t="n"/>
      <c r="C916" s="17" t="n"/>
      <c r="D916" s="5" t="n"/>
      <c r="E916" s="5" t="n"/>
      <c r="F916" s="6">
        <f>IF(B916&amp;""="","",IFERROR(INDEX('الطلاب'!$B$6:$B$505,MATCH(B916&amp;"",'الطلاب'!$A$6:$A$505,0))&amp;"","كود غير موجود"))</f>
        <v/>
      </c>
      <c r="G916" s="6">
        <f>IF(B916&amp;""="","",IFERROR(INDEX('الطلاب'!$F$6:$F$505,MATCH(B916&amp;"",'الطلاب'!$A$6:$A$505,0))&amp;"",""))</f>
        <v/>
      </c>
      <c r="H916" s="22">
        <f>IF(OR(B916&amp;""="",NOT(ISNUMBER(A916))),"",IF(COUNTIFS($B$6:$B$3005,B916&amp;"",$A$6:$A$3005,"&gt;"&amp;A916)=0,1,0))</f>
        <v/>
      </c>
    </row>
    <row r="917">
      <c r="A917" s="13" t="n"/>
      <c r="B917" s="5" t="n"/>
      <c r="C917" s="17" t="n"/>
      <c r="D917" s="5" t="n"/>
      <c r="E917" s="5" t="n"/>
      <c r="F917" s="6">
        <f>IF(B917&amp;""="","",IFERROR(INDEX('الطلاب'!$B$6:$B$505,MATCH(B917&amp;"",'الطلاب'!$A$6:$A$505,0))&amp;"","كود غير موجود"))</f>
        <v/>
      </c>
      <c r="G917" s="6">
        <f>IF(B917&amp;""="","",IFERROR(INDEX('الطلاب'!$F$6:$F$505,MATCH(B917&amp;"",'الطلاب'!$A$6:$A$505,0))&amp;"",""))</f>
        <v/>
      </c>
      <c r="H917" s="22">
        <f>IF(OR(B917&amp;""="",NOT(ISNUMBER(A917))),"",IF(COUNTIFS($B$6:$B$3005,B917&amp;"",$A$6:$A$3005,"&gt;"&amp;A917)=0,1,0))</f>
        <v/>
      </c>
    </row>
    <row r="918">
      <c r="A918" s="13" t="n"/>
      <c r="B918" s="5" t="n"/>
      <c r="C918" s="17" t="n"/>
      <c r="D918" s="5" t="n"/>
      <c r="E918" s="5" t="n"/>
      <c r="F918" s="6">
        <f>IF(B918&amp;""="","",IFERROR(INDEX('الطلاب'!$B$6:$B$505,MATCH(B918&amp;"",'الطلاب'!$A$6:$A$505,0))&amp;"","كود غير موجود"))</f>
        <v/>
      </c>
      <c r="G918" s="6">
        <f>IF(B918&amp;""="","",IFERROR(INDEX('الطلاب'!$F$6:$F$505,MATCH(B918&amp;"",'الطلاب'!$A$6:$A$505,0))&amp;"",""))</f>
        <v/>
      </c>
      <c r="H918" s="22">
        <f>IF(OR(B918&amp;""="",NOT(ISNUMBER(A918))),"",IF(COUNTIFS($B$6:$B$3005,B918&amp;"",$A$6:$A$3005,"&gt;"&amp;A918)=0,1,0))</f>
        <v/>
      </c>
    </row>
    <row r="919">
      <c r="A919" s="13" t="n"/>
      <c r="B919" s="5" t="n"/>
      <c r="C919" s="17" t="n"/>
      <c r="D919" s="5" t="n"/>
      <c r="E919" s="5" t="n"/>
      <c r="F919" s="6">
        <f>IF(B919&amp;""="","",IFERROR(INDEX('الطلاب'!$B$6:$B$505,MATCH(B919&amp;"",'الطلاب'!$A$6:$A$505,0))&amp;"","كود غير موجود"))</f>
        <v/>
      </c>
      <c r="G919" s="6">
        <f>IF(B919&amp;""="","",IFERROR(INDEX('الطلاب'!$F$6:$F$505,MATCH(B919&amp;"",'الطلاب'!$A$6:$A$505,0))&amp;"",""))</f>
        <v/>
      </c>
      <c r="H919" s="22">
        <f>IF(OR(B919&amp;""="",NOT(ISNUMBER(A919))),"",IF(COUNTIFS($B$6:$B$3005,B919&amp;"",$A$6:$A$3005,"&gt;"&amp;A919)=0,1,0))</f>
        <v/>
      </c>
    </row>
    <row r="920">
      <c r="A920" s="13" t="n"/>
      <c r="B920" s="5" t="n"/>
      <c r="C920" s="17" t="n"/>
      <c r="D920" s="5" t="n"/>
      <c r="E920" s="5" t="n"/>
      <c r="F920" s="6">
        <f>IF(B920&amp;""="","",IFERROR(INDEX('الطلاب'!$B$6:$B$505,MATCH(B920&amp;"",'الطلاب'!$A$6:$A$505,0))&amp;"","كود غير موجود"))</f>
        <v/>
      </c>
      <c r="G920" s="6">
        <f>IF(B920&amp;""="","",IFERROR(INDEX('الطلاب'!$F$6:$F$505,MATCH(B920&amp;"",'الطلاب'!$A$6:$A$505,0))&amp;"",""))</f>
        <v/>
      </c>
      <c r="H920" s="22">
        <f>IF(OR(B920&amp;""="",NOT(ISNUMBER(A920))),"",IF(COUNTIFS($B$6:$B$3005,B920&amp;"",$A$6:$A$3005,"&gt;"&amp;A920)=0,1,0))</f>
        <v/>
      </c>
    </row>
    <row r="921">
      <c r="A921" s="13" t="n"/>
      <c r="B921" s="5" t="n"/>
      <c r="C921" s="17" t="n"/>
      <c r="D921" s="5" t="n"/>
      <c r="E921" s="5" t="n"/>
      <c r="F921" s="6">
        <f>IF(B921&amp;""="","",IFERROR(INDEX('الطلاب'!$B$6:$B$505,MATCH(B921&amp;"",'الطلاب'!$A$6:$A$505,0))&amp;"","كود غير موجود"))</f>
        <v/>
      </c>
      <c r="G921" s="6">
        <f>IF(B921&amp;""="","",IFERROR(INDEX('الطلاب'!$F$6:$F$505,MATCH(B921&amp;"",'الطلاب'!$A$6:$A$505,0))&amp;"",""))</f>
        <v/>
      </c>
      <c r="H921" s="22">
        <f>IF(OR(B921&amp;""="",NOT(ISNUMBER(A921))),"",IF(COUNTIFS($B$6:$B$3005,B921&amp;"",$A$6:$A$3005,"&gt;"&amp;A921)=0,1,0))</f>
        <v/>
      </c>
    </row>
    <row r="922">
      <c r="A922" s="13" t="n"/>
      <c r="B922" s="5" t="n"/>
      <c r="C922" s="17" t="n"/>
      <c r="D922" s="5" t="n"/>
      <c r="E922" s="5" t="n"/>
      <c r="F922" s="6">
        <f>IF(B922&amp;""="","",IFERROR(INDEX('الطلاب'!$B$6:$B$505,MATCH(B922&amp;"",'الطلاب'!$A$6:$A$505,0))&amp;"","كود غير موجود"))</f>
        <v/>
      </c>
      <c r="G922" s="6">
        <f>IF(B922&amp;""="","",IFERROR(INDEX('الطلاب'!$F$6:$F$505,MATCH(B922&amp;"",'الطلاب'!$A$6:$A$505,0))&amp;"",""))</f>
        <v/>
      </c>
      <c r="H922" s="22">
        <f>IF(OR(B922&amp;""="",NOT(ISNUMBER(A922))),"",IF(COUNTIFS($B$6:$B$3005,B922&amp;"",$A$6:$A$3005,"&gt;"&amp;A922)=0,1,0))</f>
        <v/>
      </c>
    </row>
    <row r="923">
      <c r="A923" s="13" t="n"/>
      <c r="B923" s="5" t="n"/>
      <c r="C923" s="17" t="n"/>
      <c r="D923" s="5" t="n"/>
      <c r="E923" s="5" t="n"/>
      <c r="F923" s="6">
        <f>IF(B923&amp;""="","",IFERROR(INDEX('الطلاب'!$B$6:$B$505,MATCH(B923&amp;"",'الطلاب'!$A$6:$A$505,0))&amp;"","كود غير موجود"))</f>
        <v/>
      </c>
      <c r="G923" s="6">
        <f>IF(B923&amp;""="","",IFERROR(INDEX('الطلاب'!$F$6:$F$505,MATCH(B923&amp;"",'الطلاب'!$A$6:$A$505,0))&amp;"",""))</f>
        <v/>
      </c>
      <c r="H923" s="22">
        <f>IF(OR(B923&amp;""="",NOT(ISNUMBER(A923))),"",IF(COUNTIFS($B$6:$B$3005,B923&amp;"",$A$6:$A$3005,"&gt;"&amp;A923)=0,1,0))</f>
        <v/>
      </c>
    </row>
    <row r="924">
      <c r="A924" s="13" t="n"/>
      <c r="B924" s="5" t="n"/>
      <c r="C924" s="17" t="n"/>
      <c r="D924" s="5" t="n"/>
      <c r="E924" s="5" t="n"/>
      <c r="F924" s="6">
        <f>IF(B924&amp;""="","",IFERROR(INDEX('الطلاب'!$B$6:$B$505,MATCH(B924&amp;"",'الطلاب'!$A$6:$A$505,0))&amp;"","كود غير موجود"))</f>
        <v/>
      </c>
      <c r="G924" s="6">
        <f>IF(B924&amp;""="","",IFERROR(INDEX('الطلاب'!$F$6:$F$505,MATCH(B924&amp;"",'الطلاب'!$A$6:$A$505,0))&amp;"",""))</f>
        <v/>
      </c>
      <c r="H924" s="22">
        <f>IF(OR(B924&amp;""="",NOT(ISNUMBER(A924))),"",IF(COUNTIFS($B$6:$B$3005,B924&amp;"",$A$6:$A$3005,"&gt;"&amp;A924)=0,1,0))</f>
        <v/>
      </c>
    </row>
    <row r="925">
      <c r="A925" s="13" t="n"/>
      <c r="B925" s="5" t="n"/>
      <c r="C925" s="17" t="n"/>
      <c r="D925" s="5" t="n"/>
      <c r="E925" s="5" t="n"/>
      <c r="F925" s="6">
        <f>IF(B925&amp;""="","",IFERROR(INDEX('الطلاب'!$B$6:$B$505,MATCH(B925&amp;"",'الطلاب'!$A$6:$A$505,0))&amp;"","كود غير موجود"))</f>
        <v/>
      </c>
      <c r="G925" s="6">
        <f>IF(B925&amp;""="","",IFERROR(INDEX('الطلاب'!$F$6:$F$505,MATCH(B925&amp;"",'الطلاب'!$A$6:$A$505,0))&amp;"",""))</f>
        <v/>
      </c>
      <c r="H925" s="22">
        <f>IF(OR(B925&amp;""="",NOT(ISNUMBER(A925))),"",IF(COUNTIFS($B$6:$B$3005,B925&amp;"",$A$6:$A$3005,"&gt;"&amp;A925)=0,1,0))</f>
        <v/>
      </c>
    </row>
    <row r="926">
      <c r="A926" s="13" t="n"/>
      <c r="B926" s="5" t="n"/>
      <c r="C926" s="17" t="n"/>
      <c r="D926" s="5" t="n"/>
      <c r="E926" s="5" t="n"/>
      <c r="F926" s="6">
        <f>IF(B926&amp;""="","",IFERROR(INDEX('الطلاب'!$B$6:$B$505,MATCH(B926&amp;"",'الطلاب'!$A$6:$A$505,0))&amp;"","كود غير موجود"))</f>
        <v/>
      </c>
      <c r="G926" s="6">
        <f>IF(B926&amp;""="","",IFERROR(INDEX('الطلاب'!$F$6:$F$505,MATCH(B926&amp;"",'الطلاب'!$A$6:$A$505,0))&amp;"",""))</f>
        <v/>
      </c>
      <c r="H926" s="22">
        <f>IF(OR(B926&amp;""="",NOT(ISNUMBER(A926))),"",IF(COUNTIFS($B$6:$B$3005,B926&amp;"",$A$6:$A$3005,"&gt;"&amp;A926)=0,1,0))</f>
        <v/>
      </c>
    </row>
    <row r="927">
      <c r="A927" s="13" t="n"/>
      <c r="B927" s="5" t="n"/>
      <c r="C927" s="17" t="n"/>
      <c r="D927" s="5" t="n"/>
      <c r="E927" s="5" t="n"/>
      <c r="F927" s="6">
        <f>IF(B927&amp;""="","",IFERROR(INDEX('الطلاب'!$B$6:$B$505,MATCH(B927&amp;"",'الطلاب'!$A$6:$A$505,0))&amp;"","كود غير موجود"))</f>
        <v/>
      </c>
      <c r="G927" s="6">
        <f>IF(B927&amp;""="","",IFERROR(INDEX('الطلاب'!$F$6:$F$505,MATCH(B927&amp;"",'الطلاب'!$A$6:$A$505,0))&amp;"",""))</f>
        <v/>
      </c>
      <c r="H927" s="22">
        <f>IF(OR(B927&amp;""="",NOT(ISNUMBER(A927))),"",IF(COUNTIFS($B$6:$B$3005,B927&amp;"",$A$6:$A$3005,"&gt;"&amp;A927)=0,1,0))</f>
        <v/>
      </c>
    </row>
    <row r="928">
      <c r="A928" s="13" t="n"/>
      <c r="B928" s="5" t="n"/>
      <c r="C928" s="17" t="n"/>
      <c r="D928" s="5" t="n"/>
      <c r="E928" s="5" t="n"/>
      <c r="F928" s="6">
        <f>IF(B928&amp;""="","",IFERROR(INDEX('الطلاب'!$B$6:$B$505,MATCH(B928&amp;"",'الطلاب'!$A$6:$A$505,0))&amp;"","كود غير موجود"))</f>
        <v/>
      </c>
      <c r="G928" s="6">
        <f>IF(B928&amp;""="","",IFERROR(INDEX('الطلاب'!$F$6:$F$505,MATCH(B928&amp;"",'الطلاب'!$A$6:$A$505,0))&amp;"",""))</f>
        <v/>
      </c>
      <c r="H928" s="22">
        <f>IF(OR(B928&amp;""="",NOT(ISNUMBER(A928))),"",IF(COUNTIFS($B$6:$B$3005,B928&amp;"",$A$6:$A$3005,"&gt;"&amp;A928)=0,1,0))</f>
        <v/>
      </c>
    </row>
    <row r="929">
      <c r="A929" s="13" t="n"/>
      <c r="B929" s="5" t="n"/>
      <c r="C929" s="17" t="n"/>
      <c r="D929" s="5" t="n"/>
      <c r="E929" s="5" t="n"/>
      <c r="F929" s="6">
        <f>IF(B929&amp;""="","",IFERROR(INDEX('الطلاب'!$B$6:$B$505,MATCH(B929&amp;"",'الطلاب'!$A$6:$A$505,0))&amp;"","كود غير موجود"))</f>
        <v/>
      </c>
      <c r="G929" s="6">
        <f>IF(B929&amp;""="","",IFERROR(INDEX('الطلاب'!$F$6:$F$505,MATCH(B929&amp;"",'الطلاب'!$A$6:$A$505,0))&amp;"",""))</f>
        <v/>
      </c>
      <c r="H929" s="22">
        <f>IF(OR(B929&amp;""="",NOT(ISNUMBER(A929))),"",IF(COUNTIFS($B$6:$B$3005,B929&amp;"",$A$6:$A$3005,"&gt;"&amp;A929)=0,1,0))</f>
        <v/>
      </c>
    </row>
    <row r="930">
      <c r="A930" s="13" t="n"/>
      <c r="B930" s="5" t="n"/>
      <c r="C930" s="17" t="n"/>
      <c r="D930" s="5" t="n"/>
      <c r="E930" s="5" t="n"/>
      <c r="F930" s="6">
        <f>IF(B930&amp;""="","",IFERROR(INDEX('الطلاب'!$B$6:$B$505,MATCH(B930&amp;"",'الطلاب'!$A$6:$A$505,0))&amp;"","كود غير موجود"))</f>
        <v/>
      </c>
      <c r="G930" s="6">
        <f>IF(B930&amp;""="","",IFERROR(INDEX('الطلاب'!$F$6:$F$505,MATCH(B930&amp;"",'الطلاب'!$A$6:$A$505,0))&amp;"",""))</f>
        <v/>
      </c>
      <c r="H930" s="22">
        <f>IF(OR(B930&amp;""="",NOT(ISNUMBER(A930))),"",IF(COUNTIFS($B$6:$B$3005,B930&amp;"",$A$6:$A$3005,"&gt;"&amp;A930)=0,1,0))</f>
        <v/>
      </c>
    </row>
    <row r="931">
      <c r="A931" s="13" t="n"/>
      <c r="B931" s="5" t="n"/>
      <c r="C931" s="17" t="n"/>
      <c r="D931" s="5" t="n"/>
      <c r="E931" s="5" t="n"/>
      <c r="F931" s="6">
        <f>IF(B931&amp;""="","",IFERROR(INDEX('الطلاب'!$B$6:$B$505,MATCH(B931&amp;"",'الطلاب'!$A$6:$A$505,0))&amp;"","كود غير موجود"))</f>
        <v/>
      </c>
      <c r="G931" s="6">
        <f>IF(B931&amp;""="","",IFERROR(INDEX('الطلاب'!$F$6:$F$505,MATCH(B931&amp;"",'الطلاب'!$A$6:$A$505,0))&amp;"",""))</f>
        <v/>
      </c>
      <c r="H931" s="22">
        <f>IF(OR(B931&amp;""="",NOT(ISNUMBER(A931))),"",IF(COUNTIFS($B$6:$B$3005,B931&amp;"",$A$6:$A$3005,"&gt;"&amp;A931)=0,1,0))</f>
        <v/>
      </c>
    </row>
    <row r="932">
      <c r="A932" s="13" t="n"/>
      <c r="B932" s="5" t="n"/>
      <c r="C932" s="17" t="n"/>
      <c r="D932" s="5" t="n"/>
      <c r="E932" s="5" t="n"/>
      <c r="F932" s="6">
        <f>IF(B932&amp;""="","",IFERROR(INDEX('الطلاب'!$B$6:$B$505,MATCH(B932&amp;"",'الطلاب'!$A$6:$A$505,0))&amp;"","كود غير موجود"))</f>
        <v/>
      </c>
      <c r="G932" s="6">
        <f>IF(B932&amp;""="","",IFERROR(INDEX('الطلاب'!$F$6:$F$505,MATCH(B932&amp;"",'الطلاب'!$A$6:$A$505,0))&amp;"",""))</f>
        <v/>
      </c>
      <c r="H932" s="22">
        <f>IF(OR(B932&amp;""="",NOT(ISNUMBER(A932))),"",IF(COUNTIFS($B$6:$B$3005,B932&amp;"",$A$6:$A$3005,"&gt;"&amp;A932)=0,1,0))</f>
        <v/>
      </c>
    </row>
    <row r="933">
      <c r="A933" s="13" t="n"/>
      <c r="B933" s="5" t="n"/>
      <c r="C933" s="17" t="n"/>
      <c r="D933" s="5" t="n"/>
      <c r="E933" s="5" t="n"/>
      <c r="F933" s="6">
        <f>IF(B933&amp;""="","",IFERROR(INDEX('الطلاب'!$B$6:$B$505,MATCH(B933&amp;"",'الطلاب'!$A$6:$A$505,0))&amp;"","كود غير موجود"))</f>
        <v/>
      </c>
      <c r="G933" s="6">
        <f>IF(B933&amp;""="","",IFERROR(INDEX('الطلاب'!$F$6:$F$505,MATCH(B933&amp;"",'الطلاب'!$A$6:$A$505,0))&amp;"",""))</f>
        <v/>
      </c>
      <c r="H933" s="22">
        <f>IF(OR(B933&amp;""="",NOT(ISNUMBER(A933))),"",IF(COUNTIFS($B$6:$B$3005,B933&amp;"",$A$6:$A$3005,"&gt;"&amp;A933)=0,1,0))</f>
        <v/>
      </c>
    </row>
    <row r="934">
      <c r="A934" s="13" t="n"/>
      <c r="B934" s="5" t="n"/>
      <c r="C934" s="17" t="n"/>
      <c r="D934" s="5" t="n"/>
      <c r="E934" s="5" t="n"/>
      <c r="F934" s="6">
        <f>IF(B934&amp;""="","",IFERROR(INDEX('الطلاب'!$B$6:$B$505,MATCH(B934&amp;"",'الطلاب'!$A$6:$A$505,0))&amp;"","كود غير موجود"))</f>
        <v/>
      </c>
      <c r="G934" s="6">
        <f>IF(B934&amp;""="","",IFERROR(INDEX('الطلاب'!$F$6:$F$505,MATCH(B934&amp;"",'الطلاب'!$A$6:$A$505,0))&amp;"",""))</f>
        <v/>
      </c>
      <c r="H934" s="22">
        <f>IF(OR(B934&amp;""="",NOT(ISNUMBER(A934))),"",IF(COUNTIFS($B$6:$B$3005,B934&amp;"",$A$6:$A$3005,"&gt;"&amp;A934)=0,1,0))</f>
        <v/>
      </c>
    </row>
    <row r="935">
      <c r="A935" s="13" t="n"/>
      <c r="B935" s="5" t="n"/>
      <c r="C935" s="17" t="n"/>
      <c r="D935" s="5" t="n"/>
      <c r="E935" s="5" t="n"/>
      <c r="F935" s="6">
        <f>IF(B935&amp;""="","",IFERROR(INDEX('الطلاب'!$B$6:$B$505,MATCH(B935&amp;"",'الطلاب'!$A$6:$A$505,0))&amp;"","كود غير موجود"))</f>
        <v/>
      </c>
      <c r="G935" s="6">
        <f>IF(B935&amp;""="","",IFERROR(INDEX('الطلاب'!$F$6:$F$505,MATCH(B935&amp;"",'الطلاب'!$A$6:$A$505,0))&amp;"",""))</f>
        <v/>
      </c>
      <c r="H935" s="22">
        <f>IF(OR(B935&amp;""="",NOT(ISNUMBER(A935))),"",IF(COUNTIFS($B$6:$B$3005,B935&amp;"",$A$6:$A$3005,"&gt;"&amp;A935)=0,1,0))</f>
        <v/>
      </c>
    </row>
    <row r="936">
      <c r="A936" s="13" t="n"/>
      <c r="B936" s="5" t="n"/>
      <c r="C936" s="17" t="n"/>
      <c r="D936" s="5" t="n"/>
      <c r="E936" s="5" t="n"/>
      <c r="F936" s="6">
        <f>IF(B936&amp;""="","",IFERROR(INDEX('الطلاب'!$B$6:$B$505,MATCH(B936&amp;"",'الطلاب'!$A$6:$A$505,0))&amp;"","كود غير موجود"))</f>
        <v/>
      </c>
      <c r="G936" s="6">
        <f>IF(B936&amp;""="","",IFERROR(INDEX('الطلاب'!$F$6:$F$505,MATCH(B936&amp;"",'الطلاب'!$A$6:$A$505,0))&amp;"",""))</f>
        <v/>
      </c>
      <c r="H936" s="22">
        <f>IF(OR(B936&amp;""="",NOT(ISNUMBER(A936))),"",IF(COUNTIFS($B$6:$B$3005,B936&amp;"",$A$6:$A$3005,"&gt;"&amp;A936)=0,1,0))</f>
        <v/>
      </c>
    </row>
    <row r="937">
      <c r="A937" s="13" t="n"/>
      <c r="B937" s="5" t="n"/>
      <c r="C937" s="17" t="n"/>
      <c r="D937" s="5" t="n"/>
      <c r="E937" s="5" t="n"/>
      <c r="F937" s="6">
        <f>IF(B937&amp;""="","",IFERROR(INDEX('الطلاب'!$B$6:$B$505,MATCH(B937&amp;"",'الطلاب'!$A$6:$A$505,0))&amp;"","كود غير موجود"))</f>
        <v/>
      </c>
      <c r="G937" s="6">
        <f>IF(B937&amp;""="","",IFERROR(INDEX('الطلاب'!$F$6:$F$505,MATCH(B937&amp;"",'الطلاب'!$A$6:$A$505,0))&amp;"",""))</f>
        <v/>
      </c>
      <c r="H937" s="22">
        <f>IF(OR(B937&amp;""="",NOT(ISNUMBER(A937))),"",IF(COUNTIFS($B$6:$B$3005,B937&amp;"",$A$6:$A$3005,"&gt;"&amp;A937)=0,1,0))</f>
        <v/>
      </c>
    </row>
    <row r="938">
      <c r="A938" s="13" t="n"/>
      <c r="B938" s="5" t="n"/>
      <c r="C938" s="17" t="n"/>
      <c r="D938" s="5" t="n"/>
      <c r="E938" s="5" t="n"/>
      <c r="F938" s="6">
        <f>IF(B938&amp;""="","",IFERROR(INDEX('الطلاب'!$B$6:$B$505,MATCH(B938&amp;"",'الطلاب'!$A$6:$A$505,0))&amp;"","كود غير موجود"))</f>
        <v/>
      </c>
      <c r="G938" s="6">
        <f>IF(B938&amp;""="","",IFERROR(INDEX('الطلاب'!$F$6:$F$505,MATCH(B938&amp;"",'الطلاب'!$A$6:$A$505,0))&amp;"",""))</f>
        <v/>
      </c>
      <c r="H938" s="22">
        <f>IF(OR(B938&amp;""="",NOT(ISNUMBER(A938))),"",IF(COUNTIFS($B$6:$B$3005,B938&amp;"",$A$6:$A$3005,"&gt;"&amp;A938)=0,1,0))</f>
        <v/>
      </c>
    </row>
    <row r="939">
      <c r="A939" s="13" t="n"/>
      <c r="B939" s="5" t="n"/>
      <c r="C939" s="17" t="n"/>
      <c r="D939" s="5" t="n"/>
      <c r="E939" s="5" t="n"/>
      <c r="F939" s="6">
        <f>IF(B939&amp;""="","",IFERROR(INDEX('الطلاب'!$B$6:$B$505,MATCH(B939&amp;"",'الطلاب'!$A$6:$A$505,0))&amp;"","كود غير موجود"))</f>
        <v/>
      </c>
      <c r="G939" s="6">
        <f>IF(B939&amp;""="","",IFERROR(INDEX('الطلاب'!$F$6:$F$505,MATCH(B939&amp;"",'الطلاب'!$A$6:$A$505,0))&amp;"",""))</f>
        <v/>
      </c>
      <c r="H939" s="22">
        <f>IF(OR(B939&amp;""="",NOT(ISNUMBER(A939))),"",IF(COUNTIFS($B$6:$B$3005,B939&amp;"",$A$6:$A$3005,"&gt;"&amp;A939)=0,1,0))</f>
        <v/>
      </c>
    </row>
    <row r="940">
      <c r="A940" s="13" t="n"/>
      <c r="B940" s="5" t="n"/>
      <c r="C940" s="17" t="n"/>
      <c r="D940" s="5" t="n"/>
      <c r="E940" s="5" t="n"/>
      <c r="F940" s="6">
        <f>IF(B940&amp;""="","",IFERROR(INDEX('الطلاب'!$B$6:$B$505,MATCH(B940&amp;"",'الطلاب'!$A$6:$A$505,0))&amp;"","كود غير موجود"))</f>
        <v/>
      </c>
      <c r="G940" s="6">
        <f>IF(B940&amp;""="","",IFERROR(INDEX('الطلاب'!$F$6:$F$505,MATCH(B940&amp;"",'الطلاب'!$A$6:$A$505,0))&amp;"",""))</f>
        <v/>
      </c>
      <c r="H940" s="22">
        <f>IF(OR(B940&amp;""="",NOT(ISNUMBER(A940))),"",IF(COUNTIFS($B$6:$B$3005,B940&amp;"",$A$6:$A$3005,"&gt;"&amp;A940)=0,1,0))</f>
        <v/>
      </c>
    </row>
    <row r="941">
      <c r="A941" s="13" t="n"/>
      <c r="B941" s="5" t="n"/>
      <c r="C941" s="17" t="n"/>
      <c r="D941" s="5" t="n"/>
      <c r="E941" s="5" t="n"/>
      <c r="F941" s="6">
        <f>IF(B941&amp;""="","",IFERROR(INDEX('الطلاب'!$B$6:$B$505,MATCH(B941&amp;"",'الطلاب'!$A$6:$A$505,0))&amp;"","كود غير موجود"))</f>
        <v/>
      </c>
      <c r="G941" s="6">
        <f>IF(B941&amp;""="","",IFERROR(INDEX('الطلاب'!$F$6:$F$505,MATCH(B941&amp;"",'الطلاب'!$A$6:$A$505,0))&amp;"",""))</f>
        <v/>
      </c>
      <c r="H941" s="22">
        <f>IF(OR(B941&amp;""="",NOT(ISNUMBER(A941))),"",IF(COUNTIFS($B$6:$B$3005,B941&amp;"",$A$6:$A$3005,"&gt;"&amp;A941)=0,1,0))</f>
        <v/>
      </c>
    </row>
    <row r="942">
      <c r="A942" s="13" t="n"/>
      <c r="B942" s="5" t="n"/>
      <c r="C942" s="17" t="n"/>
      <c r="D942" s="5" t="n"/>
      <c r="E942" s="5" t="n"/>
      <c r="F942" s="6">
        <f>IF(B942&amp;""="","",IFERROR(INDEX('الطلاب'!$B$6:$B$505,MATCH(B942&amp;"",'الطلاب'!$A$6:$A$505,0))&amp;"","كود غير موجود"))</f>
        <v/>
      </c>
      <c r="G942" s="6">
        <f>IF(B942&amp;""="","",IFERROR(INDEX('الطلاب'!$F$6:$F$505,MATCH(B942&amp;"",'الطلاب'!$A$6:$A$505,0))&amp;"",""))</f>
        <v/>
      </c>
      <c r="H942" s="22">
        <f>IF(OR(B942&amp;""="",NOT(ISNUMBER(A942))),"",IF(COUNTIFS($B$6:$B$3005,B942&amp;"",$A$6:$A$3005,"&gt;"&amp;A942)=0,1,0))</f>
        <v/>
      </c>
    </row>
    <row r="943">
      <c r="A943" s="13" t="n"/>
      <c r="B943" s="5" t="n"/>
      <c r="C943" s="17" t="n"/>
      <c r="D943" s="5" t="n"/>
      <c r="E943" s="5" t="n"/>
      <c r="F943" s="6">
        <f>IF(B943&amp;""="","",IFERROR(INDEX('الطلاب'!$B$6:$B$505,MATCH(B943&amp;"",'الطلاب'!$A$6:$A$505,0))&amp;"","كود غير موجود"))</f>
        <v/>
      </c>
      <c r="G943" s="6">
        <f>IF(B943&amp;""="","",IFERROR(INDEX('الطلاب'!$F$6:$F$505,MATCH(B943&amp;"",'الطلاب'!$A$6:$A$505,0))&amp;"",""))</f>
        <v/>
      </c>
      <c r="H943" s="22">
        <f>IF(OR(B943&amp;""="",NOT(ISNUMBER(A943))),"",IF(COUNTIFS($B$6:$B$3005,B943&amp;"",$A$6:$A$3005,"&gt;"&amp;A943)=0,1,0))</f>
        <v/>
      </c>
    </row>
    <row r="944">
      <c r="A944" s="13" t="n"/>
      <c r="B944" s="5" t="n"/>
      <c r="C944" s="17" t="n"/>
      <c r="D944" s="5" t="n"/>
      <c r="E944" s="5" t="n"/>
      <c r="F944" s="6">
        <f>IF(B944&amp;""="","",IFERROR(INDEX('الطلاب'!$B$6:$B$505,MATCH(B944&amp;"",'الطلاب'!$A$6:$A$505,0))&amp;"","كود غير موجود"))</f>
        <v/>
      </c>
      <c r="G944" s="6">
        <f>IF(B944&amp;""="","",IFERROR(INDEX('الطلاب'!$F$6:$F$505,MATCH(B944&amp;"",'الطلاب'!$A$6:$A$505,0))&amp;"",""))</f>
        <v/>
      </c>
      <c r="H944" s="22">
        <f>IF(OR(B944&amp;""="",NOT(ISNUMBER(A944))),"",IF(COUNTIFS($B$6:$B$3005,B944&amp;"",$A$6:$A$3005,"&gt;"&amp;A944)=0,1,0))</f>
        <v/>
      </c>
    </row>
    <row r="945">
      <c r="A945" s="13" t="n"/>
      <c r="B945" s="5" t="n"/>
      <c r="C945" s="17" t="n"/>
      <c r="D945" s="5" t="n"/>
      <c r="E945" s="5" t="n"/>
      <c r="F945" s="6">
        <f>IF(B945&amp;""="","",IFERROR(INDEX('الطلاب'!$B$6:$B$505,MATCH(B945&amp;"",'الطلاب'!$A$6:$A$505,0))&amp;"","كود غير موجود"))</f>
        <v/>
      </c>
      <c r="G945" s="6">
        <f>IF(B945&amp;""="","",IFERROR(INDEX('الطلاب'!$F$6:$F$505,MATCH(B945&amp;"",'الطلاب'!$A$6:$A$505,0))&amp;"",""))</f>
        <v/>
      </c>
      <c r="H945" s="22">
        <f>IF(OR(B945&amp;""="",NOT(ISNUMBER(A945))),"",IF(COUNTIFS($B$6:$B$3005,B945&amp;"",$A$6:$A$3005,"&gt;"&amp;A945)=0,1,0))</f>
        <v/>
      </c>
    </row>
    <row r="946">
      <c r="A946" s="13" t="n"/>
      <c r="B946" s="5" t="n"/>
      <c r="C946" s="17" t="n"/>
      <c r="D946" s="5" t="n"/>
      <c r="E946" s="5" t="n"/>
      <c r="F946" s="6">
        <f>IF(B946&amp;""="","",IFERROR(INDEX('الطلاب'!$B$6:$B$505,MATCH(B946&amp;"",'الطلاب'!$A$6:$A$505,0))&amp;"","كود غير موجود"))</f>
        <v/>
      </c>
      <c r="G946" s="6">
        <f>IF(B946&amp;""="","",IFERROR(INDEX('الطلاب'!$F$6:$F$505,MATCH(B946&amp;"",'الطلاب'!$A$6:$A$505,0))&amp;"",""))</f>
        <v/>
      </c>
      <c r="H946" s="22">
        <f>IF(OR(B946&amp;""="",NOT(ISNUMBER(A946))),"",IF(COUNTIFS($B$6:$B$3005,B946&amp;"",$A$6:$A$3005,"&gt;"&amp;A946)=0,1,0))</f>
        <v/>
      </c>
    </row>
    <row r="947">
      <c r="A947" s="13" t="n"/>
      <c r="B947" s="5" t="n"/>
      <c r="C947" s="17" t="n"/>
      <c r="D947" s="5" t="n"/>
      <c r="E947" s="5" t="n"/>
      <c r="F947" s="6">
        <f>IF(B947&amp;""="","",IFERROR(INDEX('الطلاب'!$B$6:$B$505,MATCH(B947&amp;"",'الطلاب'!$A$6:$A$505,0))&amp;"","كود غير موجود"))</f>
        <v/>
      </c>
      <c r="G947" s="6">
        <f>IF(B947&amp;""="","",IFERROR(INDEX('الطلاب'!$F$6:$F$505,MATCH(B947&amp;"",'الطلاب'!$A$6:$A$505,0))&amp;"",""))</f>
        <v/>
      </c>
      <c r="H947" s="22">
        <f>IF(OR(B947&amp;""="",NOT(ISNUMBER(A947))),"",IF(COUNTIFS($B$6:$B$3005,B947&amp;"",$A$6:$A$3005,"&gt;"&amp;A947)=0,1,0))</f>
        <v/>
      </c>
    </row>
    <row r="948">
      <c r="A948" s="13" t="n"/>
      <c r="B948" s="5" t="n"/>
      <c r="C948" s="17" t="n"/>
      <c r="D948" s="5" t="n"/>
      <c r="E948" s="5" t="n"/>
      <c r="F948" s="6">
        <f>IF(B948&amp;""="","",IFERROR(INDEX('الطلاب'!$B$6:$B$505,MATCH(B948&amp;"",'الطلاب'!$A$6:$A$505,0))&amp;"","كود غير موجود"))</f>
        <v/>
      </c>
      <c r="G948" s="6">
        <f>IF(B948&amp;""="","",IFERROR(INDEX('الطلاب'!$F$6:$F$505,MATCH(B948&amp;"",'الطلاب'!$A$6:$A$505,0))&amp;"",""))</f>
        <v/>
      </c>
      <c r="H948" s="22">
        <f>IF(OR(B948&amp;""="",NOT(ISNUMBER(A948))),"",IF(COUNTIFS($B$6:$B$3005,B948&amp;"",$A$6:$A$3005,"&gt;"&amp;A948)=0,1,0))</f>
        <v/>
      </c>
    </row>
    <row r="949">
      <c r="A949" s="13" t="n"/>
      <c r="B949" s="5" t="n"/>
      <c r="C949" s="17" t="n"/>
      <c r="D949" s="5" t="n"/>
      <c r="E949" s="5" t="n"/>
      <c r="F949" s="6">
        <f>IF(B949&amp;""="","",IFERROR(INDEX('الطلاب'!$B$6:$B$505,MATCH(B949&amp;"",'الطلاب'!$A$6:$A$505,0))&amp;"","كود غير موجود"))</f>
        <v/>
      </c>
      <c r="G949" s="6">
        <f>IF(B949&amp;""="","",IFERROR(INDEX('الطلاب'!$F$6:$F$505,MATCH(B949&amp;"",'الطلاب'!$A$6:$A$505,0))&amp;"",""))</f>
        <v/>
      </c>
      <c r="H949" s="22">
        <f>IF(OR(B949&amp;""="",NOT(ISNUMBER(A949))),"",IF(COUNTIFS($B$6:$B$3005,B949&amp;"",$A$6:$A$3005,"&gt;"&amp;A949)=0,1,0))</f>
        <v/>
      </c>
    </row>
    <row r="950">
      <c r="A950" s="13" t="n"/>
      <c r="B950" s="5" t="n"/>
      <c r="C950" s="17" t="n"/>
      <c r="D950" s="5" t="n"/>
      <c r="E950" s="5" t="n"/>
      <c r="F950" s="6">
        <f>IF(B950&amp;""="","",IFERROR(INDEX('الطلاب'!$B$6:$B$505,MATCH(B950&amp;"",'الطلاب'!$A$6:$A$505,0))&amp;"","كود غير موجود"))</f>
        <v/>
      </c>
      <c r="G950" s="6">
        <f>IF(B950&amp;""="","",IFERROR(INDEX('الطلاب'!$F$6:$F$505,MATCH(B950&amp;"",'الطلاب'!$A$6:$A$505,0))&amp;"",""))</f>
        <v/>
      </c>
      <c r="H950" s="22">
        <f>IF(OR(B950&amp;""="",NOT(ISNUMBER(A950))),"",IF(COUNTIFS($B$6:$B$3005,B950&amp;"",$A$6:$A$3005,"&gt;"&amp;A950)=0,1,0))</f>
        <v/>
      </c>
    </row>
    <row r="951">
      <c r="A951" s="13" t="n"/>
      <c r="B951" s="5" t="n"/>
      <c r="C951" s="17" t="n"/>
      <c r="D951" s="5" t="n"/>
      <c r="E951" s="5" t="n"/>
      <c r="F951" s="6">
        <f>IF(B951&amp;""="","",IFERROR(INDEX('الطلاب'!$B$6:$B$505,MATCH(B951&amp;"",'الطلاب'!$A$6:$A$505,0))&amp;"","كود غير موجود"))</f>
        <v/>
      </c>
      <c r="G951" s="6">
        <f>IF(B951&amp;""="","",IFERROR(INDEX('الطلاب'!$F$6:$F$505,MATCH(B951&amp;"",'الطلاب'!$A$6:$A$505,0))&amp;"",""))</f>
        <v/>
      </c>
      <c r="H951" s="22">
        <f>IF(OR(B951&amp;""="",NOT(ISNUMBER(A951))),"",IF(COUNTIFS($B$6:$B$3005,B951&amp;"",$A$6:$A$3005,"&gt;"&amp;A951)=0,1,0))</f>
        <v/>
      </c>
    </row>
    <row r="952">
      <c r="A952" s="13" t="n"/>
      <c r="B952" s="5" t="n"/>
      <c r="C952" s="17" t="n"/>
      <c r="D952" s="5" t="n"/>
      <c r="E952" s="5" t="n"/>
      <c r="F952" s="6">
        <f>IF(B952&amp;""="","",IFERROR(INDEX('الطلاب'!$B$6:$B$505,MATCH(B952&amp;"",'الطلاب'!$A$6:$A$505,0))&amp;"","كود غير موجود"))</f>
        <v/>
      </c>
      <c r="G952" s="6">
        <f>IF(B952&amp;""="","",IFERROR(INDEX('الطلاب'!$F$6:$F$505,MATCH(B952&amp;"",'الطلاب'!$A$6:$A$505,0))&amp;"",""))</f>
        <v/>
      </c>
      <c r="H952" s="22">
        <f>IF(OR(B952&amp;""="",NOT(ISNUMBER(A952))),"",IF(COUNTIFS($B$6:$B$3005,B952&amp;"",$A$6:$A$3005,"&gt;"&amp;A952)=0,1,0))</f>
        <v/>
      </c>
    </row>
    <row r="953">
      <c r="A953" s="13" t="n"/>
      <c r="B953" s="5" t="n"/>
      <c r="C953" s="17" t="n"/>
      <c r="D953" s="5" t="n"/>
      <c r="E953" s="5" t="n"/>
      <c r="F953" s="6">
        <f>IF(B953&amp;""="","",IFERROR(INDEX('الطلاب'!$B$6:$B$505,MATCH(B953&amp;"",'الطلاب'!$A$6:$A$505,0))&amp;"","كود غير موجود"))</f>
        <v/>
      </c>
      <c r="G953" s="6">
        <f>IF(B953&amp;""="","",IFERROR(INDEX('الطلاب'!$F$6:$F$505,MATCH(B953&amp;"",'الطلاب'!$A$6:$A$505,0))&amp;"",""))</f>
        <v/>
      </c>
      <c r="H953" s="22">
        <f>IF(OR(B953&amp;""="",NOT(ISNUMBER(A953))),"",IF(COUNTIFS($B$6:$B$3005,B953&amp;"",$A$6:$A$3005,"&gt;"&amp;A953)=0,1,0))</f>
        <v/>
      </c>
    </row>
    <row r="954">
      <c r="A954" s="13" t="n"/>
      <c r="B954" s="5" t="n"/>
      <c r="C954" s="17" t="n"/>
      <c r="D954" s="5" t="n"/>
      <c r="E954" s="5" t="n"/>
      <c r="F954" s="6">
        <f>IF(B954&amp;""="","",IFERROR(INDEX('الطلاب'!$B$6:$B$505,MATCH(B954&amp;"",'الطلاب'!$A$6:$A$505,0))&amp;"","كود غير موجود"))</f>
        <v/>
      </c>
      <c r="G954" s="6">
        <f>IF(B954&amp;""="","",IFERROR(INDEX('الطلاب'!$F$6:$F$505,MATCH(B954&amp;"",'الطلاب'!$A$6:$A$505,0))&amp;"",""))</f>
        <v/>
      </c>
      <c r="H954" s="22">
        <f>IF(OR(B954&amp;""="",NOT(ISNUMBER(A954))),"",IF(COUNTIFS($B$6:$B$3005,B954&amp;"",$A$6:$A$3005,"&gt;"&amp;A954)=0,1,0))</f>
        <v/>
      </c>
    </row>
    <row r="955">
      <c r="A955" s="13" t="n"/>
      <c r="B955" s="5" t="n"/>
      <c r="C955" s="17" t="n"/>
      <c r="D955" s="5" t="n"/>
      <c r="E955" s="5" t="n"/>
      <c r="F955" s="6">
        <f>IF(B955&amp;""="","",IFERROR(INDEX('الطلاب'!$B$6:$B$505,MATCH(B955&amp;"",'الطلاب'!$A$6:$A$505,0))&amp;"","كود غير موجود"))</f>
        <v/>
      </c>
      <c r="G955" s="6">
        <f>IF(B955&amp;""="","",IFERROR(INDEX('الطلاب'!$F$6:$F$505,MATCH(B955&amp;"",'الطلاب'!$A$6:$A$505,0))&amp;"",""))</f>
        <v/>
      </c>
      <c r="H955" s="22">
        <f>IF(OR(B955&amp;""="",NOT(ISNUMBER(A955))),"",IF(COUNTIFS($B$6:$B$3005,B955&amp;"",$A$6:$A$3005,"&gt;"&amp;A955)=0,1,0))</f>
        <v/>
      </c>
    </row>
    <row r="956">
      <c r="A956" s="13" t="n"/>
      <c r="B956" s="5" t="n"/>
      <c r="C956" s="17" t="n"/>
      <c r="D956" s="5" t="n"/>
      <c r="E956" s="5" t="n"/>
      <c r="F956" s="6">
        <f>IF(B956&amp;""="","",IFERROR(INDEX('الطلاب'!$B$6:$B$505,MATCH(B956&amp;"",'الطلاب'!$A$6:$A$505,0))&amp;"","كود غير موجود"))</f>
        <v/>
      </c>
      <c r="G956" s="6">
        <f>IF(B956&amp;""="","",IFERROR(INDEX('الطلاب'!$F$6:$F$505,MATCH(B956&amp;"",'الطلاب'!$A$6:$A$505,0))&amp;"",""))</f>
        <v/>
      </c>
      <c r="H956" s="22">
        <f>IF(OR(B956&amp;""="",NOT(ISNUMBER(A956))),"",IF(COUNTIFS($B$6:$B$3005,B956&amp;"",$A$6:$A$3005,"&gt;"&amp;A956)=0,1,0))</f>
        <v/>
      </c>
    </row>
    <row r="957">
      <c r="A957" s="13" t="n"/>
      <c r="B957" s="5" t="n"/>
      <c r="C957" s="17" t="n"/>
      <c r="D957" s="5" t="n"/>
      <c r="E957" s="5" t="n"/>
      <c r="F957" s="6">
        <f>IF(B957&amp;""="","",IFERROR(INDEX('الطلاب'!$B$6:$B$505,MATCH(B957&amp;"",'الطلاب'!$A$6:$A$505,0))&amp;"","كود غير موجود"))</f>
        <v/>
      </c>
      <c r="G957" s="6">
        <f>IF(B957&amp;""="","",IFERROR(INDEX('الطلاب'!$F$6:$F$505,MATCH(B957&amp;"",'الطلاب'!$A$6:$A$505,0))&amp;"",""))</f>
        <v/>
      </c>
      <c r="H957" s="22">
        <f>IF(OR(B957&amp;""="",NOT(ISNUMBER(A957))),"",IF(COUNTIFS($B$6:$B$3005,B957&amp;"",$A$6:$A$3005,"&gt;"&amp;A957)=0,1,0))</f>
        <v/>
      </c>
    </row>
    <row r="958">
      <c r="A958" s="13" t="n"/>
      <c r="B958" s="5" t="n"/>
      <c r="C958" s="17" t="n"/>
      <c r="D958" s="5" t="n"/>
      <c r="E958" s="5" t="n"/>
      <c r="F958" s="6">
        <f>IF(B958&amp;""="","",IFERROR(INDEX('الطلاب'!$B$6:$B$505,MATCH(B958&amp;"",'الطلاب'!$A$6:$A$505,0))&amp;"","كود غير موجود"))</f>
        <v/>
      </c>
      <c r="G958" s="6">
        <f>IF(B958&amp;""="","",IFERROR(INDEX('الطلاب'!$F$6:$F$505,MATCH(B958&amp;"",'الطلاب'!$A$6:$A$505,0))&amp;"",""))</f>
        <v/>
      </c>
      <c r="H958" s="22">
        <f>IF(OR(B958&amp;""="",NOT(ISNUMBER(A958))),"",IF(COUNTIFS($B$6:$B$3005,B958&amp;"",$A$6:$A$3005,"&gt;"&amp;A958)=0,1,0))</f>
        <v/>
      </c>
    </row>
    <row r="959">
      <c r="A959" s="13" t="n"/>
      <c r="B959" s="5" t="n"/>
      <c r="C959" s="17" t="n"/>
      <c r="D959" s="5" t="n"/>
      <c r="E959" s="5" t="n"/>
      <c r="F959" s="6">
        <f>IF(B959&amp;""="","",IFERROR(INDEX('الطلاب'!$B$6:$B$505,MATCH(B959&amp;"",'الطلاب'!$A$6:$A$505,0))&amp;"","كود غير موجود"))</f>
        <v/>
      </c>
      <c r="G959" s="6">
        <f>IF(B959&amp;""="","",IFERROR(INDEX('الطلاب'!$F$6:$F$505,MATCH(B959&amp;"",'الطلاب'!$A$6:$A$505,0))&amp;"",""))</f>
        <v/>
      </c>
      <c r="H959" s="22">
        <f>IF(OR(B959&amp;""="",NOT(ISNUMBER(A959))),"",IF(COUNTIFS($B$6:$B$3005,B959&amp;"",$A$6:$A$3005,"&gt;"&amp;A959)=0,1,0))</f>
        <v/>
      </c>
    </row>
    <row r="960">
      <c r="A960" s="13" t="n"/>
      <c r="B960" s="5" t="n"/>
      <c r="C960" s="17" t="n"/>
      <c r="D960" s="5" t="n"/>
      <c r="E960" s="5" t="n"/>
      <c r="F960" s="6">
        <f>IF(B960&amp;""="","",IFERROR(INDEX('الطلاب'!$B$6:$B$505,MATCH(B960&amp;"",'الطلاب'!$A$6:$A$505,0))&amp;"","كود غير موجود"))</f>
        <v/>
      </c>
      <c r="G960" s="6">
        <f>IF(B960&amp;""="","",IFERROR(INDEX('الطلاب'!$F$6:$F$505,MATCH(B960&amp;"",'الطلاب'!$A$6:$A$505,0))&amp;"",""))</f>
        <v/>
      </c>
      <c r="H960" s="22">
        <f>IF(OR(B960&amp;""="",NOT(ISNUMBER(A960))),"",IF(COUNTIFS($B$6:$B$3005,B960&amp;"",$A$6:$A$3005,"&gt;"&amp;A960)=0,1,0))</f>
        <v/>
      </c>
    </row>
    <row r="961">
      <c r="A961" s="13" t="n"/>
      <c r="B961" s="5" t="n"/>
      <c r="C961" s="17" t="n"/>
      <c r="D961" s="5" t="n"/>
      <c r="E961" s="5" t="n"/>
      <c r="F961" s="6">
        <f>IF(B961&amp;""="","",IFERROR(INDEX('الطلاب'!$B$6:$B$505,MATCH(B961&amp;"",'الطلاب'!$A$6:$A$505,0))&amp;"","كود غير موجود"))</f>
        <v/>
      </c>
      <c r="G961" s="6">
        <f>IF(B961&amp;""="","",IFERROR(INDEX('الطلاب'!$F$6:$F$505,MATCH(B961&amp;"",'الطلاب'!$A$6:$A$505,0))&amp;"",""))</f>
        <v/>
      </c>
      <c r="H961" s="22">
        <f>IF(OR(B961&amp;""="",NOT(ISNUMBER(A961))),"",IF(COUNTIFS($B$6:$B$3005,B961&amp;"",$A$6:$A$3005,"&gt;"&amp;A961)=0,1,0))</f>
        <v/>
      </c>
    </row>
    <row r="962">
      <c r="A962" s="13" t="n"/>
      <c r="B962" s="5" t="n"/>
      <c r="C962" s="17" t="n"/>
      <c r="D962" s="5" t="n"/>
      <c r="E962" s="5" t="n"/>
      <c r="F962" s="6">
        <f>IF(B962&amp;""="","",IFERROR(INDEX('الطلاب'!$B$6:$B$505,MATCH(B962&amp;"",'الطلاب'!$A$6:$A$505,0))&amp;"","كود غير موجود"))</f>
        <v/>
      </c>
      <c r="G962" s="6">
        <f>IF(B962&amp;""="","",IFERROR(INDEX('الطلاب'!$F$6:$F$505,MATCH(B962&amp;"",'الطلاب'!$A$6:$A$505,0))&amp;"",""))</f>
        <v/>
      </c>
      <c r="H962" s="22">
        <f>IF(OR(B962&amp;""="",NOT(ISNUMBER(A962))),"",IF(COUNTIFS($B$6:$B$3005,B962&amp;"",$A$6:$A$3005,"&gt;"&amp;A962)=0,1,0))</f>
        <v/>
      </c>
    </row>
    <row r="963">
      <c r="A963" s="13" t="n"/>
      <c r="B963" s="5" t="n"/>
      <c r="C963" s="17" t="n"/>
      <c r="D963" s="5" t="n"/>
      <c r="E963" s="5" t="n"/>
      <c r="F963" s="6">
        <f>IF(B963&amp;""="","",IFERROR(INDEX('الطلاب'!$B$6:$B$505,MATCH(B963&amp;"",'الطلاب'!$A$6:$A$505,0))&amp;"","كود غير موجود"))</f>
        <v/>
      </c>
      <c r="G963" s="6">
        <f>IF(B963&amp;""="","",IFERROR(INDEX('الطلاب'!$F$6:$F$505,MATCH(B963&amp;"",'الطلاب'!$A$6:$A$505,0))&amp;"",""))</f>
        <v/>
      </c>
      <c r="H963" s="22">
        <f>IF(OR(B963&amp;""="",NOT(ISNUMBER(A963))),"",IF(COUNTIFS($B$6:$B$3005,B963&amp;"",$A$6:$A$3005,"&gt;"&amp;A963)=0,1,0))</f>
        <v/>
      </c>
    </row>
    <row r="964">
      <c r="A964" s="13" t="n"/>
      <c r="B964" s="5" t="n"/>
      <c r="C964" s="17" t="n"/>
      <c r="D964" s="5" t="n"/>
      <c r="E964" s="5" t="n"/>
      <c r="F964" s="6">
        <f>IF(B964&amp;""="","",IFERROR(INDEX('الطلاب'!$B$6:$B$505,MATCH(B964&amp;"",'الطلاب'!$A$6:$A$505,0))&amp;"","كود غير موجود"))</f>
        <v/>
      </c>
      <c r="G964" s="6">
        <f>IF(B964&amp;""="","",IFERROR(INDEX('الطلاب'!$F$6:$F$505,MATCH(B964&amp;"",'الطلاب'!$A$6:$A$505,0))&amp;"",""))</f>
        <v/>
      </c>
      <c r="H964" s="22">
        <f>IF(OR(B964&amp;""="",NOT(ISNUMBER(A964))),"",IF(COUNTIFS($B$6:$B$3005,B964&amp;"",$A$6:$A$3005,"&gt;"&amp;A964)=0,1,0))</f>
        <v/>
      </c>
    </row>
    <row r="965">
      <c r="A965" s="13" t="n"/>
      <c r="B965" s="5" t="n"/>
      <c r="C965" s="17" t="n"/>
      <c r="D965" s="5" t="n"/>
      <c r="E965" s="5" t="n"/>
      <c r="F965" s="6">
        <f>IF(B965&amp;""="","",IFERROR(INDEX('الطلاب'!$B$6:$B$505,MATCH(B965&amp;"",'الطلاب'!$A$6:$A$505,0))&amp;"","كود غير موجود"))</f>
        <v/>
      </c>
      <c r="G965" s="6">
        <f>IF(B965&amp;""="","",IFERROR(INDEX('الطلاب'!$F$6:$F$505,MATCH(B965&amp;"",'الطلاب'!$A$6:$A$505,0))&amp;"",""))</f>
        <v/>
      </c>
      <c r="H965" s="22">
        <f>IF(OR(B965&amp;""="",NOT(ISNUMBER(A965))),"",IF(COUNTIFS($B$6:$B$3005,B965&amp;"",$A$6:$A$3005,"&gt;"&amp;A965)=0,1,0))</f>
        <v/>
      </c>
    </row>
    <row r="966">
      <c r="A966" s="13" t="n"/>
      <c r="B966" s="5" t="n"/>
      <c r="C966" s="17" t="n"/>
      <c r="D966" s="5" t="n"/>
      <c r="E966" s="5" t="n"/>
      <c r="F966" s="6">
        <f>IF(B966&amp;""="","",IFERROR(INDEX('الطلاب'!$B$6:$B$505,MATCH(B966&amp;"",'الطلاب'!$A$6:$A$505,0))&amp;"","كود غير موجود"))</f>
        <v/>
      </c>
      <c r="G966" s="6">
        <f>IF(B966&amp;""="","",IFERROR(INDEX('الطلاب'!$F$6:$F$505,MATCH(B966&amp;"",'الطلاب'!$A$6:$A$505,0))&amp;"",""))</f>
        <v/>
      </c>
      <c r="H966" s="22">
        <f>IF(OR(B966&amp;""="",NOT(ISNUMBER(A966))),"",IF(COUNTIFS($B$6:$B$3005,B966&amp;"",$A$6:$A$3005,"&gt;"&amp;A966)=0,1,0))</f>
        <v/>
      </c>
    </row>
    <row r="967">
      <c r="A967" s="13" t="n"/>
      <c r="B967" s="5" t="n"/>
      <c r="C967" s="17" t="n"/>
      <c r="D967" s="5" t="n"/>
      <c r="E967" s="5" t="n"/>
      <c r="F967" s="6">
        <f>IF(B967&amp;""="","",IFERROR(INDEX('الطلاب'!$B$6:$B$505,MATCH(B967&amp;"",'الطلاب'!$A$6:$A$505,0))&amp;"","كود غير موجود"))</f>
        <v/>
      </c>
      <c r="G967" s="6">
        <f>IF(B967&amp;""="","",IFERROR(INDEX('الطلاب'!$F$6:$F$505,MATCH(B967&amp;"",'الطلاب'!$A$6:$A$505,0))&amp;"",""))</f>
        <v/>
      </c>
      <c r="H967" s="22">
        <f>IF(OR(B967&amp;""="",NOT(ISNUMBER(A967))),"",IF(COUNTIFS($B$6:$B$3005,B967&amp;"",$A$6:$A$3005,"&gt;"&amp;A967)=0,1,0))</f>
        <v/>
      </c>
    </row>
    <row r="968">
      <c r="A968" s="13" t="n"/>
      <c r="B968" s="5" t="n"/>
      <c r="C968" s="17" t="n"/>
      <c r="D968" s="5" t="n"/>
      <c r="E968" s="5" t="n"/>
      <c r="F968" s="6">
        <f>IF(B968&amp;""="","",IFERROR(INDEX('الطلاب'!$B$6:$B$505,MATCH(B968&amp;"",'الطلاب'!$A$6:$A$505,0))&amp;"","كود غير موجود"))</f>
        <v/>
      </c>
      <c r="G968" s="6">
        <f>IF(B968&amp;""="","",IFERROR(INDEX('الطلاب'!$F$6:$F$505,MATCH(B968&amp;"",'الطلاب'!$A$6:$A$505,0))&amp;"",""))</f>
        <v/>
      </c>
      <c r="H968" s="22">
        <f>IF(OR(B968&amp;""="",NOT(ISNUMBER(A968))),"",IF(COUNTIFS($B$6:$B$3005,B968&amp;"",$A$6:$A$3005,"&gt;"&amp;A968)=0,1,0))</f>
        <v/>
      </c>
    </row>
    <row r="969">
      <c r="A969" s="13" t="n"/>
      <c r="B969" s="5" t="n"/>
      <c r="C969" s="17" t="n"/>
      <c r="D969" s="5" t="n"/>
      <c r="E969" s="5" t="n"/>
      <c r="F969" s="6">
        <f>IF(B969&amp;""="","",IFERROR(INDEX('الطلاب'!$B$6:$B$505,MATCH(B969&amp;"",'الطلاب'!$A$6:$A$505,0))&amp;"","كود غير موجود"))</f>
        <v/>
      </c>
      <c r="G969" s="6">
        <f>IF(B969&amp;""="","",IFERROR(INDEX('الطلاب'!$F$6:$F$505,MATCH(B969&amp;"",'الطلاب'!$A$6:$A$505,0))&amp;"",""))</f>
        <v/>
      </c>
      <c r="H969" s="22">
        <f>IF(OR(B969&amp;""="",NOT(ISNUMBER(A969))),"",IF(COUNTIFS($B$6:$B$3005,B969&amp;"",$A$6:$A$3005,"&gt;"&amp;A969)=0,1,0))</f>
        <v/>
      </c>
    </row>
    <row r="970">
      <c r="A970" s="13" t="n"/>
      <c r="B970" s="5" t="n"/>
      <c r="C970" s="17" t="n"/>
      <c r="D970" s="5" t="n"/>
      <c r="E970" s="5" t="n"/>
      <c r="F970" s="6">
        <f>IF(B970&amp;""="","",IFERROR(INDEX('الطلاب'!$B$6:$B$505,MATCH(B970&amp;"",'الطلاب'!$A$6:$A$505,0))&amp;"","كود غير موجود"))</f>
        <v/>
      </c>
      <c r="G970" s="6">
        <f>IF(B970&amp;""="","",IFERROR(INDEX('الطلاب'!$F$6:$F$505,MATCH(B970&amp;"",'الطلاب'!$A$6:$A$505,0))&amp;"",""))</f>
        <v/>
      </c>
      <c r="H970" s="22">
        <f>IF(OR(B970&amp;""="",NOT(ISNUMBER(A970))),"",IF(COUNTIFS($B$6:$B$3005,B970&amp;"",$A$6:$A$3005,"&gt;"&amp;A970)=0,1,0))</f>
        <v/>
      </c>
    </row>
    <row r="971">
      <c r="A971" s="13" t="n"/>
      <c r="B971" s="5" t="n"/>
      <c r="C971" s="17" t="n"/>
      <c r="D971" s="5" t="n"/>
      <c r="E971" s="5" t="n"/>
      <c r="F971" s="6">
        <f>IF(B971&amp;""="","",IFERROR(INDEX('الطلاب'!$B$6:$B$505,MATCH(B971&amp;"",'الطلاب'!$A$6:$A$505,0))&amp;"","كود غير موجود"))</f>
        <v/>
      </c>
      <c r="G971" s="6">
        <f>IF(B971&amp;""="","",IFERROR(INDEX('الطلاب'!$F$6:$F$505,MATCH(B971&amp;"",'الطلاب'!$A$6:$A$505,0))&amp;"",""))</f>
        <v/>
      </c>
      <c r="H971" s="22">
        <f>IF(OR(B971&amp;""="",NOT(ISNUMBER(A971))),"",IF(COUNTIFS($B$6:$B$3005,B971&amp;"",$A$6:$A$3005,"&gt;"&amp;A971)=0,1,0))</f>
        <v/>
      </c>
    </row>
    <row r="972">
      <c r="A972" s="13" t="n"/>
      <c r="B972" s="5" t="n"/>
      <c r="C972" s="17" t="n"/>
      <c r="D972" s="5" t="n"/>
      <c r="E972" s="5" t="n"/>
      <c r="F972" s="6">
        <f>IF(B972&amp;""="","",IFERROR(INDEX('الطلاب'!$B$6:$B$505,MATCH(B972&amp;"",'الطلاب'!$A$6:$A$505,0))&amp;"","كود غير موجود"))</f>
        <v/>
      </c>
      <c r="G972" s="6">
        <f>IF(B972&amp;""="","",IFERROR(INDEX('الطلاب'!$F$6:$F$505,MATCH(B972&amp;"",'الطلاب'!$A$6:$A$505,0))&amp;"",""))</f>
        <v/>
      </c>
      <c r="H972" s="22">
        <f>IF(OR(B972&amp;""="",NOT(ISNUMBER(A972))),"",IF(COUNTIFS($B$6:$B$3005,B972&amp;"",$A$6:$A$3005,"&gt;"&amp;A972)=0,1,0))</f>
        <v/>
      </c>
    </row>
    <row r="973">
      <c r="A973" s="13" t="n"/>
      <c r="B973" s="5" t="n"/>
      <c r="C973" s="17" t="n"/>
      <c r="D973" s="5" t="n"/>
      <c r="E973" s="5" t="n"/>
      <c r="F973" s="6">
        <f>IF(B973&amp;""="","",IFERROR(INDEX('الطلاب'!$B$6:$B$505,MATCH(B973&amp;"",'الطلاب'!$A$6:$A$505,0))&amp;"","كود غير موجود"))</f>
        <v/>
      </c>
      <c r="G973" s="6">
        <f>IF(B973&amp;""="","",IFERROR(INDEX('الطلاب'!$F$6:$F$505,MATCH(B973&amp;"",'الطلاب'!$A$6:$A$505,0))&amp;"",""))</f>
        <v/>
      </c>
      <c r="H973" s="22">
        <f>IF(OR(B973&amp;""="",NOT(ISNUMBER(A973))),"",IF(COUNTIFS($B$6:$B$3005,B973&amp;"",$A$6:$A$3005,"&gt;"&amp;A973)=0,1,0))</f>
        <v/>
      </c>
    </row>
    <row r="974">
      <c r="A974" s="13" t="n"/>
      <c r="B974" s="5" t="n"/>
      <c r="C974" s="17" t="n"/>
      <c r="D974" s="5" t="n"/>
      <c r="E974" s="5" t="n"/>
      <c r="F974" s="6">
        <f>IF(B974&amp;""="","",IFERROR(INDEX('الطلاب'!$B$6:$B$505,MATCH(B974&amp;"",'الطلاب'!$A$6:$A$505,0))&amp;"","كود غير موجود"))</f>
        <v/>
      </c>
      <c r="G974" s="6">
        <f>IF(B974&amp;""="","",IFERROR(INDEX('الطلاب'!$F$6:$F$505,MATCH(B974&amp;"",'الطلاب'!$A$6:$A$505,0))&amp;"",""))</f>
        <v/>
      </c>
      <c r="H974" s="22">
        <f>IF(OR(B974&amp;""="",NOT(ISNUMBER(A974))),"",IF(COUNTIFS($B$6:$B$3005,B974&amp;"",$A$6:$A$3005,"&gt;"&amp;A974)=0,1,0))</f>
        <v/>
      </c>
    </row>
    <row r="975">
      <c r="A975" s="13" t="n"/>
      <c r="B975" s="5" t="n"/>
      <c r="C975" s="17" t="n"/>
      <c r="D975" s="5" t="n"/>
      <c r="E975" s="5" t="n"/>
      <c r="F975" s="6">
        <f>IF(B975&amp;""="","",IFERROR(INDEX('الطلاب'!$B$6:$B$505,MATCH(B975&amp;"",'الطلاب'!$A$6:$A$505,0))&amp;"","كود غير موجود"))</f>
        <v/>
      </c>
      <c r="G975" s="6">
        <f>IF(B975&amp;""="","",IFERROR(INDEX('الطلاب'!$F$6:$F$505,MATCH(B975&amp;"",'الطلاب'!$A$6:$A$505,0))&amp;"",""))</f>
        <v/>
      </c>
      <c r="H975" s="22">
        <f>IF(OR(B975&amp;""="",NOT(ISNUMBER(A975))),"",IF(COUNTIFS($B$6:$B$3005,B975&amp;"",$A$6:$A$3005,"&gt;"&amp;A975)=0,1,0))</f>
        <v/>
      </c>
    </row>
    <row r="976">
      <c r="A976" s="13" t="n"/>
      <c r="B976" s="5" t="n"/>
      <c r="C976" s="17" t="n"/>
      <c r="D976" s="5" t="n"/>
      <c r="E976" s="5" t="n"/>
      <c r="F976" s="6">
        <f>IF(B976&amp;""="","",IFERROR(INDEX('الطلاب'!$B$6:$B$505,MATCH(B976&amp;"",'الطلاب'!$A$6:$A$505,0))&amp;"","كود غير موجود"))</f>
        <v/>
      </c>
      <c r="G976" s="6">
        <f>IF(B976&amp;""="","",IFERROR(INDEX('الطلاب'!$F$6:$F$505,MATCH(B976&amp;"",'الطلاب'!$A$6:$A$505,0))&amp;"",""))</f>
        <v/>
      </c>
      <c r="H976" s="22">
        <f>IF(OR(B976&amp;""="",NOT(ISNUMBER(A976))),"",IF(COUNTIFS($B$6:$B$3005,B976&amp;"",$A$6:$A$3005,"&gt;"&amp;A976)=0,1,0))</f>
        <v/>
      </c>
    </row>
    <row r="977">
      <c r="A977" s="13" t="n"/>
      <c r="B977" s="5" t="n"/>
      <c r="C977" s="17" t="n"/>
      <c r="D977" s="5" t="n"/>
      <c r="E977" s="5" t="n"/>
      <c r="F977" s="6">
        <f>IF(B977&amp;""="","",IFERROR(INDEX('الطلاب'!$B$6:$B$505,MATCH(B977&amp;"",'الطلاب'!$A$6:$A$505,0))&amp;"","كود غير موجود"))</f>
        <v/>
      </c>
      <c r="G977" s="6">
        <f>IF(B977&amp;""="","",IFERROR(INDEX('الطلاب'!$F$6:$F$505,MATCH(B977&amp;"",'الطلاب'!$A$6:$A$505,0))&amp;"",""))</f>
        <v/>
      </c>
      <c r="H977" s="22">
        <f>IF(OR(B977&amp;""="",NOT(ISNUMBER(A977))),"",IF(COUNTIFS($B$6:$B$3005,B977&amp;"",$A$6:$A$3005,"&gt;"&amp;A977)=0,1,0))</f>
        <v/>
      </c>
    </row>
    <row r="978">
      <c r="A978" s="13" t="n"/>
      <c r="B978" s="5" t="n"/>
      <c r="C978" s="17" t="n"/>
      <c r="D978" s="5" t="n"/>
      <c r="E978" s="5" t="n"/>
      <c r="F978" s="6">
        <f>IF(B978&amp;""="","",IFERROR(INDEX('الطلاب'!$B$6:$B$505,MATCH(B978&amp;"",'الطلاب'!$A$6:$A$505,0))&amp;"","كود غير موجود"))</f>
        <v/>
      </c>
      <c r="G978" s="6">
        <f>IF(B978&amp;""="","",IFERROR(INDEX('الطلاب'!$F$6:$F$505,MATCH(B978&amp;"",'الطلاب'!$A$6:$A$505,0))&amp;"",""))</f>
        <v/>
      </c>
      <c r="H978" s="22">
        <f>IF(OR(B978&amp;""="",NOT(ISNUMBER(A978))),"",IF(COUNTIFS($B$6:$B$3005,B978&amp;"",$A$6:$A$3005,"&gt;"&amp;A978)=0,1,0))</f>
        <v/>
      </c>
    </row>
    <row r="979">
      <c r="A979" s="13" t="n"/>
      <c r="B979" s="5" t="n"/>
      <c r="C979" s="17" t="n"/>
      <c r="D979" s="5" t="n"/>
      <c r="E979" s="5" t="n"/>
      <c r="F979" s="6">
        <f>IF(B979&amp;""="","",IFERROR(INDEX('الطلاب'!$B$6:$B$505,MATCH(B979&amp;"",'الطلاب'!$A$6:$A$505,0))&amp;"","كود غير موجود"))</f>
        <v/>
      </c>
      <c r="G979" s="6">
        <f>IF(B979&amp;""="","",IFERROR(INDEX('الطلاب'!$F$6:$F$505,MATCH(B979&amp;"",'الطلاب'!$A$6:$A$505,0))&amp;"",""))</f>
        <v/>
      </c>
      <c r="H979" s="22">
        <f>IF(OR(B979&amp;""="",NOT(ISNUMBER(A979))),"",IF(COUNTIFS($B$6:$B$3005,B979&amp;"",$A$6:$A$3005,"&gt;"&amp;A979)=0,1,0))</f>
        <v/>
      </c>
    </row>
    <row r="980">
      <c r="A980" s="13" t="n"/>
      <c r="B980" s="5" t="n"/>
      <c r="C980" s="17" t="n"/>
      <c r="D980" s="5" t="n"/>
      <c r="E980" s="5" t="n"/>
      <c r="F980" s="6">
        <f>IF(B980&amp;""="","",IFERROR(INDEX('الطلاب'!$B$6:$B$505,MATCH(B980&amp;"",'الطلاب'!$A$6:$A$505,0))&amp;"","كود غير موجود"))</f>
        <v/>
      </c>
      <c r="G980" s="6">
        <f>IF(B980&amp;""="","",IFERROR(INDEX('الطلاب'!$F$6:$F$505,MATCH(B980&amp;"",'الطلاب'!$A$6:$A$505,0))&amp;"",""))</f>
        <v/>
      </c>
      <c r="H980" s="22">
        <f>IF(OR(B980&amp;""="",NOT(ISNUMBER(A980))),"",IF(COUNTIFS($B$6:$B$3005,B980&amp;"",$A$6:$A$3005,"&gt;"&amp;A980)=0,1,0))</f>
        <v/>
      </c>
    </row>
    <row r="981">
      <c r="A981" s="13" t="n"/>
      <c r="B981" s="5" t="n"/>
      <c r="C981" s="17" t="n"/>
      <c r="D981" s="5" t="n"/>
      <c r="E981" s="5" t="n"/>
      <c r="F981" s="6">
        <f>IF(B981&amp;""="","",IFERROR(INDEX('الطلاب'!$B$6:$B$505,MATCH(B981&amp;"",'الطلاب'!$A$6:$A$505,0))&amp;"","كود غير موجود"))</f>
        <v/>
      </c>
      <c r="G981" s="6">
        <f>IF(B981&amp;""="","",IFERROR(INDEX('الطلاب'!$F$6:$F$505,MATCH(B981&amp;"",'الطلاب'!$A$6:$A$505,0))&amp;"",""))</f>
        <v/>
      </c>
      <c r="H981" s="22">
        <f>IF(OR(B981&amp;""="",NOT(ISNUMBER(A981))),"",IF(COUNTIFS($B$6:$B$3005,B981&amp;"",$A$6:$A$3005,"&gt;"&amp;A981)=0,1,0))</f>
        <v/>
      </c>
    </row>
    <row r="982">
      <c r="A982" s="13" t="n"/>
      <c r="B982" s="5" t="n"/>
      <c r="C982" s="17" t="n"/>
      <c r="D982" s="5" t="n"/>
      <c r="E982" s="5" t="n"/>
      <c r="F982" s="6">
        <f>IF(B982&amp;""="","",IFERROR(INDEX('الطلاب'!$B$6:$B$505,MATCH(B982&amp;"",'الطلاب'!$A$6:$A$505,0))&amp;"","كود غير موجود"))</f>
        <v/>
      </c>
      <c r="G982" s="6">
        <f>IF(B982&amp;""="","",IFERROR(INDEX('الطلاب'!$F$6:$F$505,MATCH(B982&amp;"",'الطلاب'!$A$6:$A$505,0))&amp;"",""))</f>
        <v/>
      </c>
      <c r="H982" s="22">
        <f>IF(OR(B982&amp;""="",NOT(ISNUMBER(A982))),"",IF(COUNTIFS($B$6:$B$3005,B982&amp;"",$A$6:$A$3005,"&gt;"&amp;A982)=0,1,0))</f>
        <v/>
      </c>
    </row>
    <row r="983">
      <c r="A983" s="13" t="n"/>
      <c r="B983" s="5" t="n"/>
      <c r="C983" s="17" t="n"/>
      <c r="D983" s="5" t="n"/>
      <c r="E983" s="5" t="n"/>
      <c r="F983" s="6">
        <f>IF(B983&amp;""="","",IFERROR(INDEX('الطلاب'!$B$6:$B$505,MATCH(B983&amp;"",'الطلاب'!$A$6:$A$505,0))&amp;"","كود غير موجود"))</f>
        <v/>
      </c>
      <c r="G983" s="6">
        <f>IF(B983&amp;""="","",IFERROR(INDEX('الطلاب'!$F$6:$F$505,MATCH(B983&amp;"",'الطلاب'!$A$6:$A$505,0))&amp;"",""))</f>
        <v/>
      </c>
      <c r="H983" s="22">
        <f>IF(OR(B983&amp;""="",NOT(ISNUMBER(A983))),"",IF(COUNTIFS($B$6:$B$3005,B983&amp;"",$A$6:$A$3005,"&gt;"&amp;A983)=0,1,0))</f>
        <v/>
      </c>
    </row>
    <row r="984">
      <c r="A984" s="13" t="n"/>
      <c r="B984" s="5" t="n"/>
      <c r="C984" s="17" t="n"/>
      <c r="D984" s="5" t="n"/>
      <c r="E984" s="5" t="n"/>
      <c r="F984" s="6">
        <f>IF(B984&amp;""="","",IFERROR(INDEX('الطلاب'!$B$6:$B$505,MATCH(B984&amp;"",'الطلاب'!$A$6:$A$505,0))&amp;"","كود غير موجود"))</f>
        <v/>
      </c>
      <c r="G984" s="6">
        <f>IF(B984&amp;""="","",IFERROR(INDEX('الطلاب'!$F$6:$F$505,MATCH(B984&amp;"",'الطلاب'!$A$6:$A$505,0))&amp;"",""))</f>
        <v/>
      </c>
      <c r="H984" s="22">
        <f>IF(OR(B984&amp;""="",NOT(ISNUMBER(A984))),"",IF(COUNTIFS($B$6:$B$3005,B984&amp;"",$A$6:$A$3005,"&gt;"&amp;A984)=0,1,0))</f>
        <v/>
      </c>
    </row>
    <row r="985">
      <c r="A985" s="13" t="n"/>
      <c r="B985" s="5" t="n"/>
      <c r="C985" s="17" t="n"/>
      <c r="D985" s="5" t="n"/>
      <c r="E985" s="5" t="n"/>
      <c r="F985" s="6">
        <f>IF(B985&amp;""="","",IFERROR(INDEX('الطلاب'!$B$6:$B$505,MATCH(B985&amp;"",'الطلاب'!$A$6:$A$505,0))&amp;"","كود غير موجود"))</f>
        <v/>
      </c>
      <c r="G985" s="6">
        <f>IF(B985&amp;""="","",IFERROR(INDEX('الطلاب'!$F$6:$F$505,MATCH(B985&amp;"",'الطلاب'!$A$6:$A$505,0))&amp;"",""))</f>
        <v/>
      </c>
      <c r="H985" s="22">
        <f>IF(OR(B985&amp;""="",NOT(ISNUMBER(A985))),"",IF(COUNTIFS($B$6:$B$3005,B985&amp;"",$A$6:$A$3005,"&gt;"&amp;A985)=0,1,0))</f>
        <v/>
      </c>
    </row>
    <row r="986">
      <c r="A986" s="13" t="n"/>
      <c r="B986" s="5" t="n"/>
      <c r="C986" s="17" t="n"/>
      <c r="D986" s="5" t="n"/>
      <c r="E986" s="5" t="n"/>
      <c r="F986" s="6">
        <f>IF(B986&amp;""="","",IFERROR(INDEX('الطلاب'!$B$6:$B$505,MATCH(B986&amp;"",'الطلاب'!$A$6:$A$505,0))&amp;"","كود غير موجود"))</f>
        <v/>
      </c>
      <c r="G986" s="6">
        <f>IF(B986&amp;""="","",IFERROR(INDEX('الطلاب'!$F$6:$F$505,MATCH(B986&amp;"",'الطلاب'!$A$6:$A$505,0))&amp;"",""))</f>
        <v/>
      </c>
      <c r="H986" s="22">
        <f>IF(OR(B986&amp;""="",NOT(ISNUMBER(A986))),"",IF(COUNTIFS($B$6:$B$3005,B986&amp;"",$A$6:$A$3005,"&gt;"&amp;A986)=0,1,0))</f>
        <v/>
      </c>
    </row>
    <row r="987">
      <c r="A987" s="13" t="n"/>
      <c r="B987" s="5" t="n"/>
      <c r="C987" s="17" t="n"/>
      <c r="D987" s="5" t="n"/>
      <c r="E987" s="5" t="n"/>
      <c r="F987" s="6">
        <f>IF(B987&amp;""="","",IFERROR(INDEX('الطلاب'!$B$6:$B$505,MATCH(B987&amp;"",'الطلاب'!$A$6:$A$505,0))&amp;"","كود غير موجود"))</f>
        <v/>
      </c>
      <c r="G987" s="6">
        <f>IF(B987&amp;""="","",IFERROR(INDEX('الطلاب'!$F$6:$F$505,MATCH(B987&amp;"",'الطلاب'!$A$6:$A$505,0))&amp;"",""))</f>
        <v/>
      </c>
      <c r="H987" s="22">
        <f>IF(OR(B987&amp;""="",NOT(ISNUMBER(A987))),"",IF(COUNTIFS($B$6:$B$3005,B987&amp;"",$A$6:$A$3005,"&gt;"&amp;A987)=0,1,0))</f>
        <v/>
      </c>
    </row>
    <row r="988">
      <c r="A988" s="13" t="n"/>
      <c r="B988" s="5" t="n"/>
      <c r="C988" s="17" t="n"/>
      <c r="D988" s="5" t="n"/>
      <c r="E988" s="5" t="n"/>
      <c r="F988" s="6">
        <f>IF(B988&amp;""="","",IFERROR(INDEX('الطلاب'!$B$6:$B$505,MATCH(B988&amp;"",'الطلاب'!$A$6:$A$505,0))&amp;"","كود غير موجود"))</f>
        <v/>
      </c>
      <c r="G988" s="6">
        <f>IF(B988&amp;""="","",IFERROR(INDEX('الطلاب'!$F$6:$F$505,MATCH(B988&amp;"",'الطلاب'!$A$6:$A$505,0))&amp;"",""))</f>
        <v/>
      </c>
      <c r="H988" s="22">
        <f>IF(OR(B988&amp;""="",NOT(ISNUMBER(A988))),"",IF(COUNTIFS($B$6:$B$3005,B988&amp;"",$A$6:$A$3005,"&gt;"&amp;A988)=0,1,0))</f>
        <v/>
      </c>
    </row>
    <row r="989">
      <c r="A989" s="13" t="n"/>
      <c r="B989" s="5" t="n"/>
      <c r="C989" s="17" t="n"/>
      <c r="D989" s="5" t="n"/>
      <c r="E989" s="5" t="n"/>
      <c r="F989" s="6">
        <f>IF(B989&amp;""="","",IFERROR(INDEX('الطلاب'!$B$6:$B$505,MATCH(B989&amp;"",'الطلاب'!$A$6:$A$505,0))&amp;"","كود غير موجود"))</f>
        <v/>
      </c>
      <c r="G989" s="6">
        <f>IF(B989&amp;""="","",IFERROR(INDEX('الطلاب'!$F$6:$F$505,MATCH(B989&amp;"",'الطلاب'!$A$6:$A$505,0))&amp;"",""))</f>
        <v/>
      </c>
      <c r="H989" s="22">
        <f>IF(OR(B989&amp;""="",NOT(ISNUMBER(A989))),"",IF(COUNTIFS($B$6:$B$3005,B989&amp;"",$A$6:$A$3005,"&gt;"&amp;A989)=0,1,0))</f>
        <v/>
      </c>
    </row>
    <row r="990">
      <c r="A990" s="13" t="n"/>
      <c r="B990" s="5" t="n"/>
      <c r="C990" s="17" t="n"/>
      <c r="D990" s="5" t="n"/>
      <c r="E990" s="5" t="n"/>
      <c r="F990" s="6">
        <f>IF(B990&amp;""="","",IFERROR(INDEX('الطلاب'!$B$6:$B$505,MATCH(B990&amp;"",'الطلاب'!$A$6:$A$505,0))&amp;"","كود غير موجود"))</f>
        <v/>
      </c>
      <c r="G990" s="6">
        <f>IF(B990&amp;""="","",IFERROR(INDEX('الطلاب'!$F$6:$F$505,MATCH(B990&amp;"",'الطلاب'!$A$6:$A$505,0))&amp;"",""))</f>
        <v/>
      </c>
      <c r="H990" s="22">
        <f>IF(OR(B990&amp;""="",NOT(ISNUMBER(A990))),"",IF(COUNTIFS($B$6:$B$3005,B990&amp;"",$A$6:$A$3005,"&gt;"&amp;A990)=0,1,0))</f>
        <v/>
      </c>
    </row>
    <row r="991">
      <c r="A991" s="13" t="n"/>
      <c r="B991" s="5" t="n"/>
      <c r="C991" s="17" t="n"/>
      <c r="D991" s="5" t="n"/>
      <c r="E991" s="5" t="n"/>
      <c r="F991" s="6">
        <f>IF(B991&amp;""="","",IFERROR(INDEX('الطلاب'!$B$6:$B$505,MATCH(B991&amp;"",'الطلاب'!$A$6:$A$505,0))&amp;"","كود غير موجود"))</f>
        <v/>
      </c>
      <c r="G991" s="6">
        <f>IF(B991&amp;""="","",IFERROR(INDEX('الطلاب'!$F$6:$F$505,MATCH(B991&amp;"",'الطلاب'!$A$6:$A$505,0))&amp;"",""))</f>
        <v/>
      </c>
      <c r="H991" s="22">
        <f>IF(OR(B991&amp;""="",NOT(ISNUMBER(A991))),"",IF(COUNTIFS($B$6:$B$3005,B991&amp;"",$A$6:$A$3005,"&gt;"&amp;A991)=0,1,0))</f>
        <v/>
      </c>
    </row>
    <row r="992">
      <c r="A992" s="13" t="n"/>
      <c r="B992" s="5" t="n"/>
      <c r="C992" s="17" t="n"/>
      <c r="D992" s="5" t="n"/>
      <c r="E992" s="5" t="n"/>
      <c r="F992" s="6">
        <f>IF(B992&amp;""="","",IFERROR(INDEX('الطلاب'!$B$6:$B$505,MATCH(B992&amp;"",'الطلاب'!$A$6:$A$505,0))&amp;"","كود غير موجود"))</f>
        <v/>
      </c>
      <c r="G992" s="6">
        <f>IF(B992&amp;""="","",IFERROR(INDEX('الطلاب'!$F$6:$F$505,MATCH(B992&amp;"",'الطلاب'!$A$6:$A$505,0))&amp;"",""))</f>
        <v/>
      </c>
      <c r="H992" s="22">
        <f>IF(OR(B992&amp;""="",NOT(ISNUMBER(A992))),"",IF(COUNTIFS($B$6:$B$3005,B992&amp;"",$A$6:$A$3005,"&gt;"&amp;A992)=0,1,0))</f>
        <v/>
      </c>
    </row>
    <row r="993">
      <c r="A993" s="13" t="n"/>
      <c r="B993" s="5" t="n"/>
      <c r="C993" s="17" t="n"/>
      <c r="D993" s="5" t="n"/>
      <c r="E993" s="5" t="n"/>
      <c r="F993" s="6">
        <f>IF(B993&amp;""="","",IFERROR(INDEX('الطلاب'!$B$6:$B$505,MATCH(B993&amp;"",'الطلاب'!$A$6:$A$505,0))&amp;"","كود غير موجود"))</f>
        <v/>
      </c>
      <c r="G993" s="6">
        <f>IF(B993&amp;""="","",IFERROR(INDEX('الطلاب'!$F$6:$F$505,MATCH(B993&amp;"",'الطلاب'!$A$6:$A$505,0))&amp;"",""))</f>
        <v/>
      </c>
      <c r="H993" s="22">
        <f>IF(OR(B993&amp;""="",NOT(ISNUMBER(A993))),"",IF(COUNTIFS($B$6:$B$3005,B993&amp;"",$A$6:$A$3005,"&gt;"&amp;A993)=0,1,0))</f>
        <v/>
      </c>
    </row>
    <row r="994">
      <c r="A994" s="13" t="n"/>
      <c r="B994" s="5" t="n"/>
      <c r="C994" s="17" t="n"/>
      <c r="D994" s="5" t="n"/>
      <c r="E994" s="5" t="n"/>
      <c r="F994" s="6">
        <f>IF(B994&amp;""="","",IFERROR(INDEX('الطلاب'!$B$6:$B$505,MATCH(B994&amp;"",'الطلاب'!$A$6:$A$505,0))&amp;"","كود غير موجود"))</f>
        <v/>
      </c>
      <c r="G994" s="6">
        <f>IF(B994&amp;""="","",IFERROR(INDEX('الطلاب'!$F$6:$F$505,MATCH(B994&amp;"",'الطلاب'!$A$6:$A$505,0))&amp;"",""))</f>
        <v/>
      </c>
      <c r="H994" s="22">
        <f>IF(OR(B994&amp;""="",NOT(ISNUMBER(A994))),"",IF(COUNTIFS($B$6:$B$3005,B994&amp;"",$A$6:$A$3005,"&gt;"&amp;A994)=0,1,0))</f>
        <v/>
      </c>
    </row>
    <row r="995">
      <c r="A995" s="13" t="n"/>
      <c r="B995" s="5" t="n"/>
      <c r="C995" s="17" t="n"/>
      <c r="D995" s="5" t="n"/>
      <c r="E995" s="5" t="n"/>
      <c r="F995" s="6">
        <f>IF(B995&amp;""="","",IFERROR(INDEX('الطلاب'!$B$6:$B$505,MATCH(B995&amp;"",'الطلاب'!$A$6:$A$505,0))&amp;"","كود غير موجود"))</f>
        <v/>
      </c>
      <c r="G995" s="6">
        <f>IF(B995&amp;""="","",IFERROR(INDEX('الطلاب'!$F$6:$F$505,MATCH(B995&amp;"",'الطلاب'!$A$6:$A$505,0))&amp;"",""))</f>
        <v/>
      </c>
      <c r="H995" s="22">
        <f>IF(OR(B995&amp;""="",NOT(ISNUMBER(A995))),"",IF(COUNTIFS($B$6:$B$3005,B995&amp;"",$A$6:$A$3005,"&gt;"&amp;A995)=0,1,0))</f>
        <v/>
      </c>
    </row>
    <row r="996">
      <c r="A996" s="13" t="n"/>
      <c r="B996" s="5" t="n"/>
      <c r="C996" s="17" t="n"/>
      <c r="D996" s="5" t="n"/>
      <c r="E996" s="5" t="n"/>
      <c r="F996" s="6">
        <f>IF(B996&amp;""="","",IFERROR(INDEX('الطلاب'!$B$6:$B$505,MATCH(B996&amp;"",'الطلاب'!$A$6:$A$505,0))&amp;"","كود غير موجود"))</f>
        <v/>
      </c>
      <c r="G996" s="6">
        <f>IF(B996&amp;""="","",IFERROR(INDEX('الطلاب'!$F$6:$F$505,MATCH(B996&amp;"",'الطلاب'!$A$6:$A$505,0))&amp;"",""))</f>
        <v/>
      </c>
      <c r="H996" s="22">
        <f>IF(OR(B996&amp;""="",NOT(ISNUMBER(A996))),"",IF(COUNTIFS($B$6:$B$3005,B996&amp;"",$A$6:$A$3005,"&gt;"&amp;A996)=0,1,0))</f>
        <v/>
      </c>
    </row>
    <row r="997">
      <c r="A997" s="13" t="n"/>
      <c r="B997" s="5" t="n"/>
      <c r="C997" s="17" t="n"/>
      <c r="D997" s="5" t="n"/>
      <c r="E997" s="5" t="n"/>
      <c r="F997" s="6">
        <f>IF(B997&amp;""="","",IFERROR(INDEX('الطلاب'!$B$6:$B$505,MATCH(B997&amp;"",'الطلاب'!$A$6:$A$505,0))&amp;"","كود غير موجود"))</f>
        <v/>
      </c>
      <c r="G997" s="6">
        <f>IF(B997&amp;""="","",IFERROR(INDEX('الطلاب'!$F$6:$F$505,MATCH(B997&amp;"",'الطلاب'!$A$6:$A$505,0))&amp;"",""))</f>
        <v/>
      </c>
      <c r="H997" s="22">
        <f>IF(OR(B997&amp;""="",NOT(ISNUMBER(A997))),"",IF(COUNTIFS($B$6:$B$3005,B997&amp;"",$A$6:$A$3005,"&gt;"&amp;A997)=0,1,0))</f>
        <v/>
      </c>
    </row>
    <row r="998">
      <c r="A998" s="13" t="n"/>
      <c r="B998" s="5" t="n"/>
      <c r="C998" s="17" t="n"/>
      <c r="D998" s="5" t="n"/>
      <c r="E998" s="5" t="n"/>
      <c r="F998" s="6">
        <f>IF(B998&amp;""="","",IFERROR(INDEX('الطلاب'!$B$6:$B$505,MATCH(B998&amp;"",'الطلاب'!$A$6:$A$505,0))&amp;"","كود غير موجود"))</f>
        <v/>
      </c>
      <c r="G998" s="6">
        <f>IF(B998&amp;""="","",IFERROR(INDEX('الطلاب'!$F$6:$F$505,MATCH(B998&amp;"",'الطلاب'!$A$6:$A$505,0))&amp;"",""))</f>
        <v/>
      </c>
      <c r="H998" s="22">
        <f>IF(OR(B998&amp;""="",NOT(ISNUMBER(A998))),"",IF(COUNTIFS($B$6:$B$3005,B998&amp;"",$A$6:$A$3005,"&gt;"&amp;A998)=0,1,0))</f>
        <v/>
      </c>
    </row>
    <row r="999">
      <c r="A999" s="13" t="n"/>
      <c r="B999" s="5" t="n"/>
      <c r="C999" s="17" t="n"/>
      <c r="D999" s="5" t="n"/>
      <c r="E999" s="5" t="n"/>
      <c r="F999" s="6">
        <f>IF(B999&amp;""="","",IFERROR(INDEX('الطلاب'!$B$6:$B$505,MATCH(B999&amp;"",'الطلاب'!$A$6:$A$505,0))&amp;"","كود غير موجود"))</f>
        <v/>
      </c>
      <c r="G999" s="6">
        <f>IF(B999&amp;""="","",IFERROR(INDEX('الطلاب'!$F$6:$F$505,MATCH(B999&amp;"",'الطلاب'!$A$6:$A$505,0))&amp;"",""))</f>
        <v/>
      </c>
      <c r="H999" s="22">
        <f>IF(OR(B999&amp;""="",NOT(ISNUMBER(A999))),"",IF(COUNTIFS($B$6:$B$3005,B999&amp;"",$A$6:$A$3005,"&gt;"&amp;A999)=0,1,0))</f>
        <v/>
      </c>
    </row>
    <row r="1000">
      <c r="A1000" s="13" t="n"/>
      <c r="B1000" s="5" t="n"/>
      <c r="C1000" s="17" t="n"/>
      <c r="D1000" s="5" t="n"/>
      <c r="E1000" s="5" t="n"/>
      <c r="F1000" s="6">
        <f>IF(B1000&amp;""="","",IFERROR(INDEX('الطلاب'!$B$6:$B$505,MATCH(B1000&amp;"",'الطلاب'!$A$6:$A$505,0))&amp;"","كود غير موجود"))</f>
        <v/>
      </c>
      <c r="G1000" s="6">
        <f>IF(B1000&amp;""="","",IFERROR(INDEX('الطلاب'!$F$6:$F$505,MATCH(B1000&amp;"",'الطلاب'!$A$6:$A$505,0))&amp;"",""))</f>
        <v/>
      </c>
      <c r="H1000" s="22">
        <f>IF(OR(B1000&amp;""="",NOT(ISNUMBER(A1000))),"",IF(COUNTIFS($B$6:$B$3005,B1000&amp;"",$A$6:$A$3005,"&gt;"&amp;A1000)=0,1,0))</f>
        <v/>
      </c>
    </row>
    <row r="1001">
      <c r="A1001" s="13" t="n"/>
      <c r="B1001" s="5" t="n"/>
      <c r="C1001" s="17" t="n"/>
      <c r="D1001" s="5" t="n"/>
      <c r="E1001" s="5" t="n"/>
      <c r="F1001" s="6">
        <f>IF(B1001&amp;""="","",IFERROR(INDEX('الطلاب'!$B$6:$B$505,MATCH(B1001&amp;"",'الطلاب'!$A$6:$A$505,0))&amp;"","كود غير موجود"))</f>
        <v/>
      </c>
      <c r="G1001" s="6">
        <f>IF(B1001&amp;""="","",IFERROR(INDEX('الطلاب'!$F$6:$F$505,MATCH(B1001&amp;"",'الطلاب'!$A$6:$A$505,0))&amp;"",""))</f>
        <v/>
      </c>
      <c r="H1001" s="22">
        <f>IF(OR(B1001&amp;""="",NOT(ISNUMBER(A1001))),"",IF(COUNTIFS($B$6:$B$3005,B1001&amp;"",$A$6:$A$3005,"&gt;"&amp;A1001)=0,1,0))</f>
        <v/>
      </c>
    </row>
    <row r="1002">
      <c r="A1002" s="13" t="n"/>
      <c r="B1002" s="5" t="n"/>
      <c r="C1002" s="17" t="n"/>
      <c r="D1002" s="5" t="n"/>
      <c r="E1002" s="5" t="n"/>
      <c r="F1002" s="6">
        <f>IF(B1002&amp;""="","",IFERROR(INDEX('الطلاب'!$B$6:$B$505,MATCH(B1002&amp;"",'الطلاب'!$A$6:$A$505,0))&amp;"","كود غير موجود"))</f>
        <v/>
      </c>
      <c r="G1002" s="6">
        <f>IF(B1002&amp;""="","",IFERROR(INDEX('الطلاب'!$F$6:$F$505,MATCH(B1002&amp;"",'الطلاب'!$A$6:$A$505,0))&amp;"",""))</f>
        <v/>
      </c>
      <c r="H1002" s="22">
        <f>IF(OR(B1002&amp;""="",NOT(ISNUMBER(A1002))),"",IF(COUNTIFS($B$6:$B$3005,B1002&amp;"",$A$6:$A$3005,"&gt;"&amp;A1002)=0,1,0))</f>
        <v/>
      </c>
    </row>
    <row r="1003">
      <c r="A1003" s="13" t="n"/>
      <c r="B1003" s="5" t="n"/>
      <c r="C1003" s="17" t="n"/>
      <c r="D1003" s="5" t="n"/>
      <c r="E1003" s="5" t="n"/>
      <c r="F1003" s="6">
        <f>IF(B1003&amp;""="","",IFERROR(INDEX('الطلاب'!$B$6:$B$505,MATCH(B1003&amp;"",'الطلاب'!$A$6:$A$505,0))&amp;"","كود غير موجود"))</f>
        <v/>
      </c>
      <c r="G1003" s="6">
        <f>IF(B1003&amp;""="","",IFERROR(INDEX('الطلاب'!$F$6:$F$505,MATCH(B1003&amp;"",'الطلاب'!$A$6:$A$505,0))&amp;"",""))</f>
        <v/>
      </c>
      <c r="H1003" s="22">
        <f>IF(OR(B1003&amp;""="",NOT(ISNUMBER(A1003))),"",IF(COUNTIFS($B$6:$B$3005,B1003&amp;"",$A$6:$A$3005,"&gt;"&amp;A1003)=0,1,0))</f>
        <v/>
      </c>
    </row>
    <row r="1004">
      <c r="A1004" s="13" t="n"/>
      <c r="B1004" s="5" t="n"/>
      <c r="C1004" s="17" t="n"/>
      <c r="D1004" s="5" t="n"/>
      <c r="E1004" s="5" t="n"/>
      <c r="F1004" s="6">
        <f>IF(B1004&amp;""="","",IFERROR(INDEX('الطلاب'!$B$6:$B$505,MATCH(B1004&amp;"",'الطلاب'!$A$6:$A$505,0))&amp;"","كود غير موجود"))</f>
        <v/>
      </c>
      <c r="G1004" s="6">
        <f>IF(B1004&amp;""="","",IFERROR(INDEX('الطلاب'!$F$6:$F$505,MATCH(B1004&amp;"",'الطلاب'!$A$6:$A$505,0))&amp;"",""))</f>
        <v/>
      </c>
      <c r="H1004" s="22">
        <f>IF(OR(B1004&amp;""="",NOT(ISNUMBER(A1004))),"",IF(COUNTIFS($B$6:$B$3005,B1004&amp;"",$A$6:$A$3005,"&gt;"&amp;A1004)=0,1,0))</f>
        <v/>
      </c>
    </row>
    <row r="1005">
      <c r="A1005" s="13" t="n"/>
      <c r="B1005" s="5" t="n"/>
      <c r="C1005" s="17" t="n"/>
      <c r="D1005" s="5" t="n"/>
      <c r="E1005" s="5" t="n"/>
      <c r="F1005" s="6">
        <f>IF(B1005&amp;""="","",IFERROR(INDEX('الطلاب'!$B$6:$B$505,MATCH(B1005&amp;"",'الطلاب'!$A$6:$A$505,0))&amp;"","كود غير موجود"))</f>
        <v/>
      </c>
      <c r="G1005" s="6">
        <f>IF(B1005&amp;""="","",IFERROR(INDEX('الطلاب'!$F$6:$F$505,MATCH(B1005&amp;"",'الطلاب'!$A$6:$A$505,0))&amp;"",""))</f>
        <v/>
      </c>
      <c r="H1005" s="22">
        <f>IF(OR(B1005&amp;""="",NOT(ISNUMBER(A1005))),"",IF(COUNTIFS($B$6:$B$3005,B1005&amp;"",$A$6:$A$3005,"&gt;"&amp;A1005)=0,1,0))</f>
        <v/>
      </c>
    </row>
    <row r="1006">
      <c r="A1006" s="13" t="n"/>
      <c r="B1006" s="5" t="n"/>
      <c r="C1006" s="17" t="n"/>
      <c r="D1006" s="5" t="n"/>
      <c r="E1006" s="5" t="n"/>
      <c r="F1006" s="6">
        <f>IF(B1006&amp;""="","",IFERROR(INDEX('الطلاب'!$B$6:$B$505,MATCH(B1006&amp;"",'الطلاب'!$A$6:$A$505,0))&amp;"","كود غير موجود"))</f>
        <v/>
      </c>
      <c r="G1006" s="6">
        <f>IF(B1006&amp;""="","",IFERROR(INDEX('الطلاب'!$F$6:$F$505,MATCH(B1006&amp;"",'الطلاب'!$A$6:$A$505,0))&amp;"",""))</f>
        <v/>
      </c>
      <c r="H1006" s="22">
        <f>IF(OR(B1006&amp;""="",NOT(ISNUMBER(A1006))),"",IF(COUNTIFS($B$6:$B$3005,B1006&amp;"",$A$6:$A$3005,"&gt;"&amp;A1006)=0,1,0))</f>
        <v/>
      </c>
    </row>
    <row r="1007">
      <c r="A1007" s="13" t="n"/>
      <c r="B1007" s="5" t="n"/>
      <c r="C1007" s="17" t="n"/>
      <c r="D1007" s="5" t="n"/>
      <c r="E1007" s="5" t="n"/>
      <c r="F1007" s="6">
        <f>IF(B1007&amp;""="","",IFERROR(INDEX('الطلاب'!$B$6:$B$505,MATCH(B1007&amp;"",'الطلاب'!$A$6:$A$505,0))&amp;"","كود غير موجود"))</f>
        <v/>
      </c>
      <c r="G1007" s="6">
        <f>IF(B1007&amp;""="","",IFERROR(INDEX('الطلاب'!$F$6:$F$505,MATCH(B1007&amp;"",'الطلاب'!$A$6:$A$505,0))&amp;"",""))</f>
        <v/>
      </c>
      <c r="H1007" s="22">
        <f>IF(OR(B1007&amp;""="",NOT(ISNUMBER(A1007))),"",IF(COUNTIFS($B$6:$B$3005,B1007&amp;"",$A$6:$A$3005,"&gt;"&amp;A1007)=0,1,0))</f>
        <v/>
      </c>
    </row>
    <row r="1008">
      <c r="A1008" s="13" t="n"/>
      <c r="B1008" s="5" t="n"/>
      <c r="C1008" s="17" t="n"/>
      <c r="D1008" s="5" t="n"/>
      <c r="E1008" s="5" t="n"/>
      <c r="F1008" s="6">
        <f>IF(B1008&amp;""="","",IFERROR(INDEX('الطلاب'!$B$6:$B$505,MATCH(B1008&amp;"",'الطلاب'!$A$6:$A$505,0))&amp;"","كود غير موجود"))</f>
        <v/>
      </c>
      <c r="G1008" s="6">
        <f>IF(B1008&amp;""="","",IFERROR(INDEX('الطلاب'!$F$6:$F$505,MATCH(B1008&amp;"",'الطلاب'!$A$6:$A$505,0))&amp;"",""))</f>
        <v/>
      </c>
      <c r="H1008" s="22">
        <f>IF(OR(B1008&amp;""="",NOT(ISNUMBER(A1008))),"",IF(COUNTIFS($B$6:$B$3005,B1008&amp;"",$A$6:$A$3005,"&gt;"&amp;A1008)=0,1,0))</f>
        <v/>
      </c>
    </row>
    <row r="1009">
      <c r="A1009" s="13" t="n"/>
      <c r="B1009" s="5" t="n"/>
      <c r="C1009" s="17" t="n"/>
      <c r="D1009" s="5" t="n"/>
      <c r="E1009" s="5" t="n"/>
      <c r="F1009" s="6">
        <f>IF(B1009&amp;""="","",IFERROR(INDEX('الطلاب'!$B$6:$B$505,MATCH(B1009&amp;"",'الطلاب'!$A$6:$A$505,0))&amp;"","كود غير موجود"))</f>
        <v/>
      </c>
      <c r="G1009" s="6">
        <f>IF(B1009&amp;""="","",IFERROR(INDEX('الطلاب'!$F$6:$F$505,MATCH(B1009&amp;"",'الطلاب'!$A$6:$A$505,0))&amp;"",""))</f>
        <v/>
      </c>
      <c r="H1009" s="22">
        <f>IF(OR(B1009&amp;""="",NOT(ISNUMBER(A1009))),"",IF(COUNTIFS($B$6:$B$3005,B1009&amp;"",$A$6:$A$3005,"&gt;"&amp;A1009)=0,1,0))</f>
        <v/>
      </c>
    </row>
    <row r="1010">
      <c r="A1010" s="13" t="n"/>
      <c r="B1010" s="5" t="n"/>
      <c r="C1010" s="17" t="n"/>
      <c r="D1010" s="5" t="n"/>
      <c r="E1010" s="5" t="n"/>
      <c r="F1010" s="6">
        <f>IF(B1010&amp;""="","",IFERROR(INDEX('الطلاب'!$B$6:$B$505,MATCH(B1010&amp;"",'الطلاب'!$A$6:$A$505,0))&amp;"","كود غير موجود"))</f>
        <v/>
      </c>
      <c r="G1010" s="6">
        <f>IF(B1010&amp;""="","",IFERROR(INDEX('الطلاب'!$F$6:$F$505,MATCH(B1010&amp;"",'الطلاب'!$A$6:$A$505,0))&amp;"",""))</f>
        <v/>
      </c>
      <c r="H1010" s="22">
        <f>IF(OR(B1010&amp;""="",NOT(ISNUMBER(A1010))),"",IF(COUNTIFS($B$6:$B$3005,B1010&amp;"",$A$6:$A$3005,"&gt;"&amp;A1010)=0,1,0))</f>
        <v/>
      </c>
    </row>
    <row r="1011">
      <c r="A1011" s="13" t="n"/>
      <c r="B1011" s="5" t="n"/>
      <c r="C1011" s="17" t="n"/>
      <c r="D1011" s="5" t="n"/>
      <c r="E1011" s="5" t="n"/>
      <c r="F1011" s="6">
        <f>IF(B1011&amp;""="","",IFERROR(INDEX('الطلاب'!$B$6:$B$505,MATCH(B1011&amp;"",'الطلاب'!$A$6:$A$505,0))&amp;"","كود غير موجود"))</f>
        <v/>
      </c>
      <c r="G1011" s="6">
        <f>IF(B1011&amp;""="","",IFERROR(INDEX('الطلاب'!$F$6:$F$505,MATCH(B1011&amp;"",'الطلاب'!$A$6:$A$505,0))&amp;"",""))</f>
        <v/>
      </c>
      <c r="H1011" s="22">
        <f>IF(OR(B1011&amp;""="",NOT(ISNUMBER(A1011))),"",IF(COUNTIFS($B$6:$B$3005,B1011&amp;"",$A$6:$A$3005,"&gt;"&amp;A1011)=0,1,0))</f>
        <v/>
      </c>
    </row>
    <row r="1012">
      <c r="A1012" s="13" t="n"/>
      <c r="B1012" s="5" t="n"/>
      <c r="C1012" s="17" t="n"/>
      <c r="D1012" s="5" t="n"/>
      <c r="E1012" s="5" t="n"/>
      <c r="F1012" s="6">
        <f>IF(B1012&amp;""="","",IFERROR(INDEX('الطلاب'!$B$6:$B$505,MATCH(B1012&amp;"",'الطلاب'!$A$6:$A$505,0))&amp;"","كود غير موجود"))</f>
        <v/>
      </c>
      <c r="G1012" s="6">
        <f>IF(B1012&amp;""="","",IFERROR(INDEX('الطلاب'!$F$6:$F$505,MATCH(B1012&amp;"",'الطلاب'!$A$6:$A$505,0))&amp;"",""))</f>
        <v/>
      </c>
      <c r="H1012" s="22">
        <f>IF(OR(B1012&amp;""="",NOT(ISNUMBER(A1012))),"",IF(COUNTIFS($B$6:$B$3005,B1012&amp;"",$A$6:$A$3005,"&gt;"&amp;A1012)=0,1,0))</f>
        <v/>
      </c>
    </row>
    <row r="1013">
      <c r="A1013" s="13" t="n"/>
      <c r="B1013" s="5" t="n"/>
      <c r="C1013" s="17" t="n"/>
      <c r="D1013" s="5" t="n"/>
      <c r="E1013" s="5" t="n"/>
      <c r="F1013" s="6">
        <f>IF(B1013&amp;""="","",IFERROR(INDEX('الطلاب'!$B$6:$B$505,MATCH(B1013&amp;"",'الطلاب'!$A$6:$A$505,0))&amp;"","كود غير موجود"))</f>
        <v/>
      </c>
      <c r="G1013" s="6">
        <f>IF(B1013&amp;""="","",IFERROR(INDEX('الطلاب'!$F$6:$F$505,MATCH(B1013&amp;"",'الطلاب'!$A$6:$A$505,0))&amp;"",""))</f>
        <v/>
      </c>
      <c r="H1013" s="22">
        <f>IF(OR(B1013&amp;""="",NOT(ISNUMBER(A1013))),"",IF(COUNTIFS($B$6:$B$3005,B1013&amp;"",$A$6:$A$3005,"&gt;"&amp;A1013)=0,1,0))</f>
        <v/>
      </c>
    </row>
    <row r="1014">
      <c r="A1014" s="13" t="n"/>
      <c r="B1014" s="5" t="n"/>
      <c r="C1014" s="17" t="n"/>
      <c r="D1014" s="5" t="n"/>
      <c r="E1014" s="5" t="n"/>
      <c r="F1014" s="6">
        <f>IF(B1014&amp;""="","",IFERROR(INDEX('الطلاب'!$B$6:$B$505,MATCH(B1014&amp;"",'الطلاب'!$A$6:$A$505,0))&amp;"","كود غير موجود"))</f>
        <v/>
      </c>
      <c r="G1014" s="6">
        <f>IF(B1014&amp;""="","",IFERROR(INDEX('الطلاب'!$F$6:$F$505,MATCH(B1014&amp;"",'الطلاب'!$A$6:$A$505,0))&amp;"",""))</f>
        <v/>
      </c>
      <c r="H1014" s="22">
        <f>IF(OR(B1014&amp;""="",NOT(ISNUMBER(A1014))),"",IF(COUNTIFS($B$6:$B$3005,B1014&amp;"",$A$6:$A$3005,"&gt;"&amp;A1014)=0,1,0))</f>
        <v/>
      </c>
    </row>
    <row r="1015">
      <c r="A1015" s="13" t="n"/>
      <c r="B1015" s="5" t="n"/>
      <c r="C1015" s="17" t="n"/>
      <c r="D1015" s="5" t="n"/>
      <c r="E1015" s="5" t="n"/>
      <c r="F1015" s="6">
        <f>IF(B1015&amp;""="","",IFERROR(INDEX('الطلاب'!$B$6:$B$505,MATCH(B1015&amp;"",'الطلاب'!$A$6:$A$505,0))&amp;"","كود غير موجود"))</f>
        <v/>
      </c>
      <c r="G1015" s="6">
        <f>IF(B1015&amp;""="","",IFERROR(INDEX('الطلاب'!$F$6:$F$505,MATCH(B1015&amp;"",'الطلاب'!$A$6:$A$505,0))&amp;"",""))</f>
        <v/>
      </c>
      <c r="H1015" s="22">
        <f>IF(OR(B1015&amp;""="",NOT(ISNUMBER(A1015))),"",IF(COUNTIFS($B$6:$B$3005,B1015&amp;"",$A$6:$A$3005,"&gt;"&amp;A1015)=0,1,0))</f>
        <v/>
      </c>
    </row>
    <row r="1016">
      <c r="A1016" s="13" t="n"/>
      <c r="B1016" s="5" t="n"/>
      <c r="C1016" s="17" t="n"/>
      <c r="D1016" s="5" t="n"/>
      <c r="E1016" s="5" t="n"/>
      <c r="F1016" s="6">
        <f>IF(B1016&amp;""="","",IFERROR(INDEX('الطلاب'!$B$6:$B$505,MATCH(B1016&amp;"",'الطلاب'!$A$6:$A$505,0))&amp;"","كود غير موجود"))</f>
        <v/>
      </c>
      <c r="G1016" s="6">
        <f>IF(B1016&amp;""="","",IFERROR(INDEX('الطلاب'!$F$6:$F$505,MATCH(B1016&amp;"",'الطلاب'!$A$6:$A$505,0))&amp;"",""))</f>
        <v/>
      </c>
      <c r="H1016" s="22">
        <f>IF(OR(B1016&amp;""="",NOT(ISNUMBER(A1016))),"",IF(COUNTIFS($B$6:$B$3005,B1016&amp;"",$A$6:$A$3005,"&gt;"&amp;A1016)=0,1,0))</f>
        <v/>
      </c>
    </row>
    <row r="1017">
      <c r="A1017" s="13" t="n"/>
      <c r="B1017" s="5" t="n"/>
      <c r="C1017" s="17" t="n"/>
      <c r="D1017" s="5" t="n"/>
      <c r="E1017" s="5" t="n"/>
      <c r="F1017" s="6">
        <f>IF(B1017&amp;""="","",IFERROR(INDEX('الطلاب'!$B$6:$B$505,MATCH(B1017&amp;"",'الطلاب'!$A$6:$A$505,0))&amp;"","كود غير موجود"))</f>
        <v/>
      </c>
      <c r="G1017" s="6">
        <f>IF(B1017&amp;""="","",IFERROR(INDEX('الطلاب'!$F$6:$F$505,MATCH(B1017&amp;"",'الطلاب'!$A$6:$A$505,0))&amp;"",""))</f>
        <v/>
      </c>
      <c r="H1017" s="22">
        <f>IF(OR(B1017&amp;""="",NOT(ISNUMBER(A1017))),"",IF(COUNTIFS($B$6:$B$3005,B1017&amp;"",$A$6:$A$3005,"&gt;"&amp;A1017)=0,1,0))</f>
        <v/>
      </c>
    </row>
    <row r="1018">
      <c r="A1018" s="13" t="n"/>
      <c r="B1018" s="5" t="n"/>
      <c r="C1018" s="17" t="n"/>
      <c r="D1018" s="5" t="n"/>
      <c r="E1018" s="5" t="n"/>
      <c r="F1018" s="6">
        <f>IF(B1018&amp;""="","",IFERROR(INDEX('الطلاب'!$B$6:$B$505,MATCH(B1018&amp;"",'الطلاب'!$A$6:$A$505,0))&amp;"","كود غير موجود"))</f>
        <v/>
      </c>
      <c r="G1018" s="6">
        <f>IF(B1018&amp;""="","",IFERROR(INDEX('الطلاب'!$F$6:$F$505,MATCH(B1018&amp;"",'الطلاب'!$A$6:$A$505,0))&amp;"",""))</f>
        <v/>
      </c>
      <c r="H1018" s="22">
        <f>IF(OR(B1018&amp;""="",NOT(ISNUMBER(A1018))),"",IF(COUNTIFS($B$6:$B$3005,B1018&amp;"",$A$6:$A$3005,"&gt;"&amp;A1018)=0,1,0))</f>
        <v/>
      </c>
    </row>
    <row r="1019">
      <c r="A1019" s="13" t="n"/>
      <c r="B1019" s="5" t="n"/>
      <c r="C1019" s="17" t="n"/>
      <c r="D1019" s="5" t="n"/>
      <c r="E1019" s="5" t="n"/>
      <c r="F1019" s="6">
        <f>IF(B1019&amp;""="","",IFERROR(INDEX('الطلاب'!$B$6:$B$505,MATCH(B1019&amp;"",'الطلاب'!$A$6:$A$505,0))&amp;"","كود غير موجود"))</f>
        <v/>
      </c>
      <c r="G1019" s="6">
        <f>IF(B1019&amp;""="","",IFERROR(INDEX('الطلاب'!$F$6:$F$505,MATCH(B1019&amp;"",'الطلاب'!$A$6:$A$505,0))&amp;"",""))</f>
        <v/>
      </c>
      <c r="H1019" s="22">
        <f>IF(OR(B1019&amp;""="",NOT(ISNUMBER(A1019))),"",IF(COUNTIFS($B$6:$B$3005,B1019&amp;"",$A$6:$A$3005,"&gt;"&amp;A1019)=0,1,0))</f>
        <v/>
      </c>
    </row>
    <row r="1020">
      <c r="A1020" s="13" t="n"/>
      <c r="B1020" s="5" t="n"/>
      <c r="C1020" s="17" t="n"/>
      <c r="D1020" s="5" t="n"/>
      <c r="E1020" s="5" t="n"/>
      <c r="F1020" s="6">
        <f>IF(B1020&amp;""="","",IFERROR(INDEX('الطلاب'!$B$6:$B$505,MATCH(B1020&amp;"",'الطلاب'!$A$6:$A$505,0))&amp;"","كود غير موجود"))</f>
        <v/>
      </c>
      <c r="G1020" s="6">
        <f>IF(B1020&amp;""="","",IFERROR(INDEX('الطلاب'!$F$6:$F$505,MATCH(B1020&amp;"",'الطلاب'!$A$6:$A$505,0))&amp;"",""))</f>
        <v/>
      </c>
      <c r="H1020" s="22">
        <f>IF(OR(B1020&amp;""="",NOT(ISNUMBER(A1020))),"",IF(COUNTIFS($B$6:$B$3005,B1020&amp;"",$A$6:$A$3005,"&gt;"&amp;A1020)=0,1,0))</f>
        <v/>
      </c>
    </row>
    <row r="1021">
      <c r="A1021" s="13" t="n"/>
      <c r="B1021" s="5" t="n"/>
      <c r="C1021" s="17" t="n"/>
      <c r="D1021" s="5" t="n"/>
      <c r="E1021" s="5" t="n"/>
      <c r="F1021" s="6">
        <f>IF(B1021&amp;""="","",IFERROR(INDEX('الطلاب'!$B$6:$B$505,MATCH(B1021&amp;"",'الطلاب'!$A$6:$A$505,0))&amp;"","كود غير موجود"))</f>
        <v/>
      </c>
      <c r="G1021" s="6">
        <f>IF(B1021&amp;""="","",IFERROR(INDEX('الطلاب'!$F$6:$F$505,MATCH(B1021&amp;"",'الطلاب'!$A$6:$A$505,0))&amp;"",""))</f>
        <v/>
      </c>
      <c r="H1021" s="22">
        <f>IF(OR(B1021&amp;""="",NOT(ISNUMBER(A1021))),"",IF(COUNTIFS($B$6:$B$3005,B1021&amp;"",$A$6:$A$3005,"&gt;"&amp;A1021)=0,1,0))</f>
        <v/>
      </c>
    </row>
    <row r="1022">
      <c r="A1022" s="13" t="n"/>
      <c r="B1022" s="5" t="n"/>
      <c r="C1022" s="17" t="n"/>
      <c r="D1022" s="5" t="n"/>
      <c r="E1022" s="5" t="n"/>
      <c r="F1022" s="6">
        <f>IF(B1022&amp;""="","",IFERROR(INDEX('الطلاب'!$B$6:$B$505,MATCH(B1022&amp;"",'الطلاب'!$A$6:$A$505,0))&amp;"","كود غير موجود"))</f>
        <v/>
      </c>
      <c r="G1022" s="6">
        <f>IF(B1022&amp;""="","",IFERROR(INDEX('الطلاب'!$F$6:$F$505,MATCH(B1022&amp;"",'الطلاب'!$A$6:$A$505,0))&amp;"",""))</f>
        <v/>
      </c>
      <c r="H1022" s="22">
        <f>IF(OR(B1022&amp;""="",NOT(ISNUMBER(A1022))),"",IF(COUNTIFS($B$6:$B$3005,B1022&amp;"",$A$6:$A$3005,"&gt;"&amp;A1022)=0,1,0))</f>
        <v/>
      </c>
    </row>
    <row r="1023">
      <c r="A1023" s="13" t="n"/>
      <c r="B1023" s="5" t="n"/>
      <c r="C1023" s="17" t="n"/>
      <c r="D1023" s="5" t="n"/>
      <c r="E1023" s="5" t="n"/>
      <c r="F1023" s="6">
        <f>IF(B1023&amp;""="","",IFERROR(INDEX('الطلاب'!$B$6:$B$505,MATCH(B1023&amp;"",'الطلاب'!$A$6:$A$505,0))&amp;"","كود غير موجود"))</f>
        <v/>
      </c>
      <c r="G1023" s="6">
        <f>IF(B1023&amp;""="","",IFERROR(INDEX('الطلاب'!$F$6:$F$505,MATCH(B1023&amp;"",'الطلاب'!$A$6:$A$505,0))&amp;"",""))</f>
        <v/>
      </c>
      <c r="H1023" s="22">
        <f>IF(OR(B1023&amp;""="",NOT(ISNUMBER(A1023))),"",IF(COUNTIFS($B$6:$B$3005,B1023&amp;"",$A$6:$A$3005,"&gt;"&amp;A1023)=0,1,0))</f>
        <v/>
      </c>
    </row>
    <row r="1024">
      <c r="A1024" s="13" t="n"/>
      <c r="B1024" s="5" t="n"/>
      <c r="C1024" s="17" t="n"/>
      <c r="D1024" s="5" t="n"/>
      <c r="E1024" s="5" t="n"/>
      <c r="F1024" s="6">
        <f>IF(B1024&amp;""="","",IFERROR(INDEX('الطلاب'!$B$6:$B$505,MATCH(B1024&amp;"",'الطلاب'!$A$6:$A$505,0))&amp;"","كود غير موجود"))</f>
        <v/>
      </c>
      <c r="G1024" s="6">
        <f>IF(B1024&amp;""="","",IFERROR(INDEX('الطلاب'!$F$6:$F$505,MATCH(B1024&amp;"",'الطلاب'!$A$6:$A$505,0))&amp;"",""))</f>
        <v/>
      </c>
      <c r="H1024" s="22">
        <f>IF(OR(B1024&amp;""="",NOT(ISNUMBER(A1024))),"",IF(COUNTIFS($B$6:$B$3005,B1024&amp;"",$A$6:$A$3005,"&gt;"&amp;A1024)=0,1,0))</f>
        <v/>
      </c>
    </row>
    <row r="1025">
      <c r="A1025" s="13" t="n"/>
      <c r="B1025" s="5" t="n"/>
      <c r="C1025" s="17" t="n"/>
      <c r="D1025" s="5" t="n"/>
      <c r="E1025" s="5" t="n"/>
      <c r="F1025" s="6">
        <f>IF(B1025&amp;""="","",IFERROR(INDEX('الطلاب'!$B$6:$B$505,MATCH(B1025&amp;"",'الطلاب'!$A$6:$A$505,0))&amp;"","كود غير موجود"))</f>
        <v/>
      </c>
      <c r="G1025" s="6">
        <f>IF(B1025&amp;""="","",IFERROR(INDEX('الطلاب'!$F$6:$F$505,MATCH(B1025&amp;"",'الطلاب'!$A$6:$A$505,0))&amp;"",""))</f>
        <v/>
      </c>
      <c r="H1025" s="22">
        <f>IF(OR(B1025&amp;""="",NOT(ISNUMBER(A1025))),"",IF(COUNTIFS($B$6:$B$3005,B1025&amp;"",$A$6:$A$3005,"&gt;"&amp;A1025)=0,1,0))</f>
        <v/>
      </c>
    </row>
    <row r="1026">
      <c r="A1026" s="13" t="n"/>
      <c r="B1026" s="5" t="n"/>
      <c r="C1026" s="17" t="n"/>
      <c r="D1026" s="5" t="n"/>
      <c r="E1026" s="5" t="n"/>
      <c r="F1026" s="6">
        <f>IF(B1026&amp;""="","",IFERROR(INDEX('الطلاب'!$B$6:$B$505,MATCH(B1026&amp;"",'الطلاب'!$A$6:$A$505,0))&amp;"","كود غير موجود"))</f>
        <v/>
      </c>
      <c r="G1026" s="6">
        <f>IF(B1026&amp;""="","",IFERROR(INDEX('الطلاب'!$F$6:$F$505,MATCH(B1026&amp;"",'الطلاب'!$A$6:$A$505,0))&amp;"",""))</f>
        <v/>
      </c>
      <c r="H1026" s="22">
        <f>IF(OR(B1026&amp;""="",NOT(ISNUMBER(A1026))),"",IF(COUNTIFS($B$6:$B$3005,B1026&amp;"",$A$6:$A$3005,"&gt;"&amp;A1026)=0,1,0))</f>
        <v/>
      </c>
    </row>
    <row r="1027">
      <c r="A1027" s="13" t="n"/>
      <c r="B1027" s="5" t="n"/>
      <c r="C1027" s="17" t="n"/>
      <c r="D1027" s="5" t="n"/>
      <c r="E1027" s="5" t="n"/>
      <c r="F1027" s="6">
        <f>IF(B1027&amp;""="","",IFERROR(INDEX('الطلاب'!$B$6:$B$505,MATCH(B1027&amp;"",'الطلاب'!$A$6:$A$505,0))&amp;"","كود غير موجود"))</f>
        <v/>
      </c>
      <c r="G1027" s="6">
        <f>IF(B1027&amp;""="","",IFERROR(INDEX('الطلاب'!$F$6:$F$505,MATCH(B1027&amp;"",'الطلاب'!$A$6:$A$505,0))&amp;"",""))</f>
        <v/>
      </c>
      <c r="H1027" s="22">
        <f>IF(OR(B1027&amp;""="",NOT(ISNUMBER(A1027))),"",IF(COUNTIFS($B$6:$B$3005,B1027&amp;"",$A$6:$A$3005,"&gt;"&amp;A1027)=0,1,0))</f>
        <v/>
      </c>
    </row>
    <row r="1028">
      <c r="A1028" s="13" t="n"/>
      <c r="B1028" s="5" t="n"/>
      <c r="C1028" s="17" t="n"/>
      <c r="D1028" s="5" t="n"/>
      <c r="E1028" s="5" t="n"/>
      <c r="F1028" s="6">
        <f>IF(B1028&amp;""="","",IFERROR(INDEX('الطلاب'!$B$6:$B$505,MATCH(B1028&amp;"",'الطلاب'!$A$6:$A$505,0))&amp;"","كود غير موجود"))</f>
        <v/>
      </c>
      <c r="G1028" s="6">
        <f>IF(B1028&amp;""="","",IFERROR(INDEX('الطلاب'!$F$6:$F$505,MATCH(B1028&amp;"",'الطلاب'!$A$6:$A$505,0))&amp;"",""))</f>
        <v/>
      </c>
      <c r="H1028" s="22">
        <f>IF(OR(B1028&amp;""="",NOT(ISNUMBER(A1028))),"",IF(COUNTIFS($B$6:$B$3005,B1028&amp;"",$A$6:$A$3005,"&gt;"&amp;A1028)=0,1,0))</f>
        <v/>
      </c>
    </row>
    <row r="1029">
      <c r="A1029" s="13" t="n"/>
      <c r="B1029" s="5" t="n"/>
      <c r="C1029" s="17" t="n"/>
      <c r="D1029" s="5" t="n"/>
      <c r="E1029" s="5" t="n"/>
      <c r="F1029" s="6">
        <f>IF(B1029&amp;""="","",IFERROR(INDEX('الطلاب'!$B$6:$B$505,MATCH(B1029&amp;"",'الطلاب'!$A$6:$A$505,0))&amp;"","كود غير موجود"))</f>
        <v/>
      </c>
      <c r="G1029" s="6">
        <f>IF(B1029&amp;""="","",IFERROR(INDEX('الطلاب'!$F$6:$F$505,MATCH(B1029&amp;"",'الطلاب'!$A$6:$A$505,0))&amp;"",""))</f>
        <v/>
      </c>
      <c r="H1029" s="22">
        <f>IF(OR(B1029&amp;""="",NOT(ISNUMBER(A1029))),"",IF(COUNTIFS($B$6:$B$3005,B1029&amp;"",$A$6:$A$3005,"&gt;"&amp;A1029)=0,1,0))</f>
        <v/>
      </c>
    </row>
    <row r="1030">
      <c r="A1030" s="13" t="n"/>
      <c r="B1030" s="5" t="n"/>
      <c r="C1030" s="17" t="n"/>
      <c r="D1030" s="5" t="n"/>
      <c r="E1030" s="5" t="n"/>
      <c r="F1030" s="6">
        <f>IF(B1030&amp;""="","",IFERROR(INDEX('الطلاب'!$B$6:$B$505,MATCH(B1030&amp;"",'الطلاب'!$A$6:$A$505,0))&amp;"","كود غير موجود"))</f>
        <v/>
      </c>
      <c r="G1030" s="6">
        <f>IF(B1030&amp;""="","",IFERROR(INDEX('الطلاب'!$F$6:$F$505,MATCH(B1030&amp;"",'الطلاب'!$A$6:$A$505,0))&amp;"",""))</f>
        <v/>
      </c>
      <c r="H1030" s="22">
        <f>IF(OR(B1030&amp;""="",NOT(ISNUMBER(A1030))),"",IF(COUNTIFS($B$6:$B$3005,B1030&amp;"",$A$6:$A$3005,"&gt;"&amp;A1030)=0,1,0))</f>
        <v/>
      </c>
    </row>
    <row r="1031">
      <c r="A1031" s="13" t="n"/>
      <c r="B1031" s="5" t="n"/>
      <c r="C1031" s="17" t="n"/>
      <c r="D1031" s="5" t="n"/>
      <c r="E1031" s="5" t="n"/>
      <c r="F1031" s="6">
        <f>IF(B1031&amp;""="","",IFERROR(INDEX('الطلاب'!$B$6:$B$505,MATCH(B1031&amp;"",'الطلاب'!$A$6:$A$505,0))&amp;"","كود غير موجود"))</f>
        <v/>
      </c>
      <c r="G1031" s="6">
        <f>IF(B1031&amp;""="","",IFERROR(INDEX('الطلاب'!$F$6:$F$505,MATCH(B1031&amp;"",'الطلاب'!$A$6:$A$505,0))&amp;"",""))</f>
        <v/>
      </c>
      <c r="H1031" s="22">
        <f>IF(OR(B1031&amp;""="",NOT(ISNUMBER(A1031))),"",IF(COUNTIFS($B$6:$B$3005,B1031&amp;"",$A$6:$A$3005,"&gt;"&amp;A1031)=0,1,0))</f>
        <v/>
      </c>
    </row>
    <row r="1032">
      <c r="A1032" s="13" t="n"/>
      <c r="B1032" s="5" t="n"/>
      <c r="C1032" s="17" t="n"/>
      <c r="D1032" s="5" t="n"/>
      <c r="E1032" s="5" t="n"/>
      <c r="F1032" s="6">
        <f>IF(B1032&amp;""="","",IFERROR(INDEX('الطلاب'!$B$6:$B$505,MATCH(B1032&amp;"",'الطلاب'!$A$6:$A$505,0))&amp;"","كود غير موجود"))</f>
        <v/>
      </c>
      <c r="G1032" s="6">
        <f>IF(B1032&amp;""="","",IFERROR(INDEX('الطلاب'!$F$6:$F$505,MATCH(B1032&amp;"",'الطلاب'!$A$6:$A$505,0))&amp;"",""))</f>
        <v/>
      </c>
      <c r="H1032" s="22">
        <f>IF(OR(B1032&amp;""="",NOT(ISNUMBER(A1032))),"",IF(COUNTIFS($B$6:$B$3005,B1032&amp;"",$A$6:$A$3005,"&gt;"&amp;A1032)=0,1,0))</f>
        <v/>
      </c>
    </row>
    <row r="1033">
      <c r="A1033" s="13" t="n"/>
      <c r="B1033" s="5" t="n"/>
      <c r="C1033" s="17" t="n"/>
      <c r="D1033" s="5" t="n"/>
      <c r="E1033" s="5" t="n"/>
      <c r="F1033" s="6">
        <f>IF(B1033&amp;""="","",IFERROR(INDEX('الطلاب'!$B$6:$B$505,MATCH(B1033&amp;"",'الطلاب'!$A$6:$A$505,0))&amp;"","كود غير موجود"))</f>
        <v/>
      </c>
      <c r="G1033" s="6">
        <f>IF(B1033&amp;""="","",IFERROR(INDEX('الطلاب'!$F$6:$F$505,MATCH(B1033&amp;"",'الطلاب'!$A$6:$A$505,0))&amp;"",""))</f>
        <v/>
      </c>
      <c r="H1033" s="22">
        <f>IF(OR(B1033&amp;""="",NOT(ISNUMBER(A1033))),"",IF(COUNTIFS($B$6:$B$3005,B1033&amp;"",$A$6:$A$3005,"&gt;"&amp;A1033)=0,1,0))</f>
        <v/>
      </c>
    </row>
    <row r="1034">
      <c r="A1034" s="13" t="n"/>
      <c r="B1034" s="5" t="n"/>
      <c r="C1034" s="17" t="n"/>
      <c r="D1034" s="5" t="n"/>
      <c r="E1034" s="5" t="n"/>
      <c r="F1034" s="6">
        <f>IF(B1034&amp;""="","",IFERROR(INDEX('الطلاب'!$B$6:$B$505,MATCH(B1034&amp;"",'الطلاب'!$A$6:$A$505,0))&amp;"","كود غير موجود"))</f>
        <v/>
      </c>
      <c r="G1034" s="6">
        <f>IF(B1034&amp;""="","",IFERROR(INDEX('الطلاب'!$F$6:$F$505,MATCH(B1034&amp;"",'الطلاب'!$A$6:$A$505,0))&amp;"",""))</f>
        <v/>
      </c>
      <c r="H1034" s="22">
        <f>IF(OR(B1034&amp;""="",NOT(ISNUMBER(A1034))),"",IF(COUNTIFS($B$6:$B$3005,B1034&amp;"",$A$6:$A$3005,"&gt;"&amp;A1034)=0,1,0))</f>
        <v/>
      </c>
    </row>
    <row r="1035">
      <c r="A1035" s="13" t="n"/>
      <c r="B1035" s="5" t="n"/>
      <c r="C1035" s="17" t="n"/>
      <c r="D1035" s="5" t="n"/>
      <c r="E1035" s="5" t="n"/>
      <c r="F1035" s="6">
        <f>IF(B1035&amp;""="","",IFERROR(INDEX('الطلاب'!$B$6:$B$505,MATCH(B1035&amp;"",'الطلاب'!$A$6:$A$505,0))&amp;"","كود غير موجود"))</f>
        <v/>
      </c>
      <c r="G1035" s="6">
        <f>IF(B1035&amp;""="","",IFERROR(INDEX('الطلاب'!$F$6:$F$505,MATCH(B1035&amp;"",'الطلاب'!$A$6:$A$505,0))&amp;"",""))</f>
        <v/>
      </c>
      <c r="H1035" s="22">
        <f>IF(OR(B1035&amp;""="",NOT(ISNUMBER(A1035))),"",IF(COUNTIFS($B$6:$B$3005,B1035&amp;"",$A$6:$A$3005,"&gt;"&amp;A1035)=0,1,0))</f>
        <v/>
      </c>
    </row>
    <row r="1036">
      <c r="A1036" s="13" t="n"/>
      <c r="B1036" s="5" t="n"/>
      <c r="C1036" s="17" t="n"/>
      <c r="D1036" s="5" t="n"/>
      <c r="E1036" s="5" t="n"/>
      <c r="F1036" s="6">
        <f>IF(B1036&amp;""="","",IFERROR(INDEX('الطلاب'!$B$6:$B$505,MATCH(B1036&amp;"",'الطلاب'!$A$6:$A$505,0))&amp;"","كود غير موجود"))</f>
        <v/>
      </c>
      <c r="G1036" s="6">
        <f>IF(B1036&amp;""="","",IFERROR(INDEX('الطلاب'!$F$6:$F$505,MATCH(B1036&amp;"",'الطلاب'!$A$6:$A$505,0))&amp;"",""))</f>
        <v/>
      </c>
      <c r="H1036" s="22">
        <f>IF(OR(B1036&amp;""="",NOT(ISNUMBER(A1036))),"",IF(COUNTIFS($B$6:$B$3005,B1036&amp;"",$A$6:$A$3005,"&gt;"&amp;A1036)=0,1,0))</f>
        <v/>
      </c>
    </row>
    <row r="1037">
      <c r="A1037" s="13" t="n"/>
      <c r="B1037" s="5" t="n"/>
      <c r="C1037" s="17" t="n"/>
      <c r="D1037" s="5" t="n"/>
      <c r="E1037" s="5" t="n"/>
      <c r="F1037" s="6">
        <f>IF(B1037&amp;""="","",IFERROR(INDEX('الطلاب'!$B$6:$B$505,MATCH(B1037&amp;"",'الطلاب'!$A$6:$A$505,0))&amp;"","كود غير موجود"))</f>
        <v/>
      </c>
      <c r="G1037" s="6">
        <f>IF(B1037&amp;""="","",IFERROR(INDEX('الطلاب'!$F$6:$F$505,MATCH(B1037&amp;"",'الطلاب'!$A$6:$A$505,0))&amp;"",""))</f>
        <v/>
      </c>
      <c r="H1037" s="22">
        <f>IF(OR(B1037&amp;""="",NOT(ISNUMBER(A1037))),"",IF(COUNTIFS($B$6:$B$3005,B1037&amp;"",$A$6:$A$3005,"&gt;"&amp;A1037)=0,1,0))</f>
        <v/>
      </c>
    </row>
    <row r="1038">
      <c r="A1038" s="13" t="n"/>
      <c r="B1038" s="5" t="n"/>
      <c r="C1038" s="17" t="n"/>
      <c r="D1038" s="5" t="n"/>
      <c r="E1038" s="5" t="n"/>
      <c r="F1038" s="6">
        <f>IF(B1038&amp;""="","",IFERROR(INDEX('الطلاب'!$B$6:$B$505,MATCH(B1038&amp;"",'الطلاب'!$A$6:$A$505,0))&amp;"","كود غير موجود"))</f>
        <v/>
      </c>
      <c r="G1038" s="6">
        <f>IF(B1038&amp;""="","",IFERROR(INDEX('الطلاب'!$F$6:$F$505,MATCH(B1038&amp;"",'الطلاب'!$A$6:$A$505,0))&amp;"",""))</f>
        <v/>
      </c>
      <c r="H1038" s="22">
        <f>IF(OR(B1038&amp;""="",NOT(ISNUMBER(A1038))),"",IF(COUNTIFS($B$6:$B$3005,B1038&amp;"",$A$6:$A$3005,"&gt;"&amp;A1038)=0,1,0))</f>
        <v/>
      </c>
    </row>
    <row r="1039">
      <c r="A1039" s="13" t="n"/>
      <c r="B1039" s="5" t="n"/>
      <c r="C1039" s="17" t="n"/>
      <c r="D1039" s="5" t="n"/>
      <c r="E1039" s="5" t="n"/>
      <c r="F1039" s="6">
        <f>IF(B1039&amp;""="","",IFERROR(INDEX('الطلاب'!$B$6:$B$505,MATCH(B1039&amp;"",'الطلاب'!$A$6:$A$505,0))&amp;"","كود غير موجود"))</f>
        <v/>
      </c>
      <c r="G1039" s="6">
        <f>IF(B1039&amp;""="","",IFERROR(INDEX('الطلاب'!$F$6:$F$505,MATCH(B1039&amp;"",'الطلاب'!$A$6:$A$505,0))&amp;"",""))</f>
        <v/>
      </c>
      <c r="H1039" s="22">
        <f>IF(OR(B1039&amp;""="",NOT(ISNUMBER(A1039))),"",IF(COUNTIFS($B$6:$B$3005,B1039&amp;"",$A$6:$A$3005,"&gt;"&amp;A1039)=0,1,0))</f>
        <v/>
      </c>
    </row>
    <row r="1040">
      <c r="A1040" s="13" t="n"/>
      <c r="B1040" s="5" t="n"/>
      <c r="C1040" s="17" t="n"/>
      <c r="D1040" s="5" t="n"/>
      <c r="E1040" s="5" t="n"/>
      <c r="F1040" s="6">
        <f>IF(B1040&amp;""="","",IFERROR(INDEX('الطلاب'!$B$6:$B$505,MATCH(B1040&amp;"",'الطلاب'!$A$6:$A$505,0))&amp;"","كود غير موجود"))</f>
        <v/>
      </c>
      <c r="G1040" s="6">
        <f>IF(B1040&amp;""="","",IFERROR(INDEX('الطلاب'!$F$6:$F$505,MATCH(B1040&amp;"",'الطلاب'!$A$6:$A$505,0))&amp;"",""))</f>
        <v/>
      </c>
      <c r="H1040" s="22">
        <f>IF(OR(B1040&amp;""="",NOT(ISNUMBER(A1040))),"",IF(COUNTIFS($B$6:$B$3005,B1040&amp;"",$A$6:$A$3005,"&gt;"&amp;A1040)=0,1,0))</f>
        <v/>
      </c>
    </row>
    <row r="1041">
      <c r="A1041" s="13" t="n"/>
      <c r="B1041" s="5" t="n"/>
      <c r="C1041" s="17" t="n"/>
      <c r="D1041" s="5" t="n"/>
      <c r="E1041" s="5" t="n"/>
      <c r="F1041" s="6">
        <f>IF(B1041&amp;""="","",IFERROR(INDEX('الطلاب'!$B$6:$B$505,MATCH(B1041&amp;"",'الطلاب'!$A$6:$A$505,0))&amp;"","كود غير موجود"))</f>
        <v/>
      </c>
      <c r="G1041" s="6">
        <f>IF(B1041&amp;""="","",IFERROR(INDEX('الطلاب'!$F$6:$F$505,MATCH(B1041&amp;"",'الطلاب'!$A$6:$A$505,0))&amp;"",""))</f>
        <v/>
      </c>
      <c r="H1041" s="22">
        <f>IF(OR(B1041&amp;""="",NOT(ISNUMBER(A1041))),"",IF(COUNTIFS($B$6:$B$3005,B1041&amp;"",$A$6:$A$3005,"&gt;"&amp;A1041)=0,1,0))</f>
        <v/>
      </c>
    </row>
    <row r="1042">
      <c r="A1042" s="13" t="n"/>
      <c r="B1042" s="5" t="n"/>
      <c r="C1042" s="17" t="n"/>
      <c r="D1042" s="5" t="n"/>
      <c r="E1042" s="5" t="n"/>
      <c r="F1042" s="6">
        <f>IF(B1042&amp;""="","",IFERROR(INDEX('الطلاب'!$B$6:$B$505,MATCH(B1042&amp;"",'الطلاب'!$A$6:$A$505,0))&amp;"","كود غير موجود"))</f>
        <v/>
      </c>
      <c r="G1042" s="6">
        <f>IF(B1042&amp;""="","",IFERROR(INDEX('الطلاب'!$F$6:$F$505,MATCH(B1042&amp;"",'الطلاب'!$A$6:$A$505,0))&amp;"",""))</f>
        <v/>
      </c>
      <c r="H1042" s="22">
        <f>IF(OR(B1042&amp;""="",NOT(ISNUMBER(A1042))),"",IF(COUNTIFS($B$6:$B$3005,B1042&amp;"",$A$6:$A$3005,"&gt;"&amp;A1042)=0,1,0))</f>
        <v/>
      </c>
    </row>
    <row r="1043">
      <c r="A1043" s="13" t="n"/>
      <c r="B1043" s="5" t="n"/>
      <c r="C1043" s="17" t="n"/>
      <c r="D1043" s="5" t="n"/>
      <c r="E1043" s="5" t="n"/>
      <c r="F1043" s="6">
        <f>IF(B1043&amp;""="","",IFERROR(INDEX('الطلاب'!$B$6:$B$505,MATCH(B1043&amp;"",'الطلاب'!$A$6:$A$505,0))&amp;"","كود غير موجود"))</f>
        <v/>
      </c>
      <c r="G1043" s="6">
        <f>IF(B1043&amp;""="","",IFERROR(INDEX('الطلاب'!$F$6:$F$505,MATCH(B1043&amp;"",'الطلاب'!$A$6:$A$505,0))&amp;"",""))</f>
        <v/>
      </c>
      <c r="H1043" s="22">
        <f>IF(OR(B1043&amp;""="",NOT(ISNUMBER(A1043))),"",IF(COUNTIFS($B$6:$B$3005,B1043&amp;"",$A$6:$A$3005,"&gt;"&amp;A1043)=0,1,0))</f>
        <v/>
      </c>
    </row>
    <row r="1044">
      <c r="A1044" s="13" t="n"/>
      <c r="B1044" s="5" t="n"/>
      <c r="C1044" s="17" t="n"/>
      <c r="D1044" s="5" t="n"/>
      <c r="E1044" s="5" t="n"/>
      <c r="F1044" s="6">
        <f>IF(B1044&amp;""="","",IFERROR(INDEX('الطلاب'!$B$6:$B$505,MATCH(B1044&amp;"",'الطلاب'!$A$6:$A$505,0))&amp;"","كود غير موجود"))</f>
        <v/>
      </c>
      <c r="G1044" s="6">
        <f>IF(B1044&amp;""="","",IFERROR(INDEX('الطلاب'!$F$6:$F$505,MATCH(B1044&amp;"",'الطلاب'!$A$6:$A$505,0))&amp;"",""))</f>
        <v/>
      </c>
      <c r="H1044" s="22">
        <f>IF(OR(B1044&amp;""="",NOT(ISNUMBER(A1044))),"",IF(COUNTIFS($B$6:$B$3005,B1044&amp;"",$A$6:$A$3005,"&gt;"&amp;A1044)=0,1,0))</f>
        <v/>
      </c>
    </row>
    <row r="1045">
      <c r="A1045" s="13" t="n"/>
      <c r="B1045" s="5" t="n"/>
      <c r="C1045" s="17" t="n"/>
      <c r="D1045" s="5" t="n"/>
      <c r="E1045" s="5" t="n"/>
      <c r="F1045" s="6">
        <f>IF(B1045&amp;""="","",IFERROR(INDEX('الطلاب'!$B$6:$B$505,MATCH(B1045&amp;"",'الطلاب'!$A$6:$A$505,0))&amp;"","كود غير موجود"))</f>
        <v/>
      </c>
      <c r="G1045" s="6">
        <f>IF(B1045&amp;""="","",IFERROR(INDEX('الطلاب'!$F$6:$F$505,MATCH(B1045&amp;"",'الطلاب'!$A$6:$A$505,0))&amp;"",""))</f>
        <v/>
      </c>
      <c r="H1045" s="22">
        <f>IF(OR(B1045&amp;""="",NOT(ISNUMBER(A1045))),"",IF(COUNTIFS($B$6:$B$3005,B1045&amp;"",$A$6:$A$3005,"&gt;"&amp;A1045)=0,1,0))</f>
        <v/>
      </c>
    </row>
    <row r="1046">
      <c r="A1046" s="13" t="n"/>
      <c r="B1046" s="5" t="n"/>
      <c r="C1046" s="17" t="n"/>
      <c r="D1046" s="5" t="n"/>
      <c r="E1046" s="5" t="n"/>
      <c r="F1046" s="6">
        <f>IF(B1046&amp;""="","",IFERROR(INDEX('الطلاب'!$B$6:$B$505,MATCH(B1046&amp;"",'الطلاب'!$A$6:$A$505,0))&amp;"","كود غير موجود"))</f>
        <v/>
      </c>
      <c r="G1046" s="6">
        <f>IF(B1046&amp;""="","",IFERROR(INDEX('الطلاب'!$F$6:$F$505,MATCH(B1046&amp;"",'الطلاب'!$A$6:$A$505,0))&amp;"",""))</f>
        <v/>
      </c>
      <c r="H1046" s="22">
        <f>IF(OR(B1046&amp;""="",NOT(ISNUMBER(A1046))),"",IF(COUNTIFS($B$6:$B$3005,B1046&amp;"",$A$6:$A$3005,"&gt;"&amp;A1046)=0,1,0))</f>
        <v/>
      </c>
    </row>
    <row r="1047">
      <c r="A1047" s="13" t="n"/>
      <c r="B1047" s="5" t="n"/>
      <c r="C1047" s="17" t="n"/>
      <c r="D1047" s="5" t="n"/>
      <c r="E1047" s="5" t="n"/>
      <c r="F1047" s="6">
        <f>IF(B1047&amp;""="","",IFERROR(INDEX('الطلاب'!$B$6:$B$505,MATCH(B1047&amp;"",'الطلاب'!$A$6:$A$505,0))&amp;"","كود غير موجود"))</f>
        <v/>
      </c>
      <c r="G1047" s="6">
        <f>IF(B1047&amp;""="","",IFERROR(INDEX('الطلاب'!$F$6:$F$505,MATCH(B1047&amp;"",'الطلاب'!$A$6:$A$505,0))&amp;"",""))</f>
        <v/>
      </c>
      <c r="H1047" s="22">
        <f>IF(OR(B1047&amp;""="",NOT(ISNUMBER(A1047))),"",IF(COUNTIFS($B$6:$B$3005,B1047&amp;"",$A$6:$A$3005,"&gt;"&amp;A1047)=0,1,0))</f>
        <v/>
      </c>
    </row>
    <row r="1048">
      <c r="A1048" s="13" t="n"/>
      <c r="B1048" s="5" t="n"/>
      <c r="C1048" s="17" t="n"/>
      <c r="D1048" s="5" t="n"/>
      <c r="E1048" s="5" t="n"/>
      <c r="F1048" s="6">
        <f>IF(B1048&amp;""="","",IFERROR(INDEX('الطلاب'!$B$6:$B$505,MATCH(B1048&amp;"",'الطلاب'!$A$6:$A$505,0))&amp;"","كود غير موجود"))</f>
        <v/>
      </c>
      <c r="G1048" s="6">
        <f>IF(B1048&amp;""="","",IFERROR(INDEX('الطلاب'!$F$6:$F$505,MATCH(B1048&amp;"",'الطلاب'!$A$6:$A$505,0))&amp;"",""))</f>
        <v/>
      </c>
      <c r="H1048" s="22">
        <f>IF(OR(B1048&amp;""="",NOT(ISNUMBER(A1048))),"",IF(COUNTIFS($B$6:$B$3005,B1048&amp;"",$A$6:$A$3005,"&gt;"&amp;A1048)=0,1,0))</f>
        <v/>
      </c>
    </row>
    <row r="1049">
      <c r="A1049" s="13" t="n"/>
      <c r="B1049" s="5" t="n"/>
      <c r="C1049" s="17" t="n"/>
      <c r="D1049" s="5" t="n"/>
      <c r="E1049" s="5" t="n"/>
      <c r="F1049" s="6">
        <f>IF(B1049&amp;""="","",IFERROR(INDEX('الطلاب'!$B$6:$B$505,MATCH(B1049&amp;"",'الطلاب'!$A$6:$A$505,0))&amp;"","كود غير موجود"))</f>
        <v/>
      </c>
      <c r="G1049" s="6">
        <f>IF(B1049&amp;""="","",IFERROR(INDEX('الطلاب'!$F$6:$F$505,MATCH(B1049&amp;"",'الطلاب'!$A$6:$A$505,0))&amp;"",""))</f>
        <v/>
      </c>
      <c r="H1049" s="22">
        <f>IF(OR(B1049&amp;""="",NOT(ISNUMBER(A1049))),"",IF(COUNTIFS($B$6:$B$3005,B1049&amp;"",$A$6:$A$3005,"&gt;"&amp;A1049)=0,1,0))</f>
        <v/>
      </c>
    </row>
    <row r="1050">
      <c r="A1050" s="13" t="n"/>
      <c r="B1050" s="5" t="n"/>
      <c r="C1050" s="17" t="n"/>
      <c r="D1050" s="5" t="n"/>
      <c r="E1050" s="5" t="n"/>
      <c r="F1050" s="6">
        <f>IF(B1050&amp;""="","",IFERROR(INDEX('الطلاب'!$B$6:$B$505,MATCH(B1050&amp;"",'الطلاب'!$A$6:$A$505,0))&amp;"","كود غير موجود"))</f>
        <v/>
      </c>
      <c r="G1050" s="6">
        <f>IF(B1050&amp;""="","",IFERROR(INDEX('الطلاب'!$F$6:$F$505,MATCH(B1050&amp;"",'الطلاب'!$A$6:$A$505,0))&amp;"",""))</f>
        <v/>
      </c>
      <c r="H1050" s="22">
        <f>IF(OR(B1050&amp;""="",NOT(ISNUMBER(A1050))),"",IF(COUNTIFS($B$6:$B$3005,B1050&amp;"",$A$6:$A$3005,"&gt;"&amp;A1050)=0,1,0))</f>
        <v/>
      </c>
    </row>
    <row r="1051">
      <c r="A1051" s="13" t="n"/>
      <c r="B1051" s="5" t="n"/>
      <c r="C1051" s="17" t="n"/>
      <c r="D1051" s="5" t="n"/>
      <c r="E1051" s="5" t="n"/>
      <c r="F1051" s="6">
        <f>IF(B1051&amp;""="","",IFERROR(INDEX('الطلاب'!$B$6:$B$505,MATCH(B1051&amp;"",'الطلاب'!$A$6:$A$505,0))&amp;"","كود غير موجود"))</f>
        <v/>
      </c>
      <c r="G1051" s="6">
        <f>IF(B1051&amp;""="","",IFERROR(INDEX('الطلاب'!$F$6:$F$505,MATCH(B1051&amp;"",'الطلاب'!$A$6:$A$505,0))&amp;"",""))</f>
        <v/>
      </c>
      <c r="H1051" s="22">
        <f>IF(OR(B1051&amp;""="",NOT(ISNUMBER(A1051))),"",IF(COUNTIFS($B$6:$B$3005,B1051&amp;"",$A$6:$A$3005,"&gt;"&amp;A1051)=0,1,0))</f>
        <v/>
      </c>
    </row>
    <row r="1052">
      <c r="A1052" s="13" t="n"/>
      <c r="B1052" s="5" t="n"/>
      <c r="C1052" s="17" t="n"/>
      <c r="D1052" s="5" t="n"/>
      <c r="E1052" s="5" t="n"/>
      <c r="F1052" s="6">
        <f>IF(B1052&amp;""="","",IFERROR(INDEX('الطلاب'!$B$6:$B$505,MATCH(B1052&amp;"",'الطلاب'!$A$6:$A$505,0))&amp;"","كود غير موجود"))</f>
        <v/>
      </c>
      <c r="G1052" s="6">
        <f>IF(B1052&amp;""="","",IFERROR(INDEX('الطلاب'!$F$6:$F$505,MATCH(B1052&amp;"",'الطلاب'!$A$6:$A$505,0))&amp;"",""))</f>
        <v/>
      </c>
      <c r="H1052" s="22">
        <f>IF(OR(B1052&amp;""="",NOT(ISNUMBER(A1052))),"",IF(COUNTIFS($B$6:$B$3005,B1052&amp;"",$A$6:$A$3005,"&gt;"&amp;A1052)=0,1,0))</f>
        <v/>
      </c>
    </row>
    <row r="1053">
      <c r="A1053" s="13" t="n"/>
      <c r="B1053" s="5" t="n"/>
      <c r="C1053" s="17" t="n"/>
      <c r="D1053" s="5" t="n"/>
      <c r="E1053" s="5" t="n"/>
      <c r="F1053" s="6">
        <f>IF(B1053&amp;""="","",IFERROR(INDEX('الطلاب'!$B$6:$B$505,MATCH(B1053&amp;"",'الطلاب'!$A$6:$A$505,0))&amp;"","كود غير موجود"))</f>
        <v/>
      </c>
      <c r="G1053" s="6">
        <f>IF(B1053&amp;""="","",IFERROR(INDEX('الطلاب'!$F$6:$F$505,MATCH(B1053&amp;"",'الطلاب'!$A$6:$A$505,0))&amp;"",""))</f>
        <v/>
      </c>
      <c r="H1053" s="22">
        <f>IF(OR(B1053&amp;""="",NOT(ISNUMBER(A1053))),"",IF(COUNTIFS($B$6:$B$3005,B1053&amp;"",$A$6:$A$3005,"&gt;"&amp;A1053)=0,1,0))</f>
        <v/>
      </c>
    </row>
    <row r="1054">
      <c r="A1054" s="13" t="n"/>
      <c r="B1054" s="5" t="n"/>
      <c r="C1054" s="17" t="n"/>
      <c r="D1054" s="5" t="n"/>
      <c r="E1054" s="5" t="n"/>
      <c r="F1054" s="6">
        <f>IF(B1054&amp;""="","",IFERROR(INDEX('الطلاب'!$B$6:$B$505,MATCH(B1054&amp;"",'الطلاب'!$A$6:$A$505,0))&amp;"","كود غير موجود"))</f>
        <v/>
      </c>
      <c r="G1054" s="6">
        <f>IF(B1054&amp;""="","",IFERROR(INDEX('الطلاب'!$F$6:$F$505,MATCH(B1054&amp;"",'الطلاب'!$A$6:$A$505,0))&amp;"",""))</f>
        <v/>
      </c>
      <c r="H1054" s="22">
        <f>IF(OR(B1054&amp;""="",NOT(ISNUMBER(A1054))),"",IF(COUNTIFS($B$6:$B$3005,B1054&amp;"",$A$6:$A$3005,"&gt;"&amp;A1054)=0,1,0))</f>
        <v/>
      </c>
    </row>
    <row r="1055">
      <c r="A1055" s="13" t="n"/>
      <c r="B1055" s="5" t="n"/>
      <c r="C1055" s="17" t="n"/>
      <c r="D1055" s="5" t="n"/>
      <c r="E1055" s="5" t="n"/>
      <c r="F1055" s="6">
        <f>IF(B1055&amp;""="","",IFERROR(INDEX('الطلاب'!$B$6:$B$505,MATCH(B1055&amp;"",'الطلاب'!$A$6:$A$505,0))&amp;"","كود غير موجود"))</f>
        <v/>
      </c>
      <c r="G1055" s="6">
        <f>IF(B1055&amp;""="","",IFERROR(INDEX('الطلاب'!$F$6:$F$505,MATCH(B1055&amp;"",'الطلاب'!$A$6:$A$505,0))&amp;"",""))</f>
        <v/>
      </c>
      <c r="H1055" s="22">
        <f>IF(OR(B1055&amp;""="",NOT(ISNUMBER(A1055))),"",IF(COUNTIFS($B$6:$B$3005,B1055&amp;"",$A$6:$A$3005,"&gt;"&amp;A1055)=0,1,0))</f>
        <v/>
      </c>
    </row>
    <row r="1056">
      <c r="A1056" s="13" t="n"/>
      <c r="B1056" s="5" t="n"/>
      <c r="C1056" s="17" t="n"/>
      <c r="D1056" s="5" t="n"/>
      <c r="E1056" s="5" t="n"/>
      <c r="F1056" s="6">
        <f>IF(B1056&amp;""="","",IFERROR(INDEX('الطلاب'!$B$6:$B$505,MATCH(B1056&amp;"",'الطلاب'!$A$6:$A$505,0))&amp;"","كود غير موجود"))</f>
        <v/>
      </c>
      <c r="G1056" s="6">
        <f>IF(B1056&amp;""="","",IFERROR(INDEX('الطلاب'!$F$6:$F$505,MATCH(B1056&amp;"",'الطلاب'!$A$6:$A$505,0))&amp;"",""))</f>
        <v/>
      </c>
      <c r="H1056" s="22">
        <f>IF(OR(B1056&amp;""="",NOT(ISNUMBER(A1056))),"",IF(COUNTIFS($B$6:$B$3005,B1056&amp;"",$A$6:$A$3005,"&gt;"&amp;A1056)=0,1,0))</f>
        <v/>
      </c>
    </row>
    <row r="1057">
      <c r="A1057" s="13" t="n"/>
      <c r="B1057" s="5" t="n"/>
      <c r="C1057" s="17" t="n"/>
      <c r="D1057" s="5" t="n"/>
      <c r="E1057" s="5" t="n"/>
      <c r="F1057" s="6">
        <f>IF(B1057&amp;""="","",IFERROR(INDEX('الطلاب'!$B$6:$B$505,MATCH(B1057&amp;"",'الطلاب'!$A$6:$A$505,0))&amp;"","كود غير موجود"))</f>
        <v/>
      </c>
      <c r="G1057" s="6">
        <f>IF(B1057&amp;""="","",IFERROR(INDEX('الطلاب'!$F$6:$F$505,MATCH(B1057&amp;"",'الطلاب'!$A$6:$A$505,0))&amp;"",""))</f>
        <v/>
      </c>
      <c r="H1057" s="22">
        <f>IF(OR(B1057&amp;""="",NOT(ISNUMBER(A1057))),"",IF(COUNTIFS($B$6:$B$3005,B1057&amp;"",$A$6:$A$3005,"&gt;"&amp;A1057)=0,1,0))</f>
        <v/>
      </c>
    </row>
    <row r="1058">
      <c r="A1058" s="13" t="n"/>
      <c r="B1058" s="5" t="n"/>
      <c r="C1058" s="17" t="n"/>
      <c r="D1058" s="5" t="n"/>
      <c r="E1058" s="5" t="n"/>
      <c r="F1058" s="6">
        <f>IF(B1058&amp;""="","",IFERROR(INDEX('الطلاب'!$B$6:$B$505,MATCH(B1058&amp;"",'الطلاب'!$A$6:$A$505,0))&amp;"","كود غير موجود"))</f>
        <v/>
      </c>
      <c r="G1058" s="6">
        <f>IF(B1058&amp;""="","",IFERROR(INDEX('الطلاب'!$F$6:$F$505,MATCH(B1058&amp;"",'الطلاب'!$A$6:$A$505,0))&amp;"",""))</f>
        <v/>
      </c>
      <c r="H1058" s="22">
        <f>IF(OR(B1058&amp;""="",NOT(ISNUMBER(A1058))),"",IF(COUNTIFS($B$6:$B$3005,B1058&amp;"",$A$6:$A$3005,"&gt;"&amp;A1058)=0,1,0))</f>
        <v/>
      </c>
    </row>
    <row r="1059">
      <c r="A1059" s="13" t="n"/>
      <c r="B1059" s="5" t="n"/>
      <c r="C1059" s="17" t="n"/>
      <c r="D1059" s="5" t="n"/>
      <c r="E1059" s="5" t="n"/>
      <c r="F1059" s="6">
        <f>IF(B1059&amp;""="","",IFERROR(INDEX('الطلاب'!$B$6:$B$505,MATCH(B1059&amp;"",'الطلاب'!$A$6:$A$505,0))&amp;"","كود غير موجود"))</f>
        <v/>
      </c>
      <c r="G1059" s="6">
        <f>IF(B1059&amp;""="","",IFERROR(INDEX('الطلاب'!$F$6:$F$505,MATCH(B1059&amp;"",'الطلاب'!$A$6:$A$505,0))&amp;"",""))</f>
        <v/>
      </c>
      <c r="H1059" s="22">
        <f>IF(OR(B1059&amp;""="",NOT(ISNUMBER(A1059))),"",IF(COUNTIFS($B$6:$B$3005,B1059&amp;"",$A$6:$A$3005,"&gt;"&amp;A1059)=0,1,0))</f>
        <v/>
      </c>
    </row>
    <row r="1060">
      <c r="A1060" s="13" t="n"/>
      <c r="B1060" s="5" t="n"/>
      <c r="C1060" s="17" t="n"/>
      <c r="D1060" s="5" t="n"/>
      <c r="E1060" s="5" t="n"/>
      <c r="F1060" s="6">
        <f>IF(B1060&amp;""="","",IFERROR(INDEX('الطلاب'!$B$6:$B$505,MATCH(B1060&amp;"",'الطلاب'!$A$6:$A$505,0))&amp;"","كود غير موجود"))</f>
        <v/>
      </c>
      <c r="G1060" s="6">
        <f>IF(B1060&amp;""="","",IFERROR(INDEX('الطلاب'!$F$6:$F$505,MATCH(B1060&amp;"",'الطلاب'!$A$6:$A$505,0))&amp;"",""))</f>
        <v/>
      </c>
      <c r="H1060" s="22">
        <f>IF(OR(B1060&amp;""="",NOT(ISNUMBER(A1060))),"",IF(COUNTIFS($B$6:$B$3005,B1060&amp;"",$A$6:$A$3005,"&gt;"&amp;A1060)=0,1,0))</f>
        <v/>
      </c>
    </row>
    <row r="1061">
      <c r="A1061" s="13" t="n"/>
      <c r="B1061" s="5" t="n"/>
      <c r="C1061" s="17" t="n"/>
      <c r="D1061" s="5" t="n"/>
      <c r="E1061" s="5" t="n"/>
      <c r="F1061" s="6">
        <f>IF(B1061&amp;""="","",IFERROR(INDEX('الطلاب'!$B$6:$B$505,MATCH(B1061&amp;"",'الطلاب'!$A$6:$A$505,0))&amp;"","كود غير موجود"))</f>
        <v/>
      </c>
      <c r="G1061" s="6">
        <f>IF(B1061&amp;""="","",IFERROR(INDEX('الطلاب'!$F$6:$F$505,MATCH(B1061&amp;"",'الطلاب'!$A$6:$A$505,0))&amp;"",""))</f>
        <v/>
      </c>
      <c r="H1061" s="22">
        <f>IF(OR(B1061&amp;""="",NOT(ISNUMBER(A1061))),"",IF(COUNTIFS($B$6:$B$3005,B1061&amp;"",$A$6:$A$3005,"&gt;"&amp;A1061)=0,1,0))</f>
        <v/>
      </c>
    </row>
    <row r="1062">
      <c r="A1062" s="13" t="n"/>
      <c r="B1062" s="5" t="n"/>
      <c r="C1062" s="17" t="n"/>
      <c r="D1062" s="5" t="n"/>
      <c r="E1062" s="5" t="n"/>
      <c r="F1062" s="6">
        <f>IF(B1062&amp;""="","",IFERROR(INDEX('الطلاب'!$B$6:$B$505,MATCH(B1062&amp;"",'الطلاب'!$A$6:$A$505,0))&amp;"","كود غير موجود"))</f>
        <v/>
      </c>
      <c r="G1062" s="6">
        <f>IF(B1062&amp;""="","",IFERROR(INDEX('الطلاب'!$F$6:$F$505,MATCH(B1062&amp;"",'الطلاب'!$A$6:$A$505,0))&amp;"",""))</f>
        <v/>
      </c>
      <c r="H1062" s="22">
        <f>IF(OR(B1062&amp;""="",NOT(ISNUMBER(A1062))),"",IF(COUNTIFS($B$6:$B$3005,B1062&amp;"",$A$6:$A$3005,"&gt;"&amp;A1062)=0,1,0))</f>
        <v/>
      </c>
    </row>
    <row r="1063">
      <c r="A1063" s="13" t="n"/>
      <c r="B1063" s="5" t="n"/>
      <c r="C1063" s="17" t="n"/>
      <c r="D1063" s="5" t="n"/>
      <c r="E1063" s="5" t="n"/>
      <c r="F1063" s="6">
        <f>IF(B1063&amp;""="","",IFERROR(INDEX('الطلاب'!$B$6:$B$505,MATCH(B1063&amp;"",'الطلاب'!$A$6:$A$505,0))&amp;"","كود غير موجود"))</f>
        <v/>
      </c>
      <c r="G1063" s="6">
        <f>IF(B1063&amp;""="","",IFERROR(INDEX('الطلاب'!$F$6:$F$505,MATCH(B1063&amp;"",'الطلاب'!$A$6:$A$505,0))&amp;"",""))</f>
        <v/>
      </c>
      <c r="H1063" s="22">
        <f>IF(OR(B1063&amp;""="",NOT(ISNUMBER(A1063))),"",IF(COUNTIFS($B$6:$B$3005,B1063&amp;"",$A$6:$A$3005,"&gt;"&amp;A1063)=0,1,0))</f>
        <v/>
      </c>
    </row>
    <row r="1064">
      <c r="A1064" s="13" t="n"/>
      <c r="B1064" s="5" t="n"/>
      <c r="C1064" s="17" t="n"/>
      <c r="D1064" s="5" t="n"/>
      <c r="E1064" s="5" t="n"/>
      <c r="F1064" s="6">
        <f>IF(B1064&amp;""="","",IFERROR(INDEX('الطلاب'!$B$6:$B$505,MATCH(B1064&amp;"",'الطلاب'!$A$6:$A$505,0))&amp;"","كود غير موجود"))</f>
        <v/>
      </c>
      <c r="G1064" s="6">
        <f>IF(B1064&amp;""="","",IFERROR(INDEX('الطلاب'!$F$6:$F$505,MATCH(B1064&amp;"",'الطلاب'!$A$6:$A$505,0))&amp;"",""))</f>
        <v/>
      </c>
      <c r="H1064" s="22">
        <f>IF(OR(B1064&amp;""="",NOT(ISNUMBER(A1064))),"",IF(COUNTIFS($B$6:$B$3005,B1064&amp;"",$A$6:$A$3005,"&gt;"&amp;A1064)=0,1,0))</f>
        <v/>
      </c>
    </row>
    <row r="1065">
      <c r="A1065" s="13" t="n"/>
      <c r="B1065" s="5" t="n"/>
      <c r="C1065" s="17" t="n"/>
      <c r="D1065" s="5" t="n"/>
      <c r="E1065" s="5" t="n"/>
      <c r="F1065" s="6">
        <f>IF(B1065&amp;""="","",IFERROR(INDEX('الطلاب'!$B$6:$B$505,MATCH(B1065&amp;"",'الطلاب'!$A$6:$A$505,0))&amp;"","كود غير موجود"))</f>
        <v/>
      </c>
      <c r="G1065" s="6">
        <f>IF(B1065&amp;""="","",IFERROR(INDEX('الطلاب'!$F$6:$F$505,MATCH(B1065&amp;"",'الطلاب'!$A$6:$A$505,0))&amp;"",""))</f>
        <v/>
      </c>
      <c r="H1065" s="22">
        <f>IF(OR(B1065&amp;""="",NOT(ISNUMBER(A1065))),"",IF(COUNTIFS($B$6:$B$3005,B1065&amp;"",$A$6:$A$3005,"&gt;"&amp;A1065)=0,1,0))</f>
        <v/>
      </c>
    </row>
    <row r="1066">
      <c r="A1066" s="13" t="n"/>
      <c r="B1066" s="5" t="n"/>
      <c r="C1066" s="17" t="n"/>
      <c r="D1066" s="5" t="n"/>
      <c r="E1066" s="5" t="n"/>
      <c r="F1066" s="6">
        <f>IF(B1066&amp;""="","",IFERROR(INDEX('الطلاب'!$B$6:$B$505,MATCH(B1066&amp;"",'الطلاب'!$A$6:$A$505,0))&amp;"","كود غير موجود"))</f>
        <v/>
      </c>
      <c r="G1066" s="6">
        <f>IF(B1066&amp;""="","",IFERROR(INDEX('الطلاب'!$F$6:$F$505,MATCH(B1066&amp;"",'الطلاب'!$A$6:$A$505,0))&amp;"",""))</f>
        <v/>
      </c>
      <c r="H1066" s="22">
        <f>IF(OR(B1066&amp;""="",NOT(ISNUMBER(A1066))),"",IF(COUNTIFS($B$6:$B$3005,B1066&amp;"",$A$6:$A$3005,"&gt;"&amp;A1066)=0,1,0))</f>
        <v/>
      </c>
    </row>
    <row r="1067">
      <c r="A1067" s="13" t="n"/>
      <c r="B1067" s="5" t="n"/>
      <c r="C1067" s="17" t="n"/>
      <c r="D1067" s="5" t="n"/>
      <c r="E1067" s="5" t="n"/>
      <c r="F1067" s="6">
        <f>IF(B1067&amp;""="","",IFERROR(INDEX('الطلاب'!$B$6:$B$505,MATCH(B1067&amp;"",'الطلاب'!$A$6:$A$505,0))&amp;"","كود غير موجود"))</f>
        <v/>
      </c>
      <c r="G1067" s="6">
        <f>IF(B1067&amp;""="","",IFERROR(INDEX('الطلاب'!$F$6:$F$505,MATCH(B1067&amp;"",'الطلاب'!$A$6:$A$505,0))&amp;"",""))</f>
        <v/>
      </c>
      <c r="H1067" s="22">
        <f>IF(OR(B1067&amp;""="",NOT(ISNUMBER(A1067))),"",IF(COUNTIFS($B$6:$B$3005,B1067&amp;"",$A$6:$A$3005,"&gt;"&amp;A1067)=0,1,0))</f>
        <v/>
      </c>
    </row>
    <row r="1068">
      <c r="A1068" s="13" t="n"/>
      <c r="B1068" s="5" t="n"/>
      <c r="C1068" s="17" t="n"/>
      <c r="D1068" s="5" t="n"/>
      <c r="E1068" s="5" t="n"/>
      <c r="F1068" s="6">
        <f>IF(B1068&amp;""="","",IFERROR(INDEX('الطلاب'!$B$6:$B$505,MATCH(B1068&amp;"",'الطلاب'!$A$6:$A$505,0))&amp;"","كود غير موجود"))</f>
        <v/>
      </c>
      <c r="G1068" s="6">
        <f>IF(B1068&amp;""="","",IFERROR(INDEX('الطلاب'!$F$6:$F$505,MATCH(B1068&amp;"",'الطلاب'!$A$6:$A$505,0))&amp;"",""))</f>
        <v/>
      </c>
      <c r="H1068" s="22">
        <f>IF(OR(B1068&amp;""="",NOT(ISNUMBER(A1068))),"",IF(COUNTIFS($B$6:$B$3005,B1068&amp;"",$A$6:$A$3005,"&gt;"&amp;A1068)=0,1,0))</f>
        <v/>
      </c>
    </row>
    <row r="1069">
      <c r="A1069" s="13" t="n"/>
      <c r="B1069" s="5" t="n"/>
      <c r="C1069" s="17" t="n"/>
      <c r="D1069" s="5" t="n"/>
      <c r="E1069" s="5" t="n"/>
      <c r="F1069" s="6">
        <f>IF(B1069&amp;""="","",IFERROR(INDEX('الطلاب'!$B$6:$B$505,MATCH(B1069&amp;"",'الطلاب'!$A$6:$A$505,0))&amp;"","كود غير موجود"))</f>
        <v/>
      </c>
      <c r="G1069" s="6">
        <f>IF(B1069&amp;""="","",IFERROR(INDEX('الطلاب'!$F$6:$F$505,MATCH(B1069&amp;"",'الطلاب'!$A$6:$A$505,0))&amp;"",""))</f>
        <v/>
      </c>
      <c r="H1069" s="22">
        <f>IF(OR(B1069&amp;""="",NOT(ISNUMBER(A1069))),"",IF(COUNTIFS($B$6:$B$3005,B1069&amp;"",$A$6:$A$3005,"&gt;"&amp;A1069)=0,1,0))</f>
        <v/>
      </c>
    </row>
    <row r="1070">
      <c r="A1070" s="13" t="n"/>
      <c r="B1070" s="5" t="n"/>
      <c r="C1070" s="17" t="n"/>
      <c r="D1070" s="5" t="n"/>
      <c r="E1070" s="5" t="n"/>
      <c r="F1070" s="6">
        <f>IF(B1070&amp;""="","",IFERROR(INDEX('الطلاب'!$B$6:$B$505,MATCH(B1070&amp;"",'الطلاب'!$A$6:$A$505,0))&amp;"","كود غير موجود"))</f>
        <v/>
      </c>
      <c r="G1070" s="6">
        <f>IF(B1070&amp;""="","",IFERROR(INDEX('الطلاب'!$F$6:$F$505,MATCH(B1070&amp;"",'الطلاب'!$A$6:$A$505,0))&amp;"",""))</f>
        <v/>
      </c>
      <c r="H1070" s="22">
        <f>IF(OR(B1070&amp;""="",NOT(ISNUMBER(A1070))),"",IF(COUNTIFS($B$6:$B$3005,B1070&amp;"",$A$6:$A$3005,"&gt;"&amp;A1070)=0,1,0))</f>
        <v/>
      </c>
    </row>
    <row r="1071">
      <c r="A1071" s="13" t="n"/>
      <c r="B1071" s="5" t="n"/>
      <c r="C1071" s="17" t="n"/>
      <c r="D1071" s="5" t="n"/>
      <c r="E1071" s="5" t="n"/>
      <c r="F1071" s="6">
        <f>IF(B1071&amp;""="","",IFERROR(INDEX('الطلاب'!$B$6:$B$505,MATCH(B1071&amp;"",'الطلاب'!$A$6:$A$505,0))&amp;"","كود غير موجود"))</f>
        <v/>
      </c>
      <c r="G1071" s="6">
        <f>IF(B1071&amp;""="","",IFERROR(INDEX('الطلاب'!$F$6:$F$505,MATCH(B1071&amp;"",'الطلاب'!$A$6:$A$505,0))&amp;"",""))</f>
        <v/>
      </c>
      <c r="H1071" s="22">
        <f>IF(OR(B1071&amp;""="",NOT(ISNUMBER(A1071))),"",IF(COUNTIFS($B$6:$B$3005,B1071&amp;"",$A$6:$A$3005,"&gt;"&amp;A1071)=0,1,0))</f>
        <v/>
      </c>
    </row>
    <row r="1072">
      <c r="A1072" s="13" t="n"/>
      <c r="B1072" s="5" t="n"/>
      <c r="C1072" s="17" t="n"/>
      <c r="D1072" s="5" t="n"/>
      <c r="E1072" s="5" t="n"/>
      <c r="F1072" s="6">
        <f>IF(B1072&amp;""="","",IFERROR(INDEX('الطلاب'!$B$6:$B$505,MATCH(B1072&amp;"",'الطلاب'!$A$6:$A$505,0))&amp;"","كود غير موجود"))</f>
        <v/>
      </c>
      <c r="G1072" s="6">
        <f>IF(B1072&amp;""="","",IFERROR(INDEX('الطلاب'!$F$6:$F$505,MATCH(B1072&amp;"",'الطلاب'!$A$6:$A$505,0))&amp;"",""))</f>
        <v/>
      </c>
      <c r="H1072" s="22">
        <f>IF(OR(B1072&amp;""="",NOT(ISNUMBER(A1072))),"",IF(COUNTIFS($B$6:$B$3005,B1072&amp;"",$A$6:$A$3005,"&gt;"&amp;A1072)=0,1,0))</f>
        <v/>
      </c>
    </row>
    <row r="1073">
      <c r="A1073" s="13" t="n"/>
      <c r="B1073" s="5" t="n"/>
      <c r="C1073" s="17" t="n"/>
      <c r="D1073" s="5" t="n"/>
      <c r="E1073" s="5" t="n"/>
      <c r="F1073" s="6">
        <f>IF(B1073&amp;""="","",IFERROR(INDEX('الطلاب'!$B$6:$B$505,MATCH(B1073&amp;"",'الطلاب'!$A$6:$A$505,0))&amp;"","كود غير موجود"))</f>
        <v/>
      </c>
      <c r="G1073" s="6">
        <f>IF(B1073&amp;""="","",IFERROR(INDEX('الطلاب'!$F$6:$F$505,MATCH(B1073&amp;"",'الطلاب'!$A$6:$A$505,0))&amp;"",""))</f>
        <v/>
      </c>
      <c r="H1073" s="22">
        <f>IF(OR(B1073&amp;""="",NOT(ISNUMBER(A1073))),"",IF(COUNTIFS($B$6:$B$3005,B1073&amp;"",$A$6:$A$3005,"&gt;"&amp;A1073)=0,1,0))</f>
        <v/>
      </c>
    </row>
    <row r="1074">
      <c r="A1074" s="13" t="n"/>
      <c r="B1074" s="5" t="n"/>
      <c r="C1074" s="17" t="n"/>
      <c r="D1074" s="5" t="n"/>
      <c r="E1074" s="5" t="n"/>
      <c r="F1074" s="6">
        <f>IF(B1074&amp;""="","",IFERROR(INDEX('الطلاب'!$B$6:$B$505,MATCH(B1074&amp;"",'الطلاب'!$A$6:$A$505,0))&amp;"","كود غير موجود"))</f>
        <v/>
      </c>
      <c r="G1074" s="6">
        <f>IF(B1074&amp;""="","",IFERROR(INDEX('الطلاب'!$F$6:$F$505,MATCH(B1074&amp;"",'الطلاب'!$A$6:$A$505,0))&amp;"",""))</f>
        <v/>
      </c>
      <c r="H1074" s="22">
        <f>IF(OR(B1074&amp;""="",NOT(ISNUMBER(A1074))),"",IF(COUNTIFS($B$6:$B$3005,B1074&amp;"",$A$6:$A$3005,"&gt;"&amp;A1074)=0,1,0))</f>
        <v/>
      </c>
    </row>
    <row r="1075">
      <c r="A1075" s="13" t="n"/>
      <c r="B1075" s="5" t="n"/>
      <c r="C1075" s="17" t="n"/>
      <c r="D1075" s="5" t="n"/>
      <c r="E1075" s="5" t="n"/>
      <c r="F1075" s="6">
        <f>IF(B1075&amp;""="","",IFERROR(INDEX('الطلاب'!$B$6:$B$505,MATCH(B1075&amp;"",'الطلاب'!$A$6:$A$505,0))&amp;"","كود غير موجود"))</f>
        <v/>
      </c>
      <c r="G1075" s="6">
        <f>IF(B1075&amp;""="","",IFERROR(INDEX('الطلاب'!$F$6:$F$505,MATCH(B1075&amp;"",'الطلاب'!$A$6:$A$505,0))&amp;"",""))</f>
        <v/>
      </c>
      <c r="H1075" s="22">
        <f>IF(OR(B1075&amp;""="",NOT(ISNUMBER(A1075))),"",IF(COUNTIFS($B$6:$B$3005,B1075&amp;"",$A$6:$A$3005,"&gt;"&amp;A1075)=0,1,0))</f>
        <v/>
      </c>
    </row>
    <row r="1076">
      <c r="A1076" s="13" t="n"/>
      <c r="B1076" s="5" t="n"/>
      <c r="C1076" s="17" t="n"/>
      <c r="D1076" s="5" t="n"/>
      <c r="E1076" s="5" t="n"/>
      <c r="F1076" s="6">
        <f>IF(B1076&amp;""="","",IFERROR(INDEX('الطلاب'!$B$6:$B$505,MATCH(B1076&amp;"",'الطلاب'!$A$6:$A$505,0))&amp;"","كود غير موجود"))</f>
        <v/>
      </c>
      <c r="G1076" s="6">
        <f>IF(B1076&amp;""="","",IFERROR(INDEX('الطلاب'!$F$6:$F$505,MATCH(B1076&amp;"",'الطلاب'!$A$6:$A$505,0))&amp;"",""))</f>
        <v/>
      </c>
      <c r="H1076" s="22">
        <f>IF(OR(B1076&amp;""="",NOT(ISNUMBER(A1076))),"",IF(COUNTIFS($B$6:$B$3005,B1076&amp;"",$A$6:$A$3005,"&gt;"&amp;A1076)=0,1,0))</f>
        <v/>
      </c>
    </row>
    <row r="1077">
      <c r="A1077" s="13" t="n"/>
      <c r="B1077" s="5" t="n"/>
      <c r="C1077" s="17" t="n"/>
      <c r="D1077" s="5" t="n"/>
      <c r="E1077" s="5" t="n"/>
      <c r="F1077" s="6">
        <f>IF(B1077&amp;""="","",IFERROR(INDEX('الطلاب'!$B$6:$B$505,MATCH(B1077&amp;"",'الطلاب'!$A$6:$A$505,0))&amp;"","كود غير موجود"))</f>
        <v/>
      </c>
      <c r="G1077" s="6">
        <f>IF(B1077&amp;""="","",IFERROR(INDEX('الطلاب'!$F$6:$F$505,MATCH(B1077&amp;"",'الطلاب'!$A$6:$A$505,0))&amp;"",""))</f>
        <v/>
      </c>
      <c r="H1077" s="22">
        <f>IF(OR(B1077&amp;""="",NOT(ISNUMBER(A1077))),"",IF(COUNTIFS($B$6:$B$3005,B1077&amp;"",$A$6:$A$3005,"&gt;"&amp;A1077)=0,1,0))</f>
        <v/>
      </c>
    </row>
    <row r="1078">
      <c r="A1078" s="13" t="n"/>
      <c r="B1078" s="5" t="n"/>
      <c r="C1078" s="17" t="n"/>
      <c r="D1078" s="5" t="n"/>
      <c r="E1078" s="5" t="n"/>
      <c r="F1078" s="6">
        <f>IF(B1078&amp;""="","",IFERROR(INDEX('الطلاب'!$B$6:$B$505,MATCH(B1078&amp;"",'الطلاب'!$A$6:$A$505,0))&amp;"","كود غير موجود"))</f>
        <v/>
      </c>
      <c r="G1078" s="6">
        <f>IF(B1078&amp;""="","",IFERROR(INDEX('الطلاب'!$F$6:$F$505,MATCH(B1078&amp;"",'الطلاب'!$A$6:$A$505,0))&amp;"",""))</f>
        <v/>
      </c>
      <c r="H1078" s="22">
        <f>IF(OR(B1078&amp;""="",NOT(ISNUMBER(A1078))),"",IF(COUNTIFS($B$6:$B$3005,B1078&amp;"",$A$6:$A$3005,"&gt;"&amp;A1078)=0,1,0))</f>
        <v/>
      </c>
    </row>
    <row r="1079">
      <c r="A1079" s="13" t="n"/>
      <c r="B1079" s="5" t="n"/>
      <c r="C1079" s="17" t="n"/>
      <c r="D1079" s="5" t="n"/>
      <c r="E1079" s="5" t="n"/>
      <c r="F1079" s="6">
        <f>IF(B1079&amp;""="","",IFERROR(INDEX('الطلاب'!$B$6:$B$505,MATCH(B1079&amp;"",'الطلاب'!$A$6:$A$505,0))&amp;"","كود غير موجود"))</f>
        <v/>
      </c>
      <c r="G1079" s="6">
        <f>IF(B1079&amp;""="","",IFERROR(INDEX('الطلاب'!$F$6:$F$505,MATCH(B1079&amp;"",'الطلاب'!$A$6:$A$505,0))&amp;"",""))</f>
        <v/>
      </c>
      <c r="H1079" s="22">
        <f>IF(OR(B1079&amp;""="",NOT(ISNUMBER(A1079))),"",IF(COUNTIFS($B$6:$B$3005,B1079&amp;"",$A$6:$A$3005,"&gt;"&amp;A1079)=0,1,0))</f>
        <v/>
      </c>
    </row>
    <row r="1080">
      <c r="A1080" s="13" t="n"/>
      <c r="B1080" s="5" t="n"/>
      <c r="C1080" s="17" t="n"/>
      <c r="D1080" s="5" t="n"/>
      <c r="E1080" s="5" t="n"/>
      <c r="F1080" s="6">
        <f>IF(B1080&amp;""="","",IFERROR(INDEX('الطلاب'!$B$6:$B$505,MATCH(B1080&amp;"",'الطلاب'!$A$6:$A$505,0))&amp;"","كود غير موجود"))</f>
        <v/>
      </c>
      <c r="G1080" s="6">
        <f>IF(B1080&amp;""="","",IFERROR(INDEX('الطلاب'!$F$6:$F$505,MATCH(B1080&amp;"",'الطلاب'!$A$6:$A$505,0))&amp;"",""))</f>
        <v/>
      </c>
      <c r="H1080" s="22">
        <f>IF(OR(B1080&amp;""="",NOT(ISNUMBER(A1080))),"",IF(COUNTIFS($B$6:$B$3005,B1080&amp;"",$A$6:$A$3005,"&gt;"&amp;A1080)=0,1,0))</f>
        <v/>
      </c>
    </row>
    <row r="1081">
      <c r="A1081" s="13" t="n"/>
      <c r="B1081" s="5" t="n"/>
      <c r="C1081" s="17" t="n"/>
      <c r="D1081" s="5" t="n"/>
      <c r="E1081" s="5" t="n"/>
      <c r="F1081" s="6">
        <f>IF(B1081&amp;""="","",IFERROR(INDEX('الطلاب'!$B$6:$B$505,MATCH(B1081&amp;"",'الطلاب'!$A$6:$A$505,0))&amp;"","كود غير موجود"))</f>
        <v/>
      </c>
      <c r="G1081" s="6">
        <f>IF(B1081&amp;""="","",IFERROR(INDEX('الطلاب'!$F$6:$F$505,MATCH(B1081&amp;"",'الطلاب'!$A$6:$A$505,0))&amp;"",""))</f>
        <v/>
      </c>
      <c r="H1081" s="22">
        <f>IF(OR(B1081&amp;""="",NOT(ISNUMBER(A1081))),"",IF(COUNTIFS($B$6:$B$3005,B1081&amp;"",$A$6:$A$3005,"&gt;"&amp;A1081)=0,1,0))</f>
        <v/>
      </c>
    </row>
    <row r="1082">
      <c r="A1082" s="13" t="n"/>
      <c r="B1082" s="5" t="n"/>
      <c r="C1082" s="17" t="n"/>
      <c r="D1082" s="5" t="n"/>
      <c r="E1082" s="5" t="n"/>
      <c r="F1082" s="6">
        <f>IF(B1082&amp;""="","",IFERROR(INDEX('الطلاب'!$B$6:$B$505,MATCH(B1082&amp;"",'الطلاب'!$A$6:$A$505,0))&amp;"","كود غير موجود"))</f>
        <v/>
      </c>
      <c r="G1082" s="6">
        <f>IF(B1082&amp;""="","",IFERROR(INDEX('الطلاب'!$F$6:$F$505,MATCH(B1082&amp;"",'الطلاب'!$A$6:$A$505,0))&amp;"",""))</f>
        <v/>
      </c>
      <c r="H1082" s="22">
        <f>IF(OR(B1082&amp;""="",NOT(ISNUMBER(A1082))),"",IF(COUNTIFS($B$6:$B$3005,B1082&amp;"",$A$6:$A$3005,"&gt;"&amp;A1082)=0,1,0))</f>
        <v/>
      </c>
    </row>
    <row r="1083">
      <c r="A1083" s="13" t="n"/>
      <c r="B1083" s="5" t="n"/>
      <c r="C1083" s="17" t="n"/>
      <c r="D1083" s="5" t="n"/>
      <c r="E1083" s="5" t="n"/>
      <c r="F1083" s="6">
        <f>IF(B1083&amp;""="","",IFERROR(INDEX('الطلاب'!$B$6:$B$505,MATCH(B1083&amp;"",'الطلاب'!$A$6:$A$505,0))&amp;"","كود غير موجود"))</f>
        <v/>
      </c>
      <c r="G1083" s="6">
        <f>IF(B1083&amp;""="","",IFERROR(INDEX('الطلاب'!$F$6:$F$505,MATCH(B1083&amp;"",'الطلاب'!$A$6:$A$505,0))&amp;"",""))</f>
        <v/>
      </c>
      <c r="H1083" s="22">
        <f>IF(OR(B1083&amp;""="",NOT(ISNUMBER(A1083))),"",IF(COUNTIFS($B$6:$B$3005,B1083&amp;"",$A$6:$A$3005,"&gt;"&amp;A1083)=0,1,0))</f>
        <v/>
      </c>
    </row>
    <row r="1084">
      <c r="A1084" s="13" t="n"/>
      <c r="B1084" s="5" t="n"/>
      <c r="C1084" s="17" t="n"/>
      <c r="D1084" s="5" t="n"/>
      <c r="E1084" s="5" t="n"/>
      <c r="F1084" s="6">
        <f>IF(B1084&amp;""="","",IFERROR(INDEX('الطلاب'!$B$6:$B$505,MATCH(B1084&amp;"",'الطلاب'!$A$6:$A$505,0))&amp;"","كود غير موجود"))</f>
        <v/>
      </c>
      <c r="G1084" s="6">
        <f>IF(B1084&amp;""="","",IFERROR(INDEX('الطلاب'!$F$6:$F$505,MATCH(B1084&amp;"",'الطلاب'!$A$6:$A$505,0))&amp;"",""))</f>
        <v/>
      </c>
      <c r="H1084" s="22">
        <f>IF(OR(B1084&amp;""="",NOT(ISNUMBER(A1084))),"",IF(COUNTIFS($B$6:$B$3005,B1084&amp;"",$A$6:$A$3005,"&gt;"&amp;A1084)=0,1,0))</f>
        <v/>
      </c>
    </row>
    <row r="1085">
      <c r="A1085" s="13" t="n"/>
      <c r="B1085" s="5" t="n"/>
      <c r="C1085" s="17" t="n"/>
      <c r="D1085" s="5" t="n"/>
      <c r="E1085" s="5" t="n"/>
      <c r="F1085" s="6">
        <f>IF(B1085&amp;""="","",IFERROR(INDEX('الطلاب'!$B$6:$B$505,MATCH(B1085&amp;"",'الطلاب'!$A$6:$A$505,0))&amp;"","كود غير موجود"))</f>
        <v/>
      </c>
      <c r="G1085" s="6">
        <f>IF(B1085&amp;""="","",IFERROR(INDEX('الطلاب'!$F$6:$F$505,MATCH(B1085&amp;"",'الطلاب'!$A$6:$A$505,0))&amp;"",""))</f>
        <v/>
      </c>
      <c r="H1085" s="22">
        <f>IF(OR(B1085&amp;""="",NOT(ISNUMBER(A1085))),"",IF(COUNTIFS($B$6:$B$3005,B1085&amp;"",$A$6:$A$3005,"&gt;"&amp;A1085)=0,1,0))</f>
        <v/>
      </c>
    </row>
    <row r="1086">
      <c r="A1086" s="13" t="n"/>
      <c r="B1086" s="5" t="n"/>
      <c r="C1086" s="17" t="n"/>
      <c r="D1086" s="5" t="n"/>
      <c r="E1086" s="5" t="n"/>
      <c r="F1086" s="6">
        <f>IF(B1086&amp;""="","",IFERROR(INDEX('الطلاب'!$B$6:$B$505,MATCH(B1086&amp;"",'الطلاب'!$A$6:$A$505,0))&amp;"","كود غير موجود"))</f>
        <v/>
      </c>
      <c r="G1086" s="6">
        <f>IF(B1086&amp;""="","",IFERROR(INDEX('الطلاب'!$F$6:$F$505,MATCH(B1086&amp;"",'الطلاب'!$A$6:$A$505,0))&amp;"",""))</f>
        <v/>
      </c>
      <c r="H1086" s="22">
        <f>IF(OR(B1086&amp;""="",NOT(ISNUMBER(A1086))),"",IF(COUNTIFS($B$6:$B$3005,B1086&amp;"",$A$6:$A$3005,"&gt;"&amp;A1086)=0,1,0))</f>
        <v/>
      </c>
    </row>
    <row r="1087">
      <c r="A1087" s="13" t="n"/>
      <c r="B1087" s="5" t="n"/>
      <c r="C1087" s="17" t="n"/>
      <c r="D1087" s="5" t="n"/>
      <c r="E1087" s="5" t="n"/>
      <c r="F1087" s="6">
        <f>IF(B1087&amp;""="","",IFERROR(INDEX('الطلاب'!$B$6:$B$505,MATCH(B1087&amp;"",'الطلاب'!$A$6:$A$505,0))&amp;"","كود غير موجود"))</f>
        <v/>
      </c>
      <c r="G1087" s="6">
        <f>IF(B1087&amp;""="","",IFERROR(INDEX('الطلاب'!$F$6:$F$505,MATCH(B1087&amp;"",'الطلاب'!$A$6:$A$505,0))&amp;"",""))</f>
        <v/>
      </c>
      <c r="H1087" s="22">
        <f>IF(OR(B1087&amp;""="",NOT(ISNUMBER(A1087))),"",IF(COUNTIFS($B$6:$B$3005,B1087&amp;"",$A$6:$A$3005,"&gt;"&amp;A1087)=0,1,0))</f>
        <v/>
      </c>
    </row>
    <row r="1088">
      <c r="A1088" s="13" t="n"/>
      <c r="B1088" s="5" t="n"/>
      <c r="C1088" s="17" t="n"/>
      <c r="D1088" s="5" t="n"/>
      <c r="E1088" s="5" t="n"/>
      <c r="F1088" s="6">
        <f>IF(B1088&amp;""="","",IFERROR(INDEX('الطلاب'!$B$6:$B$505,MATCH(B1088&amp;"",'الطلاب'!$A$6:$A$505,0))&amp;"","كود غير موجود"))</f>
        <v/>
      </c>
      <c r="G1088" s="6">
        <f>IF(B1088&amp;""="","",IFERROR(INDEX('الطلاب'!$F$6:$F$505,MATCH(B1088&amp;"",'الطلاب'!$A$6:$A$505,0))&amp;"",""))</f>
        <v/>
      </c>
      <c r="H1088" s="22">
        <f>IF(OR(B1088&amp;""="",NOT(ISNUMBER(A1088))),"",IF(COUNTIFS($B$6:$B$3005,B1088&amp;"",$A$6:$A$3005,"&gt;"&amp;A1088)=0,1,0))</f>
        <v/>
      </c>
    </row>
    <row r="1089">
      <c r="A1089" s="13" t="n"/>
      <c r="B1089" s="5" t="n"/>
      <c r="C1089" s="17" t="n"/>
      <c r="D1089" s="5" t="n"/>
      <c r="E1089" s="5" t="n"/>
      <c r="F1089" s="6">
        <f>IF(B1089&amp;""="","",IFERROR(INDEX('الطلاب'!$B$6:$B$505,MATCH(B1089&amp;"",'الطلاب'!$A$6:$A$505,0))&amp;"","كود غير موجود"))</f>
        <v/>
      </c>
      <c r="G1089" s="6">
        <f>IF(B1089&amp;""="","",IFERROR(INDEX('الطلاب'!$F$6:$F$505,MATCH(B1089&amp;"",'الطلاب'!$A$6:$A$505,0))&amp;"",""))</f>
        <v/>
      </c>
      <c r="H1089" s="22">
        <f>IF(OR(B1089&amp;""="",NOT(ISNUMBER(A1089))),"",IF(COUNTIFS($B$6:$B$3005,B1089&amp;"",$A$6:$A$3005,"&gt;"&amp;A1089)=0,1,0))</f>
        <v/>
      </c>
    </row>
    <row r="1090">
      <c r="A1090" s="13" t="n"/>
      <c r="B1090" s="5" t="n"/>
      <c r="C1090" s="17" t="n"/>
      <c r="D1090" s="5" t="n"/>
      <c r="E1090" s="5" t="n"/>
      <c r="F1090" s="6">
        <f>IF(B1090&amp;""="","",IFERROR(INDEX('الطلاب'!$B$6:$B$505,MATCH(B1090&amp;"",'الطلاب'!$A$6:$A$505,0))&amp;"","كود غير موجود"))</f>
        <v/>
      </c>
      <c r="G1090" s="6">
        <f>IF(B1090&amp;""="","",IFERROR(INDEX('الطلاب'!$F$6:$F$505,MATCH(B1090&amp;"",'الطلاب'!$A$6:$A$505,0))&amp;"",""))</f>
        <v/>
      </c>
      <c r="H1090" s="22">
        <f>IF(OR(B1090&amp;""="",NOT(ISNUMBER(A1090))),"",IF(COUNTIFS($B$6:$B$3005,B1090&amp;"",$A$6:$A$3005,"&gt;"&amp;A1090)=0,1,0))</f>
        <v/>
      </c>
    </row>
    <row r="1091">
      <c r="A1091" s="13" t="n"/>
      <c r="B1091" s="5" t="n"/>
      <c r="C1091" s="17" t="n"/>
      <c r="D1091" s="5" t="n"/>
      <c r="E1091" s="5" t="n"/>
      <c r="F1091" s="6">
        <f>IF(B1091&amp;""="","",IFERROR(INDEX('الطلاب'!$B$6:$B$505,MATCH(B1091&amp;"",'الطلاب'!$A$6:$A$505,0))&amp;"","كود غير موجود"))</f>
        <v/>
      </c>
      <c r="G1091" s="6">
        <f>IF(B1091&amp;""="","",IFERROR(INDEX('الطلاب'!$F$6:$F$505,MATCH(B1091&amp;"",'الطلاب'!$A$6:$A$505,0))&amp;"",""))</f>
        <v/>
      </c>
      <c r="H1091" s="22">
        <f>IF(OR(B1091&amp;""="",NOT(ISNUMBER(A1091))),"",IF(COUNTIFS($B$6:$B$3005,B1091&amp;"",$A$6:$A$3005,"&gt;"&amp;A1091)=0,1,0))</f>
        <v/>
      </c>
    </row>
    <row r="1092">
      <c r="A1092" s="13" t="n"/>
      <c r="B1092" s="5" t="n"/>
      <c r="C1092" s="17" t="n"/>
      <c r="D1092" s="5" t="n"/>
      <c r="E1092" s="5" t="n"/>
      <c r="F1092" s="6">
        <f>IF(B1092&amp;""="","",IFERROR(INDEX('الطلاب'!$B$6:$B$505,MATCH(B1092&amp;"",'الطلاب'!$A$6:$A$505,0))&amp;"","كود غير موجود"))</f>
        <v/>
      </c>
      <c r="G1092" s="6">
        <f>IF(B1092&amp;""="","",IFERROR(INDEX('الطلاب'!$F$6:$F$505,MATCH(B1092&amp;"",'الطلاب'!$A$6:$A$505,0))&amp;"",""))</f>
        <v/>
      </c>
      <c r="H1092" s="22">
        <f>IF(OR(B1092&amp;""="",NOT(ISNUMBER(A1092))),"",IF(COUNTIFS($B$6:$B$3005,B1092&amp;"",$A$6:$A$3005,"&gt;"&amp;A1092)=0,1,0))</f>
        <v/>
      </c>
    </row>
    <row r="1093">
      <c r="A1093" s="13" t="n"/>
      <c r="B1093" s="5" t="n"/>
      <c r="C1093" s="17" t="n"/>
      <c r="D1093" s="5" t="n"/>
      <c r="E1093" s="5" t="n"/>
      <c r="F1093" s="6">
        <f>IF(B1093&amp;""="","",IFERROR(INDEX('الطلاب'!$B$6:$B$505,MATCH(B1093&amp;"",'الطلاب'!$A$6:$A$505,0))&amp;"","كود غير موجود"))</f>
        <v/>
      </c>
      <c r="G1093" s="6">
        <f>IF(B1093&amp;""="","",IFERROR(INDEX('الطلاب'!$F$6:$F$505,MATCH(B1093&amp;"",'الطلاب'!$A$6:$A$505,0))&amp;"",""))</f>
        <v/>
      </c>
      <c r="H1093" s="22">
        <f>IF(OR(B1093&amp;""="",NOT(ISNUMBER(A1093))),"",IF(COUNTIFS($B$6:$B$3005,B1093&amp;"",$A$6:$A$3005,"&gt;"&amp;A1093)=0,1,0))</f>
        <v/>
      </c>
    </row>
    <row r="1094">
      <c r="A1094" s="13" t="n"/>
      <c r="B1094" s="5" t="n"/>
      <c r="C1094" s="17" t="n"/>
      <c r="D1094" s="5" t="n"/>
      <c r="E1094" s="5" t="n"/>
      <c r="F1094" s="6">
        <f>IF(B1094&amp;""="","",IFERROR(INDEX('الطلاب'!$B$6:$B$505,MATCH(B1094&amp;"",'الطلاب'!$A$6:$A$505,0))&amp;"","كود غير موجود"))</f>
        <v/>
      </c>
      <c r="G1094" s="6">
        <f>IF(B1094&amp;""="","",IFERROR(INDEX('الطلاب'!$F$6:$F$505,MATCH(B1094&amp;"",'الطلاب'!$A$6:$A$505,0))&amp;"",""))</f>
        <v/>
      </c>
      <c r="H1094" s="22">
        <f>IF(OR(B1094&amp;""="",NOT(ISNUMBER(A1094))),"",IF(COUNTIFS($B$6:$B$3005,B1094&amp;"",$A$6:$A$3005,"&gt;"&amp;A1094)=0,1,0))</f>
        <v/>
      </c>
    </row>
    <row r="1095">
      <c r="A1095" s="13" t="n"/>
      <c r="B1095" s="5" t="n"/>
      <c r="C1095" s="17" t="n"/>
      <c r="D1095" s="5" t="n"/>
      <c r="E1095" s="5" t="n"/>
      <c r="F1095" s="6">
        <f>IF(B1095&amp;""="","",IFERROR(INDEX('الطلاب'!$B$6:$B$505,MATCH(B1095&amp;"",'الطلاب'!$A$6:$A$505,0))&amp;"","كود غير موجود"))</f>
        <v/>
      </c>
      <c r="G1095" s="6">
        <f>IF(B1095&amp;""="","",IFERROR(INDEX('الطلاب'!$F$6:$F$505,MATCH(B1095&amp;"",'الطلاب'!$A$6:$A$505,0))&amp;"",""))</f>
        <v/>
      </c>
      <c r="H1095" s="22">
        <f>IF(OR(B1095&amp;""="",NOT(ISNUMBER(A1095))),"",IF(COUNTIFS($B$6:$B$3005,B1095&amp;"",$A$6:$A$3005,"&gt;"&amp;A1095)=0,1,0))</f>
        <v/>
      </c>
    </row>
    <row r="1096">
      <c r="A1096" s="13" t="n"/>
      <c r="B1096" s="5" t="n"/>
      <c r="C1096" s="17" t="n"/>
      <c r="D1096" s="5" t="n"/>
      <c r="E1096" s="5" t="n"/>
      <c r="F1096" s="6">
        <f>IF(B1096&amp;""="","",IFERROR(INDEX('الطلاب'!$B$6:$B$505,MATCH(B1096&amp;"",'الطلاب'!$A$6:$A$505,0))&amp;"","كود غير موجود"))</f>
        <v/>
      </c>
      <c r="G1096" s="6">
        <f>IF(B1096&amp;""="","",IFERROR(INDEX('الطلاب'!$F$6:$F$505,MATCH(B1096&amp;"",'الطلاب'!$A$6:$A$505,0))&amp;"",""))</f>
        <v/>
      </c>
      <c r="H1096" s="22">
        <f>IF(OR(B1096&amp;""="",NOT(ISNUMBER(A1096))),"",IF(COUNTIFS($B$6:$B$3005,B1096&amp;"",$A$6:$A$3005,"&gt;"&amp;A1096)=0,1,0))</f>
        <v/>
      </c>
    </row>
    <row r="1097">
      <c r="A1097" s="13" t="n"/>
      <c r="B1097" s="5" t="n"/>
      <c r="C1097" s="17" t="n"/>
      <c r="D1097" s="5" t="n"/>
      <c r="E1097" s="5" t="n"/>
      <c r="F1097" s="6">
        <f>IF(B1097&amp;""="","",IFERROR(INDEX('الطلاب'!$B$6:$B$505,MATCH(B1097&amp;"",'الطلاب'!$A$6:$A$505,0))&amp;"","كود غير موجود"))</f>
        <v/>
      </c>
      <c r="G1097" s="6">
        <f>IF(B1097&amp;""="","",IFERROR(INDEX('الطلاب'!$F$6:$F$505,MATCH(B1097&amp;"",'الطلاب'!$A$6:$A$505,0))&amp;"",""))</f>
        <v/>
      </c>
      <c r="H1097" s="22">
        <f>IF(OR(B1097&amp;""="",NOT(ISNUMBER(A1097))),"",IF(COUNTIFS($B$6:$B$3005,B1097&amp;"",$A$6:$A$3005,"&gt;"&amp;A1097)=0,1,0))</f>
        <v/>
      </c>
    </row>
    <row r="1098">
      <c r="A1098" s="13" t="n"/>
      <c r="B1098" s="5" t="n"/>
      <c r="C1098" s="17" t="n"/>
      <c r="D1098" s="5" t="n"/>
      <c r="E1098" s="5" t="n"/>
      <c r="F1098" s="6">
        <f>IF(B1098&amp;""="","",IFERROR(INDEX('الطلاب'!$B$6:$B$505,MATCH(B1098&amp;"",'الطلاب'!$A$6:$A$505,0))&amp;"","كود غير موجود"))</f>
        <v/>
      </c>
      <c r="G1098" s="6">
        <f>IF(B1098&amp;""="","",IFERROR(INDEX('الطلاب'!$F$6:$F$505,MATCH(B1098&amp;"",'الطلاب'!$A$6:$A$505,0))&amp;"",""))</f>
        <v/>
      </c>
      <c r="H1098" s="22">
        <f>IF(OR(B1098&amp;""="",NOT(ISNUMBER(A1098))),"",IF(COUNTIFS($B$6:$B$3005,B1098&amp;"",$A$6:$A$3005,"&gt;"&amp;A1098)=0,1,0))</f>
        <v/>
      </c>
    </row>
    <row r="1099">
      <c r="A1099" s="13" t="n"/>
      <c r="B1099" s="5" t="n"/>
      <c r="C1099" s="17" t="n"/>
      <c r="D1099" s="5" t="n"/>
      <c r="E1099" s="5" t="n"/>
      <c r="F1099" s="6">
        <f>IF(B1099&amp;""="","",IFERROR(INDEX('الطلاب'!$B$6:$B$505,MATCH(B1099&amp;"",'الطلاب'!$A$6:$A$505,0))&amp;"","كود غير موجود"))</f>
        <v/>
      </c>
      <c r="G1099" s="6">
        <f>IF(B1099&amp;""="","",IFERROR(INDEX('الطلاب'!$F$6:$F$505,MATCH(B1099&amp;"",'الطلاب'!$A$6:$A$505,0))&amp;"",""))</f>
        <v/>
      </c>
      <c r="H1099" s="22">
        <f>IF(OR(B1099&amp;""="",NOT(ISNUMBER(A1099))),"",IF(COUNTIFS($B$6:$B$3005,B1099&amp;"",$A$6:$A$3005,"&gt;"&amp;A1099)=0,1,0))</f>
        <v/>
      </c>
    </row>
    <row r="1100">
      <c r="A1100" s="13" t="n"/>
      <c r="B1100" s="5" t="n"/>
      <c r="C1100" s="17" t="n"/>
      <c r="D1100" s="5" t="n"/>
      <c r="E1100" s="5" t="n"/>
      <c r="F1100" s="6">
        <f>IF(B1100&amp;""="","",IFERROR(INDEX('الطلاب'!$B$6:$B$505,MATCH(B1100&amp;"",'الطلاب'!$A$6:$A$505,0))&amp;"","كود غير موجود"))</f>
        <v/>
      </c>
      <c r="G1100" s="6">
        <f>IF(B1100&amp;""="","",IFERROR(INDEX('الطلاب'!$F$6:$F$505,MATCH(B1100&amp;"",'الطلاب'!$A$6:$A$505,0))&amp;"",""))</f>
        <v/>
      </c>
      <c r="H1100" s="22">
        <f>IF(OR(B1100&amp;""="",NOT(ISNUMBER(A1100))),"",IF(COUNTIFS($B$6:$B$3005,B1100&amp;"",$A$6:$A$3005,"&gt;"&amp;A1100)=0,1,0))</f>
        <v/>
      </c>
    </row>
    <row r="1101">
      <c r="A1101" s="13" t="n"/>
      <c r="B1101" s="5" t="n"/>
      <c r="C1101" s="17" t="n"/>
      <c r="D1101" s="5" t="n"/>
      <c r="E1101" s="5" t="n"/>
      <c r="F1101" s="6">
        <f>IF(B1101&amp;""="","",IFERROR(INDEX('الطلاب'!$B$6:$B$505,MATCH(B1101&amp;"",'الطلاب'!$A$6:$A$505,0))&amp;"","كود غير موجود"))</f>
        <v/>
      </c>
      <c r="G1101" s="6">
        <f>IF(B1101&amp;""="","",IFERROR(INDEX('الطلاب'!$F$6:$F$505,MATCH(B1101&amp;"",'الطلاب'!$A$6:$A$505,0))&amp;"",""))</f>
        <v/>
      </c>
      <c r="H1101" s="22">
        <f>IF(OR(B1101&amp;""="",NOT(ISNUMBER(A1101))),"",IF(COUNTIFS($B$6:$B$3005,B1101&amp;"",$A$6:$A$3005,"&gt;"&amp;A1101)=0,1,0))</f>
        <v/>
      </c>
    </row>
    <row r="1102">
      <c r="A1102" s="13" t="n"/>
      <c r="B1102" s="5" t="n"/>
      <c r="C1102" s="17" t="n"/>
      <c r="D1102" s="5" t="n"/>
      <c r="E1102" s="5" t="n"/>
      <c r="F1102" s="6">
        <f>IF(B1102&amp;""="","",IFERROR(INDEX('الطلاب'!$B$6:$B$505,MATCH(B1102&amp;"",'الطلاب'!$A$6:$A$505,0))&amp;"","كود غير موجود"))</f>
        <v/>
      </c>
      <c r="G1102" s="6">
        <f>IF(B1102&amp;""="","",IFERROR(INDEX('الطلاب'!$F$6:$F$505,MATCH(B1102&amp;"",'الطلاب'!$A$6:$A$505,0))&amp;"",""))</f>
        <v/>
      </c>
      <c r="H1102" s="22">
        <f>IF(OR(B1102&amp;""="",NOT(ISNUMBER(A1102))),"",IF(COUNTIFS($B$6:$B$3005,B1102&amp;"",$A$6:$A$3005,"&gt;"&amp;A1102)=0,1,0))</f>
        <v/>
      </c>
    </row>
    <row r="1103">
      <c r="A1103" s="13" t="n"/>
      <c r="B1103" s="5" t="n"/>
      <c r="C1103" s="17" t="n"/>
      <c r="D1103" s="5" t="n"/>
      <c r="E1103" s="5" t="n"/>
      <c r="F1103" s="6">
        <f>IF(B1103&amp;""="","",IFERROR(INDEX('الطلاب'!$B$6:$B$505,MATCH(B1103&amp;"",'الطلاب'!$A$6:$A$505,0))&amp;"","كود غير موجود"))</f>
        <v/>
      </c>
      <c r="G1103" s="6">
        <f>IF(B1103&amp;""="","",IFERROR(INDEX('الطلاب'!$F$6:$F$505,MATCH(B1103&amp;"",'الطلاب'!$A$6:$A$505,0))&amp;"",""))</f>
        <v/>
      </c>
      <c r="H1103" s="22">
        <f>IF(OR(B1103&amp;""="",NOT(ISNUMBER(A1103))),"",IF(COUNTIFS($B$6:$B$3005,B1103&amp;"",$A$6:$A$3005,"&gt;"&amp;A1103)=0,1,0))</f>
        <v/>
      </c>
    </row>
    <row r="1104">
      <c r="A1104" s="13" t="n"/>
      <c r="B1104" s="5" t="n"/>
      <c r="C1104" s="17" t="n"/>
      <c r="D1104" s="5" t="n"/>
      <c r="E1104" s="5" t="n"/>
      <c r="F1104" s="6">
        <f>IF(B1104&amp;""="","",IFERROR(INDEX('الطلاب'!$B$6:$B$505,MATCH(B1104&amp;"",'الطلاب'!$A$6:$A$505,0))&amp;"","كود غير موجود"))</f>
        <v/>
      </c>
      <c r="G1104" s="6">
        <f>IF(B1104&amp;""="","",IFERROR(INDEX('الطلاب'!$F$6:$F$505,MATCH(B1104&amp;"",'الطلاب'!$A$6:$A$505,0))&amp;"",""))</f>
        <v/>
      </c>
      <c r="H1104" s="22">
        <f>IF(OR(B1104&amp;""="",NOT(ISNUMBER(A1104))),"",IF(COUNTIFS($B$6:$B$3005,B1104&amp;"",$A$6:$A$3005,"&gt;"&amp;A1104)=0,1,0))</f>
        <v/>
      </c>
    </row>
    <row r="1105">
      <c r="A1105" s="13" t="n"/>
      <c r="B1105" s="5" t="n"/>
      <c r="C1105" s="17" t="n"/>
      <c r="D1105" s="5" t="n"/>
      <c r="E1105" s="5" t="n"/>
      <c r="F1105" s="6">
        <f>IF(B1105&amp;""="","",IFERROR(INDEX('الطلاب'!$B$6:$B$505,MATCH(B1105&amp;"",'الطلاب'!$A$6:$A$505,0))&amp;"","كود غير موجود"))</f>
        <v/>
      </c>
      <c r="G1105" s="6">
        <f>IF(B1105&amp;""="","",IFERROR(INDEX('الطلاب'!$F$6:$F$505,MATCH(B1105&amp;"",'الطلاب'!$A$6:$A$505,0))&amp;"",""))</f>
        <v/>
      </c>
      <c r="H1105" s="22">
        <f>IF(OR(B1105&amp;""="",NOT(ISNUMBER(A1105))),"",IF(COUNTIFS($B$6:$B$3005,B1105&amp;"",$A$6:$A$3005,"&gt;"&amp;A1105)=0,1,0))</f>
        <v/>
      </c>
    </row>
    <row r="1106">
      <c r="A1106" s="13" t="n"/>
      <c r="B1106" s="5" t="n"/>
      <c r="C1106" s="17" t="n"/>
      <c r="D1106" s="5" t="n"/>
      <c r="E1106" s="5" t="n"/>
      <c r="F1106" s="6">
        <f>IF(B1106&amp;""="","",IFERROR(INDEX('الطلاب'!$B$6:$B$505,MATCH(B1106&amp;"",'الطلاب'!$A$6:$A$505,0))&amp;"","كود غير موجود"))</f>
        <v/>
      </c>
      <c r="G1106" s="6">
        <f>IF(B1106&amp;""="","",IFERROR(INDEX('الطلاب'!$F$6:$F$505,MATCH(B1106&amp;"",'الطلاب'!$A$6:$A$505,0))&amp;"",""))</f>
        <v/>
      </c>
      <c r="H1106" s="22">
        <f>IF(OR(B1106&amp;""="",NOT(ISNUMBER(A1106))),"",IF(COUNTIFS($B$6:$B$3005,B1106&amp;"",$A$6:$A$3005,"&gt;"&amp;A1106)=0,1,0))</f>
        <v/>
      </c>
    </row>
    <row r="1107">
      <c r="A1107" s="13" t="n"/>
      <c r="B1107" s="5" t="n"/>
      <c r="C1107" s="17" t="n"/>
      <c r="D1107" s="5" t="n"/>
      <c r="E1107" s="5" t="n"/>
      <c r="F1107" s="6">
        <f>IF(B1107&amp;""="","",IFERROR(INDEX('الطلاب'!$B$6:$B$505,MATCH(B1107&amp;"",'الطلاب'!$A$6:$A$505,0))&amp;"","كود غير موجود"))</f>
        <v/>
      </c>
      <c r="G1107" s="6">
        <f>IF(B1107&amp;""="","",IFERROR(INDEX('الطلاب'!$F$6:$F$505,MATCH(B1107&amp;"",'الطلاب'!$A$6:$A$505,0))&amp;"",""))</f>
        <v/>
      </c>
      <c r="H1107" s="22">
        <f>IF(OR(B1107&amp;""="",NOT(ISNUMBER(A1107))),"",IF(COUNTIFS($B$6:$B$3005,B1107&amp;"",$A$6:$A$3005,"&gt;"&amp;A1107)=0,1,0))</f>
        <v/>
      </c>
    </row>
    <row r="1108">
      <c r="A1108" s="13" t="n"/>
      <c r="B1108" s="5" t="n"/>
      <c r="C1108" s="17" t="n"/>
      <c r="D1108" s="5" t="n"/>
      <c r="E1108" s="5" t="n"/>
      <c r="F1108" s="6">
        <f>IF(B1108&amp;""="","",IFERROR(INDEX('الطلاب'!$B$6:$B$505,MATCH(B1108&amp;"",'الطلاب'!$A$6:$A$505,0))&amp;"","كود غير موجود"))</f>
        <v/>
      </c>
      <c r="G1108" s="6">
        <f>IF(B1108&amp;""="","",IFERROR(INDEX('الطلاب'!$F$6:$F$505,MATCH(B1108&amp;"",'الطلاب'!$A$6:$A$505,0))&amp;"",""))</f>
        <v/>
      </c>
      <c r="H1108" s="22">
        <f>IF(OR(B1108&amp;""="",NOT(ISNUMBER(A1108))),"",IF(COUNTIFS($B$6:$B$3005,B1108&amp;"",$A$6:$A$3005,"&gt;"&amp;A1108)=0,1,0))</f>
        <v/>
      </c>
    </row>
    <row r="1109">
      <c r="A1109" s="13" t="n"/>
      <c r="B1109" s="5" t="n"/>
      <c r="C1109" s="17" t="n"/>
      <c r="D1109" s="5" t="n"/>
      <c r="E1109" s="5" t="n"/>
      <c r="F1109" s="6">
        <f>IF(B1109&amp;""="","",IFERROR(INDEX('الطلاب'!$B$6:$B$505,MATCH(B1109&amp;"",'الطلاب'!$A$6:$A$505,0))&amp;"","كود غير موجود"))</f>
        <v/>
      </c>
      <c r="G1109" s="6">
        <f>IF(B1109&amp;""="","",IFERROR(INDEX('الطلاب'!$F$6:$F$505,MATCH(B1109&amp;"",'الطلاب'!$A$6:$A$505,0))&amp;"",""))</f>
        <v/>
      </c>
      <c r="H1109" s="22">
        <f>IF(OR(B1109&amp;""="",NOT(ISNUMBER(A1109))),"",IF(COUNTIFS($B$6:$B$3005,B1109&amp;"",$A$6:$A$3005,"&gt;"&amp;A1109)=0,1,0))</f>
        <v/>
      </c>
    </row>
    <row r="1110">
      <c r="A1110" s="13" t="n"/>
      <c r="B1110" s="5" t="n"/>
      <c r="C1110" s="17" t="n"/>
      <c r="D1110" s="5" t="n"/>
      <c r="E1110" s="5" t="n"/>
      <c r="F1110" s="6">
        <f>IF(B1110&amp;""="","",IFERROR(INDEX('الطلاب'!$B$6:$B$505,MATCH(B1110&amp;"",'الطلاب'!$A$6:$A$505,0))&amp;"","كود غير موجود"))</f>
        <v/>
      </c>
      <c r="G1110" s="6">
        <f>IF(B1110&amp;""="","",IFERROR(INDEX('الطلاب'!$F$6:$F$505,MATCH(B1110&amp;"",'الطلاب'!$A$6:$A$505,0))&amp;"",""))</f>
        <v/>
      </c>
      <c r="H1110" s="22">
        <f>IF(OR(B1110&amp;""="",NOT(ISNUMBER(A1110))),"",IF(COUNTIFS($B$6:$B$3005,B1110&amp;"",$A$6:$A$3005,"&gt;"&amp;A1110)=0,1,0))</f>
        <v/>
      </c>
    </row>
    <row r="1111">
      <c r="A1111" s="13" t="n"/>
      <c r="B1111" s="5" t="n"/>
      <c r="C1111" s="17" t="n"/>
      <c r="D1111" s="5" t="n"/>
      <c r="E1111" s="5" t="n"/>
      <c r="F1111" s="6">
        <f>IF(B1111&amp;""="","",IFERROR(INDEX('الطلاب'!$B$6:$B$505,MATCH(B1111&amp;"",'الطلاب'!$A$6:$A$505,0))&amp;"","كود غير موجود"))</f>
        <v/>
      </c>
      <c r="G1111" s="6">
        <f>IF(B1111&amp;""="","",IFERROR(INDEX('الطلاب'!$F$6:$F$505,MATCH(B1111&amp;"",'الطلاب'!$A$6:$A$505,0))&amp;"",""))</f>
        <v/>
      </c>
      <c r="H1111" s="22">
        <f>IF(OR(B1111&amp;""="",NOT(ISNUMBER(A1111))),"",IF(COUNTIFS($B$6:$B$3005,B1111&amp;"",$A$6:$A$3005,"&gt;"&amp;A1111)=0,1,0))</f>
        <v/>
      </c>
    </row>
    <row r="1112">
      <c r="A1112" s="13" t="n"/>
      <c r="B1112" s="5" t="n"/>
      <c r="C1112" s="17" t="n"/>
      <c r="D1112" s="5" t="n"/>
      <c r="E1112" s="5" t="n"/>
      <c r="F1112" s="6">
        <f>IF(B1112&amp;""="","",IFERROR(INDEX('الطلاب'!$B$6:$B$505,MATCH(B1112&amp;"",'الطلاب'!$A$6:$A$505,0))&amp;"","كود غير موجود"))</f>
        <v/>
      </c>
      <c r="G1112" s="6">
        <f>IF(B1112&amp;""="","",IFERROR(INDEX('الطلاب'!$F$6:$F$505,MATCH(B1112&amp;"",'الطلاب'!$A$6:$A$505,0))&amp;"",""))</f>
        <v/>
      </c>
      <c r="H1112" s="22">
        <f>IF(OR(B1112&amp;""="",NOT(ISNUMBER(A1112))),"",IF(COUNTIFS($B$6:$B$3005,B1112&amp;"",$A$6:$A$3005,"&gt;"&amp;A1112)=0,1,0))</f>
        <v/>
      </c>
    </row>
    <row r="1113">
      <c r="A1113" s="13" t="n"/>
      <c r="B1113" s="5" t="n"/>
      <c r="C1113" s="17" t="n"/>
      <c r="D1113" s="5" t="n"/>
      <c r="E1113" s="5" t="n"/>
      <c r="F1113" s="6">
        <f>IF(B1113&amp;""="","",IFERROR(INDEX('الطلاب'!$B$6:$B$505,MATCH(B1113&amp;"",'الطلاب'!$A$6:$A$505,0))&amp;"","كود غير موجود"))</f>
        <v/>
      </c>
      <c r="G1113" s="6">
        <f>IF(B1113&amp;""="","",IFERROR(INDEX('الطلاب'!$F$6:$F$505,MATCH(B1113&amp;"",'الطلاب'!$A$6:$A$505,0))&amp;"",""))</f>
        <v/>
      </c>
      <c r="H1113" s="22">
        <f>IF(OR(B1113&amp;""="",NOT(ISNUMBER(A1113))),"",IF(COUNTIFS($B$6:$B$3005,B1113&amp;"",$A$6:$A$3005,"&gt;"&amp;A1113)=0,1,0))</f>
        <v/>
      </c>
    </row>
    <row r="1114">
      <c r="A1114" s="13" t="n"/>
      <c r="B1114" s="5" t="n"/>
      <c r="C1114" s="17" t="n"/>
      <c r="D1114" s="5" t="n"/>
      <c r="E1114" s="5" t="n"/>
      <c r="F1114" s="6">
        <f>IF(B1114&amp;""="","",IFERROR(INDEX('الطلاب'!$B$6:$B$505,MATCH(B1114&amp;"",'الطلاب'!$A$6:$A$505,0))&amp;"","كود غير موجود"))</f>
        <v/>
      </c>
      <c r="G1114" s="6">
        <f>IF(B1114&amp;""="","",IFERROR(INDEX('الطلاب'!$F$6:$F$505,MATCH(B1114&amp;"",'الطلاب'!$A$6:$A$505,0))&amp;"",""))</f>
        <v/>
      </c>
      <c r="H1114" s="22">
        <f>IF(OR(B1114&amp;""="",NOT(ISNUMBER(A1114))),"",IF(COUNTIFS($B$6:$B$3005,B1114&amp;"",$A$6:$A$3005,"&gt;"&amp;A1114)=0,1,0))</f>
        <v/>
      </c>
    </row>
    <row r="1115">
      <c r="A1115" s="13" t="n"/>
      <c r="B1115" s="5" t="n"/>
      <c r="C1115" s="17" t="n"/>
      <c r="D1115" s="5" t="n"/>
      <c r="E1115" s="5" t="n"/>
      <c r="F1115" s="6">
        <f>IF(B1115&amp;""="","",IFERROR(INDEX('الطلاب'!$B$6:$B$505,MATCH(B1115&amp;"",'الطلاب'!$A$6:$A$505,0))&amp;"","كود غير موجود"))</f>
        <v/>
      </c>
      <c r="G1115" s="6">
        <f>IF(B1115&amp;""="","",IFERROR(INDEX('الطلاب'!$F$6:$F$505,MATCH(B1115&amp;"",'الطلاب'!$A$6:$A$505,0))&amp;"",""))</f>
        <v/>
      </c>
      <c r="H1115" s="22">
        <f>IF(OR(B1115&amp;""="",NOT(ISNUMBER(A1115))),"",IF(COUNTIFS($B$6:$B$3005,B1115&amp;"",$A$6:$A$3005,"&gt;"&amp;A1115)=0,1,0))</f>
        <v/>
      </c>
    </row>
    <row r="1116">
      <c r="A1116" s="13" t="n"/>
      <c r="B1116" s="5" t="n"/>
      <c r="C1116" s="17" t="n"/>
      <c r="D1116" s="5" t="n"/>
      <c r="E1116" s="5" t="n"/>
      <c r="F1116" s="6">
        <f>IF(B1116&amp;""="","",IFERROR(INDEX('الطلاب'!$B$6:$B$505,MATCH(B1116&amp;"",'الطلاب'!$A$6:$A$505,0))&amp;"","كود غير موجود"))</f>
        <v/>
      </c>
      <c r="G1116" s="6">
        <f>IF(B1116&amp;""="","",IFERROR(INDEX('الطلاب'!$F$6:$F$505,MATCH(B1116&amp;"",'الطلاب'!$A$6:$A$505,0))&amp;"",""))</f>
        <v/>
      </c>
      <c r="H1116" s="22">
        <f>IF(OR(B1116&amp;""="",NOT(ISNUMBER(A1116))),"",IF(COUNTIFS($B$6:$B$3005,B1116&amp;"",$A$6:$A$3005,"&gt;"&amp;A1116)=0,1,0))</f>
        <v/>
      </c>
    </row>
    <row r="1117">
      <c r="A1117" s="13" t="n"/>
      <c r="B1117" s="5" t="n"/>
      <c r="C1117" s="17" t="n"/>
      <c r="D1117" s="5" t="n"/>
      <c r="E1117" s="5" t="n"/>
      <c r="F1117" s="6">
        <f>IF(B1117&amp;""="","",IFERROR(INDEX('الطلاب'!$B$6:$B$505,MATCH(B1117&amp;"",'الطلاب'!$A$6:$A$505,0))&amp;"","كود غير موجود"))</f>
        <v/>
      </c>
      <c r="G1117" s="6">
        <f>IF(B1117&amp;""="","",IFERROR(INDEX('الطلاب'!$F$6:$F$505,MATCH(B1117&amp;"",'الطلاب'!$A$6:$A$505,0))&amp;"",""))</f>
        <v/>
      </c>
      <c r="H1117" s="22">
        <f>IF(OR(B1117&amp;""="",NOT(ISNUMBER(A1117))),"",IF(COUNTIFS($B$6:$B$3005,B1117&amp;"",$A$6:$A$3005,"&gt;"&amp;A1117)=0,1,0))</f>
        <v/>
      </c>
    </row>
    <row r="1118">
      <c r="A1118" s="13" t="n"/>
      <c r="B1118" s="5" t="n"/>
      <c r="C1118" s="17" t="n"/>
      <c r="D1118" s="5" t="n"/>
      <c r="E1118" s="5" t="n"/>
      <c r="F1118" s="6">
        <f>IF(B1118&amp;""="","",IFERROR(INDEX('الطلاب'!$B$6:$B$505,MATCH(B1118&amp;"",'الطلاب'!$A$6:$A$505,0))&amp;"","كود غير موجود"))</f>
        <v/>
      </c>
      <c r="G1118" s="6">
        <f>IF(B1118&amp;""="","",IFERROR(INDEX('الطلاب'!$F$6:$F$505,MATCH(B1118&amp;"",'الطلاب'!$A$6:$A$505,0))&amp;"",""))</f>
        <v/>
      </c>
      <c r="H1118" s="22">
        <f>IF(OR(B1118&amp;""="",NOT(ISNUMBER(A1118))),"",IF(COUNTIFS($B$6:$B$3005,B1118&amp;"",$A$6:$A$3005,"&gt;"&amp;A1118)=0,1,0))</f>
        <v/>
      </c>
    </row>
    <row r="1119">
      <c r="A1119" s="13" t="n"/>
      <c r="B1119" s="5" t="n"/>
      <c r="C1119" s="17" t="n"/>
      <c r="D1119" s="5" t="n"/>
      <c r="E1119" s="5" t="n"/>
      <c r="F1119" s="6">
        <f>IF(B1119&amp;""="","",IFERROR(INDEX('الطلاب'!$B$6:$B$505,MATCH(B1119&amp;"",'الطلاب'!$A$6:$A$505,0))&amp;"","كود غير موجود"))</f>
        <v/>
      </c>
      <c r="G1119" s="6">
        <f>IF(B1119&amp;""="","",IFERROR(INDEX('الطلاب'!$F$6:$F$505,MATCH(B1119&amp;"",'الطلاب'!$A$6:$A$505,0))&amp;"",""))</f>
        <v/>
      </c>
      <c r="H1119" s="22">
        <f>IF(OR(B1119&amp;""="",NOT(ISNUMBER(A1119))),"",IF(COUNTIFS($B$6:$B$3005,B1119&amp;"",$A$6:$A$3005,"&gt;"&amp;A1119)=0,1,0))</f>
        <v/>
      </c>
    </row>
    <row r="1120">
      <c r="A1120" s="13" t="n"/>
      <c r="B1120" s="5" t="n"/>
      <c r="C1120" s="17" t="n"/>
      <c r="D1120" s="5" t="n"/>
      <c r="E1120" s="5" t="n"/>
      <c r="F1120" s="6">
        <f>IF(B1120&amp;""="","",IFERROR(INDEX('الطلاب'!$B$6:$B$505,MATCH(B1120&amp;"",'الطلاب'!$A$6:$A$505,0))&amp;"","كود غير موجود"))</f>
        <v/>
      </c>
      <c r="G1120" s="6">
        <f>IF(B1120&amp;""="","",IFERROR(INDEX('الطلاب'!$F$6:$F$505,MATCH(B1120&amp;"",'الطلاب'!$A$6:$A$505,0))&amp;"",""))</f>
        <v/>
      </c>
      <c r="H1120" s="22">
        <f>IF(OR(B1120&amp;""="",NOT(ISNUMBER(A1120))),"",IF(COUNTIFS($B$6:$B$3005,B1120&amp;"",$A$6:$A$3005,"&gt;"&amp;A1120)=0,1,0))</f>
        <v/>
      </c>
    </row>
    <row r="1121">
      <c r="A1121" s="13" t="n"/>
      <c r="B1121" s="5" t="n"/>
      <c r="C1121" s="17" t="n"/>
      <c r="D1121" s="5" t="n"/>
      <c r="E1121" s="5" t="n"/>
      <c r="F1121" s="6">
        <f>IF(B1121&amp;""="","",IFERROR(INDEX('الطلاب'!$B$6:$B$505,MATCH(B1121&amp;"",'الطلاب'!$A$6:$A$505,0))&amp;"","كود غير موجود"))</f>
        <v/>
      </c>
      <c r="G1121" s="6">
        <f>IF(B1121&amp;""="","",IFERROR(INDEX('الطلاب'!$F$6:$F$505,MATCH(B1121&amp;"",'الطلاب'!$A$6:$A$505,0))&amp;"",""))</f>
        <v/>
      </c>
      <c r="H1121" s="22">
        <f>IF(OR(B1121&amp;""="",NOT(ISNUMBER(A1121))),"",IF(COUNTIFS($B$6:$B$3005,B1121&amp;"",$A$6:$A$3005,"&gt;"&amp;A1121)=0,1,0))</f>
        <v/>
      </c>
    </row>
    <row r="1122">
      <c r="A1122" s="13" t="n"/>
      <c r="B1122" s="5" t="n"/>
      <c r="C1122" s="17" t="n"/>
      <c r="D1122" s="5" t="n"/>
      <c r="E1122" s="5" t="n"/>
      <c r="F1122" s="6">
        <f>IF(B1122&amp;""="","",IFERROR(INDEX('الطلاب'!$B$6:$B$505,MATCH(B1122&amp;"",'الطلاب'!$A$6:$A$505,0))&amp;"","كود غير موجود"))</f>
        <v/>
      </c>
      <c r="G1122" s="6">
        <f>IF(B1122&amp;""="","",IFERROR(INDEX('الطلاب'!$F$6:$F$505,MATCH(B1122&amp;"",'الطلاب'!$A$6:$A$505,0))&amp;"",""))</f>
        <v/>
      </c>
      <c r="H1122" s="22">
        <f>IF(OR(B1122&amp;""="",NOT(ISNUMBER(A1122))),"",IF(COUNTIFS($B$6:$B$3005,B1122&amp;"",$A$6:$A$3005,"&gt;"&amp;A1122)=0,1,0))</f>
        <v/>
      </c>
    </row>
    <row r="1123">
      <c r="A1123" s="13" t="n"/>
      <c r="B1123" s="5" t="n"/>
      <c r="C1123" s="17" t="n"/>
      <c r="D1123" s="5" t="n"/>
      <c r="E1123" s="5" t="n"/>
      <c r="F1123" s="6">
        <f>IF(B1123&amp;""="","",IFERROR(INDEX('الطلاب'!$B$6:$B$505,MATCH(B1123&amp;"",'الطلاب'!$A$6:$A$505,0))&amp;"","كود غير موجود"))</f>
        <v/>
      </c>
      <c r="G1123" s="6">
        <f>IF(B1123&amp;""="","",IFERROR(INDEX('الطلاب'!$F$6:$F$505,MATCH(B1123&amp;"",'الطلاب'!$A$6:$A$505,0))&amp;"",""))</f>
        <v/>
      </c>
      <c r="H1123" s="22">
        <f>IF(OR(B1123&amp;""="",NOT(ISNUMBER(A1123))),"",IF(COUNTIFS($B$6:$B$3005,B1123&amp;"",$A$6:$A$3005,"&gt;"&amp;A1123)=0,1,0))</f>
        <v/>
      </c>
    </row>
    <row r="1124">
      <c r="A1124" s="13" t="n"/>
      <c r="B1124" s="5" t="n"/>
      <c r="C1124" s="17" t="n"/>
      <c r="D1124" s="5" t="n"/>
      <c r="E1124" s="5" t="n"/>
      <c r="F1124" s="6">
        <f>IF(B1124&amp;""="","",IFERROR(INDEX('الطلاب'!$B$6:$B$505,MATCH(B1124&amp;"",'الطلاب'!$A$6:$A$505,0))&amp;"","كود غير موجود"))</f>
        <v/>
      </c>
      <c r="G1124" s="6">
        <f>IF(B1124&amp;""="","",IFERROR(INDEX('الطلاب'!$F$6:$F$505,MATCH(B1124&amp;"",'الطلاب'!$A$6:$A$505,0))&amp;"",""))</f>
        <v/>
      </c>
      <c r="H1124" s="22">
        <f>IF(OR(B1124&amp;""="",NOT(ISNUMBER(A1124))),"",IF(COUNTIFS($B$6:$B$3005,B1124&amp;"",$A$6:$A$3005,"&gt;"&amp;A1124)=0,1,0))</f>
        <v/>
      </c>
    </row>
    <row r="1125">
      <c r="A1125" s="13" t="n"/>
      <c r="B1125" s="5" t="n"/>
      <c r="C1125" s="17" t="n"/>
      <c r="D1125" s="5" t="n"/>
      <c r="E1125" s="5" t="n"/>
      <c r="F1125" s="6">
        <f>IF(B1125&amp;""="","",IFERROR(INDEX('الطلاب'!$B$6:$B$505,MATCH(B1125&amp;"",'الطلاب'!$A$6:$A$505,0))&amp;"","كود غير موجود"))</f>
        <v/>
      </c>
      <c r="G1125" s="6">
        <f>IF(B1125&amp;""="","",IFERROR(INDEX('الطلاب'!$F$6:$F$505,MATCH(B1125&amp;"",'الطلاب'!$A$6:$A$505,0))&amp;"",""))</f>
        <v/>
      </c>
      <c r="H1125" s="22">
        <f>IF(OR(B1125&amp;""="",NOT(ISNUMBER(A1125))),"",IF(COUNTIFS($B$6:$B$3005,B1125&amp;"",$A$6:$A$3005,"&gt;"&amp;A1125)=0,1,0))</f>
        <v/>
      </c>
    </row>
    <row r="1126">
      <c r="A1126" s="13" t="n"/>
      <c r="B1126" s="5" t="n"/>
      <c r="C1126" s="17" t="n"/>
      <c r="D1126" s="5" t="n"/>
      <c r="E1126" s="5" t="n"/>
      <c r="F1126" s="6">
        <f>IF(B1126&amp;""="","",IFERROR(INDEX('الطلاب'!$B$6:$B$505,MATCH(B1126&amp;"",'الطلاب'!$A$6:$A$505,0))&amp;"","كود غير موجود"))</f>
        <v/>
      </c>
      <c r="G1126" s="6">
        <f>IF(B1126&amp;""="","",IFERROR(INDEX('الطلاب'!$F$6:$F$505,MATCH(B1126&amp;"",'الطلاب'!$A$6:$A$505,0))&amp;"",""))</f>
        <v/>
      </c>
      <c r="H1126" s="22">
        <f>IF(OR(B1126&amp;""="",NOT(ISNUMBER(A1126))),"",IF(COUNTIFS($B$6:$B$3005,B1126&amp;"",$A$6:$A$3005,"&gt;"&amp;A1126)=0,1,0))</f>
        <v/>
      </c>
    </row>
    <row r="1127">
      <c r="A1127" s="13" t="n"/>
      <c r="B1127" s="5" t="n"/>
      <c r="C1127" s="17" t="n"/>
      <c r="D1127" s="5" t="n"/>
      <c r="E1127" s="5" t="n"/>
      <c r="F1127" s="6">
        <f>IF(B1127&amp;""="","",IFERROR(INDEX('الطلاب'!$B$6:$B$505,MATCH(B1127&amp;"",'الطلاب'!$A$6:$A$505,0))&amp;"","كود غير موجود"))</f>
        <v/>
      </c>
      <c r="G1127" s="6">
        <f>IF(B1127&amp;""="","",IFERROR(INDEX('الطلاب'!$F$6:$F$505,MATCH(B1127&amp;"",'الطلاب'!$A$6:$A$505,0))&amp;"",""))</f>
        <v/>
      </c>
      <c r="H1127" s="22">
        <f>IF(OR(B1127&amp;""="",NOT(ISNUMBER(A1127))),"",IF(COUNTIFS($B$6:$B$3005,B1127&amp;"",$A$6:$A$3005,"&gt;"&amp;A1127)=0,1,0))</f>
        <v/>
      </c>
    </row>
    <row r="1128">
      <c r="A1128" s="13" t="n"/>
      <c r="B1128" s="5" t="n"/>
      <c r="C1128" s="17" t="n"/>
      <c r="D1128" s="5" t="n"/>
      <c r="E1128" s="5" t="n"/>
      <c r="F1128" s="6">
        <f>IF(B1128&amp;""="","",IFERROR(INDEX('الطلاب'!$B$6:$B$505,MATCH(B1128&amp;"",'الطلاب'!$A$6:$A$505,0))&amp;"","كود غير موجود"))</f>
        <v/>
      </c>
      <c r="G1128" s="6">
        <f>IF(B1128&amp;""="","",IFERROR(INDEX('الطلاب'!$F$6:$F$505,MATCH(B1128&amp;"",'الطلاب'!$A$6:$A$505,0))&amp;"",""))</f>
        <v/>
      </c>
      <c r="H1128" s="22">
        <f>IF(OR(B1128&amp;""="",NOT(ISNUMBER(A1128))),"",IF(COUNTIFS($B$6:$B$3005,B1128&amp;"",$A$6:$A$3005,"&gt;"&amp;A1128)=0,1,0))</f>
        <v/>
      </c>
    </row>
    <row r="1129">
      <c r="A1129" s="13" t="n"/>
      <c r="B1129" s="5" t="n"/>
      <c r="C1129" s="17" t="n"/>
      <c r="D1129" s="5" t="n"/>
      <c r="E1129" s="5" t="n"/>
      <c r="F1129" s="6">
        <f>IF(B1129&amp;""="","",IFERROR(INDEX('الطلاب'!$B$6:$B$505,MATCH(B1129&amp;"",'الطلاب'!$A$6:$A$505,0))&amp;"","كود غير موجود"))</f>
        <v/>
      </c>
      <c r="G1129" s="6">
        <f>IF(B1129&amp;""="","",IFERROR(INDEX('الطلاب'!$F$6:$F$505,MATCH(B1129&amp;"",'الطلاب'!$A$6:$A$505,0))&amp;"",""))</f>
        <v/>
      </c>
      <c r="H1129" s="22">
        <f>IF(OR(B1129&amp;""="",NOT(ISNUMBER(A1129))),"",IF(COUNTIFS($B$6:$B$3005,B1129&amp;"",$A$6:$A$3005,"&gt;"&amp;A1129)=0,1,0))</f>
        <v/>
      </c>
    </row>
    <row r="1130">
      <c r="A1130" s="13" t="n"/>
      <c r="B1130" s="5" t="n"/>
      <c r="C1130" s="17" t="n"/>
      <c r="D1130" s="5" t="n"/>
      <c r="E1130" s="5" t="n"/>
      <c r="F1130" s="6">
        <f>IF(B1130&amp;""="","",IFERROR(INDEX('الطلاب'!$B$6:$B$505,MATCH(B1130&amp;"",'الطلاب'!$A$6:$A$505,0))&amp;"","كود غير موجود"))</f>
        <v/>
      </c>
      <c r="G1130" s="6">
        <f>IF(B1130&amp;""="","",IFERROR(INDEX('الطلاب'!$F$6:$F$505,MATCH(B1130&amp;"",'الطلاب'!$A$6:$A$505,0))&amp;"",""))</f>
        <v/>
      </c>
      <c r="H1130" s="22">
        <f>IF(OR(B1130&amp;""="",NOT(ISNUMBER(A1130))),"",IF(COUNTIFS($B$6:$B$3005,B1130&amp;"",$A$6:$A$3005,"&gt;"&amp;A1130)=0,1,0))</f>
        <v/>
      </c>
    </row>
    <row r="1131">
      <c r="A1131" s="13" t="n"/>
      <c r="B1131" s="5" t="n"/>
      <c r="C1131" s="17" t="n"/>
      <c r="D1131" s="5" t="n"/>
      <c r="E1131" s="5" t="n"/>
      <c r="F1131" s="6">
        <f>IF(B1131&amp;""="","",IFERROR(INDEX('الطلاب'!$B$6:$B$505,MATCH(B1131&amp;"",'الطلاب'!$A$6:$A$505,0))&amp;"","كود غير موجود"))</f>
        <v/>
      </c>
      <c r="G1131" s="6">
        <f>IF(B1131&amp;""="","",IFERROR(INDEX('الطلاب'!$F$6:$F$505,MATCH(B1131&amp;"",'الطلاب'!$A$6:$A$505,0))&amp;"",""))</f>
        <v/>
      </c>
      <c r="H1131" s="22">
        <f>IF(OR(B1131&amp;""="",NOT(ISNUMBER(A1131))),"",IF(COUNTIFS($B$6:$B$3005,B1131&amp;"",$A$6:$A$3005,"&gt;"&amp;A1131)=0,1,0))</f>
        <v/>
      </c>
    </row>
    <row r="1132">
      <c r="A1132" s="13" t="n"/>
      <c r="B1132" s="5" t="n"/>
      <c r="C1132" s="17" t="n"/>
      <c r="D1132" s="5" t="n"/>
      <c r="E1132" s="5" t="n"/>
      <c r="F1132" s="6">
        <f>IF(B1132&amp;""="","",IFERROR(INDEX('الطلاب'!$B$6:$B$505,MATCH(B1132&amp;"",'الطلاب'!$A$6:$A$505,0))&amp;"","كود غير موجود"))</f>
        <v/>
      </c>
      <c r="G1132" s="6">
        <f>IF(B1132&amp;""="","",IFERROR(INDEX('الطلاب'!$F$6:$F$505,MATCH(B1132&amp;"",'الطلاب'!$A$6:$A$505,0))&amp;"",""))</f>
        <v/>
      </c>
      <c r="H1132" s="22">
        <f>IF(OR(B1132&amp;""="",NOT(ISNUMBER(A1132))),"",IF(COUNTIFS($B$6:$B$3005,B1132&amp;"",$A$6:$A$3005,"&gt;"&amp;A1132)=0,1,0))</f>
        <v/>
      </c>
    </row>
    <row r="1133">
      <c r="A1133" s="13" t="n"/>
      <c r="B1133" s="5" t="n"/>
      <c r="C1133" s="17" t="n"/>
      <c r="D1133" s="5" t="n"/>
      <c r="E1133" s="5" t="n"/>
      <c r="F1133" s="6">
        <f>IF(B1133&amp;""="","",IFERROR(INDEX('الطلاب'!$B$6:$B$505,MATCH(B1133&amp;"",'الطلاب'!$A$6:$A$505,0))&amp;"","كود غير موجود"))</f>
        <v/>
      </c>
      <c r="G1133" s="6">
        <f>IF(B1133&amp;""="","",IFERROR(INDEX('الطلاب'!$F$6:$F$505,MATCH(B1133&amp;"",'الطلاب'!$A$6:$A$505,0))&amp;"",""))</f>
        <v/>
      </c>
      <c r="H1133" s="22">
        <f>IF(OR(B1133&amp;""="",NOT(ISNUMBER(A1133))),"",IF(COUNTIFS($B$6:$B$3005,B1133&amp;"",$A$6:$A$3005,"&gt;"&amp;A1133)=0,1,0))</f>
        <v/>
      </c>
    </row>
    <row r="1134">
      <c r="A1134" s="13" t="n"/>
      <c r="B1134" s="5" t="n"/>
      <c r="C1134" s="17" t="n"/>
      <c r="D1134" s="5" t="n"/>
      <c r="E1134" s="5" t="n"/>
      <c r="F1134" s="6">
        <f>IF(B1134&amp;""="","",IFERROR(INDEX('الطلاب'!$B$6:$B$505,MATCH(B1134&amp;"",'الطلاب'!$A$6:$A$505,0))&amp;"","كود غير موجود"))</f>
        <v/>
      </c>
      <c r="G1134" s="6">
        <f>IF(B1134&amp;""="","",IFERROR(INDEX('الطلاب'!$F$6:$F$505,MATCH(B1134&amp;"",'الطلاب'!$A$6:$A$505,0))&amp;"",""))</f>
        <v/>
      </c>
      <c r="H1134" s="22">
        <f>IF(OR(B1134&amp;""="",NOT(ISNUMBER(A1134))),"",IF(COUNTIFS($B$6:$B$3005,B1134&amp;"",$A$6:$A$3005,"&gt;"&amp;A1134)=0,1,0))</f>
        <v/>
      </c>
    </row>
    <row r="1135">
      <c r="A1135" s="13" t="n"/>
      <c r="B1135" s="5" t="n"/>
      <c r="C1135" s="17" t="n"/>
      <c r="D1135" s="5" t="n"/>
      <c r="E1135" s="5" t="n"/>
      <c r="F1135" s="6">
        <f>IF(B1135&amp;""="","",IFERROR(INDEX('الطلاب'!$B$6:$B$505,MATCH(B1135&amp;"",'الطلاب'!$A$6:$A$505,0))&amp;"","كود غير موجود"))</f>
        <v/>
      </c>
      <c r="G1135" s="6">
        <f>IF(B1135&amp;""="","",IFERROR(INDEX('الطلاب'!$F$6:$F$505,MATCH(B1135&amp;"",'الطلاب'!$A$6:$A$505,0))&amp;"",""))</f>
        <v/>
      </c>
      <c r="H1135" s="22">
        <f>IF(OR(B1135&amp;""="",NOT(ISNUMBER(A1135))),"",IF(COUNTIFS($B$6:$B$3005,B1135&amp;"",$A$6:$A$3005,"&gt;"&amp;A1135)=0,1,0))</f>
        <v/>
      </c>
    </row>
    <row r="1136">
      <c r="A1136" s="13" t="n"/>
      <c r="B1136" s="5" t="n"/>
      <c r="C1136" s="17" t="n"/>
      <c r="D1136" s="5" t="n"/>
      <c r="E1136" s="5" t="n"/>
      <c r="F1136" s="6">
        <f>IF(B1136&amp;""="","",IFERROR(INDEX('الطلاب'!$B$6:$B$505,MATCH(B1136&amp;"",'الطلاب'!$A$6:$A$505,0))&amp;"","كود غير موجود"))</f>
        <v/>
      </c>
      <c r="G1136" s="6">
        <f>IF(B1136&amp;""="","",IFERROR(INDEX('الطلاب'!$F$6:$F$505,MATCH(B1136&amp;"",'الطلاب'!$A$6:$A$505,0))&amp;"",""))</f>
        <v/>
      </c>
      <c r="H1136" s="22">
        <f>IF(OR(B1136&amp;""="",NOT(ISNUMBER(A1136))),"",IF(COUNTIFS($B$6:$B$3005,B1136&amp;"",$A$6:$A$3005,"&gt;"&amp;A1136)=0,1,0))</f>
        <v/>
      </c>
    </row>
    <row r="1137">
      <c r="A1137" s="13" t="n"/>
      <c r="B1137" s="5" t="n"/>
      <c r="C1137" s="17" t="n"/>
      <c r="D1137" s="5" t="n"/>
      <c r="E1137" s="5" t="n"/>
      <c r="F1137" s="6">
        <f>IF(B1137&amp;""="","",IFERROR(INDEX('الطلاب'!$B$6:$B$505,MATCH(B1137&amp;"",'الطلاب'!$A$6:$A$505,0))&amp;"","كود غير موجود"))</f>
        <v/>
      </c>
      <c r="G1137" s="6">
        <f>IF(B1137&amp;""="","",IFERROR(INDEX('الطلاب'!$F$6:$F$505,MATCH(B1137&amp;"",'الطلاب'!$A$6:$A$505,0))&amp;"",""))</f>
        <v/>
      </c>
      <c r="H1137" s="22">
        <f>IF(OR(B1137&amp;""="",NOT(ISNUMBER(A1137))),"",IF(COUNTIFS($B$6:$B$3005,B1137&amp;"",$A$6:$A$3005,"&gt;"&amp;A1137)=0,1,0))</f>
        <v/>
      </c>
    </row>
    <row r="1138">
      <c r="A1138" s="13" t="n"/>
      <c r="B1138" s="5" t="n"/>
      <c r="C1138" s="17" t="n"/>
      <c r="D1138" s="5" t="n"/>
      <c r="E1138" s="5" t="n"/>
      <c r="F1138" s="6">
        <f>IF(B1138&amp;""="","",IFERROR(INDEX('الطلاب'!$B$6:$B$505,MATCH(B1138&amp;"",'الطلاب'!$A$6:$A$505,0))&amp;"","كود غير موجود"))</f>
        <v/>
      </c>
      <c r="G1138" s="6">
        <f>IF(B1138&amp;""="","",IFERROR(INDEX('الطلاب'!$F$6:$F$505,MATCH(B1138&amp;"",'الطلاب'!$A$6:$A$505,0))&amp;"",""))</f>
        <v/>
      </c>
      <c r="H1138" s="22">
        <f>IF(OR(B1138&amp;""="",NOT(ISNUMBER(A1138))),"",IF(COUNTIFS($B$6:$B$3005,B1138&amp;"",$A$6:$A$3005,"&gt;"&amp;A1138)=0,1,0))</f>
        <v/>
      </c>
    </row>
    <row r="1139">
      <c r="A1139" s="13" t="n"/>
      <c r="B1139" s="5" t="n"/>
      <c r="C1139" s="17" t="n"/>
      <c r="D1139" s="5" t="n"/>
      <c r="E1139" s="5" t="n"/>
      <c r="F1139" s="6">
        <f>IF(B1139&amp;""="","",IFERROR(INDEX('الطلاب'!$B$6:$B$505,MATCH(B1139&amp;"",'الطلاب'!$A$6:$A$505,0))&amp;"","كود غير موجود"))</f>
        <v/>
      </c>
      <c r="G1139" s="6">
        <f>IF(B1139&amp;""="","",IFERROR(INDEX('الطلاب'!$F$6:$F$505,MATCH(B1139&amp;"",'الطلاب'!$A$6:$A$505,0))&amp;"",""))</f>
        <v/>
      </c>
      <c r="H1139" s="22">
        <f>IF(OR(B1139&amp;""="",NOT(ISNUMBER(A1139))),"",IF(COUNTIFS($B$6:$B$3005,B1139&amp;"",$A$6:$A$3005,"&gt;"&amp;A1139)=0,1,0))</f>
        <v/>
      </c>
    </row>
    <row r="1140">
      <c r="A1140" s="13" t="n"/>
      <c r="B1140" s="5" t="n"/>
      <c r="C1140" s="17" t="n"/>
      <c r="D1140" s="5" t="n"/>
      <c r="E1140" s="5" t="n"/>
      <c r="F1140" s="6">
        <f>IF(B1140&amp;""="","",IFERROR(INDEX('الطلاب'!$B$6:$B$505,MATCH(B1140&amp;"",'الطلاب'!$A$6:$A$505,0))&amp;"","كود غير موجود"))</f>
        <v/>
      </c>
      <c r="G1140" s="6">
        <f>IF(B1140&amp;""="","",IFERROR(INDEX('الطلاب'!$F$6:$F$505,MATCH(B1140&amp;"",'الطلاب'!$A$6:$A$505,0))&amp;"",""))</f>
        <v/>
      </c>
      <c r="H1140" s="22">
        <f>IF(OR(B1140&amp;""="",NOT(ISNUMBER(A1140))),"",IF(COUNTIFS($B$6:$B$3005,B1140&amp;"",$A$6:$A$3005,"&gt;"&amp;A1140)=0,1,0))</f>
        <v/>
      </c>
    </row>
    <row r="1141">
      <c r="A1141" s="13" t="n"/>
      <c r="B1141" s="5" t="n"/>
      <c r="C1141" s="17" t="n"/>
      <c r="D1141" s="5" t="n"/>
      <c r="E1141" s="5" t="n"/>
      <c r="F1141" s="6">
        <f>IF(B1141&amp;""="","",IFERROR(INDEX('الطلاب'!$B$6:$B$505,MATCH(B1141&amp;"",'الطلاب'!$A$6:$A$505,0))&amp;"","كود غير موجود"))</f>
        <v/>
      </c>
      <c r="G1141" s="6">
        <f>IF(B1141&amp;""="","",IFERROR(INDEX('الطلاب'!$F$6:$F$505,MATCH(B1141&amp;"",'الطلاب'!$A$6:$A$505,0))&amp;"",""))</f>
        <v/>
      </c>
      <c r="H1141" s="22">
        <f>IF(OR(B1141&amp;""="",NOT(ISNUMBER(A1141))),"",IF(COUNTIFS($B$6:$B$3005,B1141&amp;"",$A$6:$A$3005,"&gt;"&amp;A1141)=0,1,0))</f>
        <v/>
      </c>
    </row>
    <row r="1142">
      <c r="A1142" s="13" t="n"/>
      <c r="B1142" s="5" t="n"/>
      <c r="C1142" s="17" t="n"/>
      <c r="D1142" s="5" t="n"/>
      <c r="E1142" s="5" t="n"/>
      <c r="F1142" s="6">
        <f>IF(B1142&amp;""="","",IFERROR(INDEX('الطلاب'!$B$6:$B$505,MATCH(B1142&amp;"",'الطلاب'!$A$6:$A$505,0))&amp;"","كود غير موجود"))</f>
        <v/>
      </c>
      <c r="G1142" s="6">
        <f>IF(B1142&amp;""="","",IFERROR(INDEX('الطلاب'!$F$6:$F$505,MATCH(B1142&amp;"",'الطلاب'!$A$6:$A$505,0))&amp;"",""))</f>
        <v/>
      </c>
      <c r="H1142" s="22">
        <f>IF(OR(B1142&amp;""="",NOT(ISNUMBER(A1142))),"",IF(COUNTIFS($B$6:$B$3005,B1142&amp;"",$A$6:$A$3005,"&gt;"&amp;A1142)=0,1,0))</f>
        <v/>
      </c>
    </row>
    <row r="1143">
      <c r="A1143" s="13" t="n"/>
      <c r="B1143" s="5" t="n"/>
      <c r="C1143" s="17" t="n"/>
      <c r="D1143" s="5" t="n"/>
      <c r="E1143" s="5" t="n"/>
      <c r="F1143" s="6">
        <f>IF(B1143&amp;""="","",IFERROR(INDEX('الطلاب'!$B$6:$B$505,MATCH(B1143&amp;"",'الطلاب'!$A$6:$A$505,0))&amp;"","كود غير موجود"))</f>
        <v/>
      </c>
      <c r="G1143" s="6">
        <f>IF(B1143&amp;""="","",IFERROR(INDEX('الطلاب'!$F$6:$F$505,MATCH(B1143&amp;"",'الطلاب'!$A$6:$A$505,0))&amp;"",""))</f>
        <v/>
      </c>
      <c r="H1143" s="22">
        <f>IF(OR(B1143&amp;""="",NOT(ISNUMBER(A1143))),"",IF(COUNTIFS($B$6:$B$3005,B1143&amp;"",$A$6:$A$3005,"&gt;"&amp;A1143)=0,1,0))</f>
        <v/>
      </c>
    </row>
    <row r="1144">
      <c r="A1144" s="13" t="n"/>
      <c r="B1144" s="5" t="n"/>
      <c r="C1144" s="17" t="n"/>
      <c r="D1144" s="5" t="n"/>
      <c r="E1144" s="5" t="n"/>
      <c r="F1144" s="6">
        <f>IF(B1144&amp;""="","",IFERROR(INDEX('الطلاب'!$B$6:$B$505,MATCH(B1144&amp;"",'الطلاب'!$A$6:$A$505,0))&amp;"","كود غير موجود"))</f>
        <v/>
      </c>
      <c r="G1144" s="6">
        <f>IF(B1144&amp;""="","",IFERROR(INDEX('الطلاب'!$F$6:$F$505,MATCH(B1144&amp;"",'الطلاب'!$A$6:$A$505,0))&amp;"",""))</f>
        <v/>
      </c>
      <c r="H1144" s="22">
        <f>IF(OR(B1144&amp;""="",NOT(ISNUMBER(A1144))),"",IF(COUNTIFS($B$6:$B$3005,B1144&amp;"",$A$6:$A$3005,"&gt;"&amp;A1144)=0,1,0))</f>
        <v/>
      </c>
    </row>
    <row r="1145">
      <c r="A1145" s="13" t="n"/>
      <c r="B1145" s="5" t="n"/>
      <c r="C1145" s="17" t="n"/>
      <c r="D1145" s="5" t="n"/>
      <c r="E1145" s="5" t="n"/>
      <c r="F1145" s="6">
        <f>IF(B1145&amp;""="","",IFERROR(INDEX('الطلاب'!$B$6:$B$505,MATCH(B1145&amp;"",'الطلاب'!$A$6:$A$505,0))&amp;"","كود غير موجود"))</f>
        <v/>
      </c>
      <c r="G1145" s="6">
        <f>IF(B1145&amp;""="","",IFERROR(INDEX('الطلاب'!$F$6:$F$505,MATCH(B1145&amp;"",'الطلاب'!$A$6:$A$505,0))&amp;"",""))</f>
        <v/>
      </c>
      <c r="H1145" s="22">
        <f>IF(OR(B1145&amp;""="",NOT(ISNUMBER(A1145))),"",IF(COUNTIFS($B$6:$B$3005,B1145&amp;"",$A$6:$A$3005,"&gt;"&amp;A1145)=0,1,0))</f>
        <v/>
      </c>
    </row>
    <row r="1146">
      <c r="A1146" s="13" t="n"/>
      <c r="B1146" s="5" t="n"/>
      <c r="C1146" s="17" t="n"/>
      <c r="D1146" s="5" t="n"/>
      <c r="E1146" s="5" t="n"/>
      <c r="F1146" s="6">
        <f>IF(B1146&amp;""="","",IFERROR(INDEX('الطلاب'!$B$6:$B$505,MATCH(B1146&amp;"",'الطلاب'!$A$6:$A$505,0))&amp;"","كود غير موجود"))</f>
        <v/>
      </c>
      <c r="G1146" s="6">
        <f>IF(B1146&amp;""="","",IFERROR(INDEX('الطلاب'!$F$6:$F$505,MATCH(B1146&amp;"",'الطلاب'!$A$6:$A$505,0))&amp;"",""))</f>
        <v/>
      </c>
      <c r="H1146" s="22">
        <f>IF(OR(B1146&amp;""="",NOT(ISNUMBER(A1146))),"",IF(COUNTIFS($B$6:$B$3005,B1146&amp;"",$A$6:$A$3005,"&gt;"&amp;A1146)=0,1,0))</f>
        <v/>
      </c>
    </row>
    <row r="1147">
      <c r="A1147" s="13" t="n"/>
      <c r="B1147" s="5" t="n"/>
      <c r="C1147" s="17" t="n"/>
      <c r="D1147" s="5" t="n"/>
      <c r="E1147" s="5" t="n"/>
      <c r="F1147" s="6">
        <f>IF(B1147&amp;""="","",IFERROR(INDEX('الطلاب'!$B$6:$B$505,MATCH(B1147&amp;"",'الطلاب'!$A$6:$A$505,0))&amp;"","كود غير موجود"))</f>
        <v/>
      </c>
      <c r="G1147" s="6">
        <f>IF(B1147&amp;""="","",IFERROR(INDEX('الطلاب'!$F$6:$F$505,MATCH(B1147&amp;"",'الطلاب'!$A$6:$A$505,0))&amp;"",""))</f>
        <v/>
      </c>
      <c r="H1147" s="22">
        <f>IF(OR(B1147&amp;""="",NOT(ISNUMBER(A1147))),"",IF(COUNTIFS($B$6:$B$3005,B1147&amp;"",$A$6:$A$3005,"&gt;"&amp;A1147)=0,1,0))</f>
        <v/>
      </c>
    </row>
    <row r="1148">
      <c r="A1148" s="13" t="n"/>
      <c r="B1148" s="5" t="n"/>
      <c r="C1148" s="17" t="n"/>
      <c r="D1148" s="5" t="n"/>
      <c r="E1148" s="5" t="n"/>
      <c r="F1148" s="6">
        <f>IF(B1148&amp;""="","",IFERROR(INDEX('الطلاب'!$B$6:$B$505,MATCH(B1148&amp;"",'الطلاب'!$A$6:$A$505,0))&amp;"","كود غير موجود"))</f>
        <v/>
      </c>
      <c r="G1148" s="6">
        <f>IF(B1148&amp;""="","",IFERROR(INDEX('الطلاب'!$F$6:$F$505,MATCH(B1148&amp;"",'الطلاب'!$A$6:$A$505,0))&amp;"",""))</f>
        <v/>
      </c>
      <c r="H1148" s="22">
        <f>IF(OR(B1148&amp;""="",NOT(ISNUMBER(A1148))),"",IF(COUNTIFS($B$6:$B$3005,B1148&amp;"",$A$6:$A$3005,"&gt;"&amp;A1148)=0,1,0))</f>
        <v/>
      </c>
    </row>
    <row r="1149">
      <c r="A1149" s="13" t="n"/>
      <c r="B1149" s="5" t="n"/>
      <c r="C1149" s="17" t="n"/>
      <c r="D1149" s="5" t="n"/>
      <c r="E1149" s="5" t="n"/>
      <c r="F1149" s="6">
        <f>IF(B1149&amp;""="","",IFERROR(INDEX('الطلاب'!$B$6:$B$505,MATCH(B1149&amp;"",'الطلاب'!$A$6:$A$505,0))&amp;"","كود غير موجود"))</f>
        <v/>
      </c>
      <c r="G1149" s="6">
        <f>IF(B1149&amp;""="","",IFERROR(INDEX('الطلاب'!$F$6:$F$505,MATCH(B1149&amp;"",'الطلاب'!$A$6:$A$505,0))&amp;"",""))</f>
        <v/>
      </c>
      <c r="H1149" s="22">
        <f>IF(OR(B1149&amp;""="",NOT(ISNUMBER(A1149))),"",IF(COUNTIFS($B$6:$B$3005,B1149&amp;"",$A$6:$A$3005,"&gt;"&amp;A1149)=0,1,0))</f>
        <v/>
      </c>
    </row>
    <row r="1150">
      <c r="A1150" s="13" t="n"/>
      <c r="B1150" s="5" t="n"/>
      <c r="C1150" s="17" t="n"/>
      <c r="D1150" s="5" t="n"/>
      <c r="E1150" s="5" t="n"/>
      <c r="F1150" s="6">
        <f>IF(B1150&amp;""="","",IFERROR(INDEX('الطلاب'!$B$6:$B$505,MATCH(B1150&amp;"",'الطلاب'!$A$6:$A$505,0))&amp;"","كود غير موجود"))</f>
        <v/>
      </c>
      <c r="G1150" s="6">
        <f>IF(B1150&amp;""="","",IFERROR(INDEX('الطلاب'!$F$6:$F$505,MATCH(B1150&amp;"",'الطلاب'!$A$6:$A$505,0))&amp;"",""))</f>
        <v/>
      </c>
      <c r="H1150" s="22">
        <f>IF(OR(B1150&amp;""="",NOT(ISNUMBER(A1150))),"",IF(COUNTIFS($B$6:$B$3005,B1150&amp;"",$A$6:$A$3005,"&gt;"&amp;A1150)=0,1,0))</f>
        <v/>
      </c>
    </row>
    <row r="1151">
      <c r="A1151" s="13" t="n"/>
      <c r="B1151" s="5" t="n"/>
      <c r="C1151" s="17" t="n"/>
      <c r="D1151" s="5" t="n"/>
      <c r="E1151" s="5" t="n"/>
      <c r="F1151" s="6">
        <f>IF(B1151&amp;""="","",IFERROR(INDEX('الطلاب'!$B$6:$B$505,MATCH(B1151&amp;"",'الطلاب'!$A$6:$A$505,0))&amp;"","كود غير موجود"))</f>
        <v/>
      </c>
      <c r="G1151" s="6">
        <f>IF(B1151&amp;""="","",IFERROR(INDEX('الطلاب'!$F$6:$F$505,MATCH(B1151&amp;"",'الطلاب'!$A$6:$A$505,0))&amp;"",""))</f>
        <v/>
      </c>
      <c r="H1151" s="22">
        <f>IF(OR(B1151&amp;""="",NOT(ISNUMBER(A1151))),"",IF(COUNTIFS($B$6:$B$3005,B1151&amp;"",$A$6:$A$3005,"&gt;"&amp;A1151)=0,1,0))</f>
        <v/>
      </c>
    </row>
    <row r="1152">
      <c r="A1152" s="13" t="n"/>
      <c r="B1152" s="5" t="n"/>
      <c r="C1152" s="17" t="n"/>
      <c r="D1152" s="5" t="n"/>
      <c r="E1152" s="5" t="n"/>
      <c r="F1152" s="6">
        <f>IF(B1152&amp;""="","",IFERROR(INDEX('الطلاب'!$B$6:$B$505,MATCH(B1152&amp;"",'الطلاب'!$A$6:$A$505,0))&amp;"","كود غير موجود"))</f>
        <v/>
      </c>
      <c r="G1152" s="6">
        <f>IF(B1152&amp;""="","",IFERROR(INDEX('الطلاب'!$F$6:$F$505,MATCH(B1152&amp;"",'الطلاب'!$A$6:$A$505,0))&amp;"",""))</f>
        <v/>
      </c>
      <c r="H1152" s="22">
        <f>IF(OR(B1152&amp;""="",NOT(ISNUMBER(A1152))),"",IF(COUNTIFS($B$6:$B$3005,B1152&amp;"",$A$6:$A$3005,"&gt;"&amp;A1152)=0,1,0))</f>
        <v/>
      </c>
    </row>
    <row r="1153">
      <c r="A1153" s="13" t="n"/>
      <c r="B1153" s="5" t="n"/>
      <c r="C1153" s="17" t="n"/>
      <c r="D1153" s="5" t="n"/>
      <c r="E1153" s="5" t="n"/>
      <c r="F1153" s="6">
        <f>IF(B1153&amp;""="","",IFERROR(INDEX('الطلاب'!$B$6:$B$505,MATCH(B1153&amp;"",'الطلاب'!$A$6:$A$505,0))&amp;"","كود غير موجود"))</f>
        <v/>
      </c>
      <c r="G1153" s="6">
        <f>IF(B1153&amp;""="","",IFERROR(INDEX('الطلاب'!$F$6:$F$505,MATCH(B1153&amp;"",'الطلاب'!$A$6:$A$505,0))&amp;"",""))</f>
        <v/>
      </c>
      <c r="H1153" s="22">
        <f>IF(OR(B1153&amp;""="",NOT(ISNUMBER(A1153))),"",IF(COUNTIFS($B$6:$B$3005,B1153&amp;"",$A$6:$A$3005,"&gt;"&amp;A1153)=0,1,0))</f>
        <v/>
      </c>
    </row>
    <row r="1154">
      <c r="A1154" s="13" t="n"/>
      <c r="B1154" s="5" t="n"/>
      <c r="C1154" s="17" t="n"/>
      <c r="D1154" s="5" t="n"/>
      <c r="E1154" s="5" t="n"/>
      <c r="F1154" s="6">
        <f>IF(B1154&amp;""="","",IFERROR(INDEX('الطلاب'!$B$6:$B$505,MATCH(B1154&amp;"",'الطلاب'!$A$6:$A$505,0))&amp;"","كود غير موجود"))</f>
        <v/>
      </c>
      <c r="G1154" s="6">
        <f>IF(B1154&amp;""="","",IFERROR(INDEX('الطلاب'!$F$6:$F$505,MATCH(B1154&amp;"",'الطلاب'!$A$6:$A$505,0))&amp;"",""))</f>
        <v/>
      </c>
      <c r="H1154" s="22">
        <f>IF(OR(B1154&amp;""="",NOT(ISNUMBER(A1154))),"",IF(COUNTIFS($B$6:$B$3005,B1154&amp;"",$A$6:$A$3005,"&gt;"&amp;A1154)=0,1,0))</f>
        <v/>
      </c>
    </row>
    <row r="1155">
      <c r="A1155" s="13" t="n"/>
      <c r="B1155" s="5" t="n"/>
      <c r="C1155" s="17" t="n"/>
      <c r="D1155" s="5" t="n"/>
      <c r="E1155" s="5" t="n"/>
      <c r="F1155" s="6">
        <f>IF(B1155&amp;""="","",IFERROR(INDEX('الطلاب'!$B$6:$B$505,MATCH(B1155&amp;"",'الطلاب'!$A$6:$A$505,0))&amp;"","كود غير موجود"))</f>
        <v/>
      </c>
      <c r="G1155" s="6">
        <f>IF(B1155&amp;""="","",IFERROR(INDEX('الطلاب'!$F$6:$F$505,MATCH(B1155&amp;"",'الطلاب'!$A$6:$A$505,0))&amp;"",""))</f>
        <v/>
      </c>
      <c r="H1155" s="22">
        <f>IF(OR(B1155&amp;""="",NOT(ISNUMBER(A1155))),"",IF(COUNTIFS($B$6:$B$3005,B1155&amp;"",$A$6:$A$3005,"&gt;"&amp;A1155)=0,1,0))</f>
        <v/>
      </c>
    </row>
    <row r="1156">
      <c r="A1156" s="13" t="n"/>
      <c r="B1156" s="5" t="n"/>
      <c r="C1156" s="17" t="n"/>
      <c r="D1156" s="5" t="n"/>
      <c r="E1156" s="5" t="n"/>
      <c r="F1156" s="6">
        <f>IF(B1156&amp;""="","",IFERROR(INDEX('الطلاب'!$B$6:$B$505,MATCH(B1156&amp;"",'الطلاب'!$A$6:$A$505,0))&amp;"","كود غير موجود"))</f>
        <v/>
      </c>
      <c r="G1156" s="6">
        <f>IF(B1156&amp;""="","",IFERROR(INDEX('الطلاب'!$F$6:$F$505,MATCH(B1156&amp;"",'الطلاب'!$A$6:$A$505,0))&amp;"",""))</f>
        <v/>
      </c>
      <c r="H1156" s="22">
        <f>IF(OR(B1156&amp;""="",NOT(ISNUMBER(A1156))),"",IF(COUNTIFS($B$6:$B$3005,B1156&amp;"",$A$6:$A$3005,"&gt;"&amp;A1156)=0,1,0))</f>
        <v/>
      </c>
    </row>
    <row r="1157">
      <c r="A1157" s="13" t="n"/>
      <c r="B1157" s="5" t="n"/>
      <c r="C1157" s="17" t="n"/>
      <c r="D1157" s="5" t="n"/>
      <c r="E1157" s="5" t="n"/>
      <c r="F1157" s="6">
        <f>IF(B1157&amp;""="","",IFERROR(INDEX('الطلاب'!$B$6:$B$505,MATCH(B1157&amp;"",'الطلاب'!$A$6:$A$505,0))&amp;"","كود غير موجود"))</f>
        <v/>
      </c>
      <c r="G1157" s="6">
        <f>IF(B1157&amp;""="","",IFERROR(INDEX('الطلاب'!$F$6:$F$505,MATCH(B1157&amp;"",'الطلاب'!$A$6:$A$505,0))&amp;"",""))</f>
        <v/>
      </c>
      <c r="H1157" s="22">
        <f>IF(OR(B1157&amp;""="",NOT(ISNUMBER(A1157))),"",IF(COUNTIFS($B$6:$B$3005,B1157&amp;"",$A$6:$A$3005,"&gt;"&amp;A1157)=0,1,0))</f>
        <v/>
      </c>
    </row>
    <row r="1158">
      <c r="A1158" s="13" t="n"/>
      <c r="B1158" s="5" t="n"/>
      <c r="C1158" s="17" t="n"/>
      <c r="D1158" s="5" t="n"/>
      <c r="E1158" s="5" t="n"/>
      <c r="F1158" s="6">
        <f>IF(B1158&amp;""="","",IFERROR(INDEX('الطلاب'!$B$6:$B$505,MATCH(B1158&amp;"",'الطلاب'!$A$6:$A$505,0))&amp;"","كود غير موجود"))</f>
        <v/>
      </c>
      <c r="G1158" s="6">
        <f>IF(B1158&amp;""="","",IFERROR(INDEX('الطلاب'!$F$6:$F$505,MATCH(B1158&amp;"",'الطلاب'!$A$6:$A$505,0))&amp;"",""))</f>
        <v/>
      </c>
      <c r="H1158" s="22">
        <f>IF(OR(B1158&amp;""="",NOT(ISNUMBER(A1158))),"",IF(COUNTIFS($B$6:$B$3005,B1158&amp;"",$A$6:$A$3005,"&gt;"&amp;A1158)=0,1,0))</f>
        <v/>
      </c>
    </row>
    <row r="1159">
      <c r="A1159" s="13" t="n"/>
      <c r="B1159" s="5" t="n"/>
      <c r="C1159" s="17" t="n"/>
      <c r="D1159" s="5" t="n"/>
      <c r="E1159" s="5" t="n"/>
      <c r="F1159" s="6">
        <f>IF(B1159&amp;""="","",IFERROR(INDEX('الطلاب'!$B$6:$B$505,MATCH(B1159&amp;"",'الطلاب'!$A$6:$A$505,0))&amp;"","كود غير موجود"))</f>
        <v/>
      </c>
      <c r="G1159" s="6">
        <f>IF(B1159&amp;""="","",IFERROR(INDEX('الطلاب'!$F$6:$F$505,MATCH(B1159&amp;"",'الطلاب'!$A$6:$A$505,0))&amp;"",""))</f>
        <v/>
      </c>
      <c r="H1159" s="22">
        <f>IF(OR(B1159&amp;""="",NOT(ISNUMBER(A1159))),"",IF(COUNTIFS($B$6:$B$3005,B1159&amp;"",$A$6:$A$3005,"&gt;"&amp;A1159)=0,1,0))</f>
        <v/>
      </c>
    </row>
    <row r="1160">
      <c r="A1160" s="13" t="n"/>
      <c r="B1160" s="5" t="n"/>
      <c r="C1160" s="17" t="n"/>
      <c r="D1160" s="5" t="n"/>
      <c r="E1160" s="5" t="n"/>
      <c r="F1160" s="6">
        <f>IF(B1160&amp;""="","",IFERROR(INDEX('الطلاب'!$B$6:$B$505,MATCH(B1160&amp;"",'الطلاب'!$A$6:$A$505,0))&amp;"","كود غير موجود"))</f>
        <v/>
      </c>
      <c r="G1160" s="6">
        <f>IF(B1160&amp;""="","",IFERROR(INDEX('الطلاب'!$F$6:$F$505,MATCH(B1160&amp;"",'الطلاب'!$A$6:$A$505,0))&amp;"",""))</f>
        <v/>
      </c>
      <c r="H1160" s="22">
        <f>IF(OR(B1160&amp;""="",NOT(ISNUMBER(A1160))),"",IF(COUNTIFS($B$6:$B$3005,B1160&amp;"",$A$6:$A$3005,"&gt;"&amp;A1160)=0,1,0))</f>
        <v/>
      </c>
    </row>
    <row r="1161">
      <c r="A1161" s="13" t="n"/>
      <c r="B1161" s="5" t="n"/>
      <c r="C1161" s="17" t="n"/>
      <c r="D1161" s="5" t="n"/>
      <c r="E1161" s="5" t="n"/>
      <c r="F1161" s="6">
        <f>IF(B1161&amp;""="","",IFERROR(INDEX('الطلاب'!$B$6:$B$505,MATCH(B1161&amp;"",'الطلاب'!$A$6:$A$505,0))&amp;"","كود غير موجود"))</f>
        <v/>
      </c>
      <c r="G1161" s="6">
        <f>IF(B1161&amp;""="","",IFERROR(INDEX('الطلاب'!$F$6:$F$505,MATCH(B1161&amp;"",'الطلاب'!$A$6:$A$505,0))&amp;"",""))</f>
        <v/>
      </c>
      <c r="H1161" s="22">
        <f>IF(OR(B1161&amp;""="",NOT(ISNUMBER(A1161))),"",IF(COUNTIFS($B$6:$B$3005,B1161&amp;"",$A$6:$A$3005,"&gt;"&amp;A1161)=0,1,0))</f>
        <v/>
      </c>
    </row>
    <row r="1162">
      <c r="A1162" s="13" t="n"/>
      <c r="B1162" s="5" t="n"/>
      <c r="C1162" s="17" t="n"/>
      <c r="D1162" s="5" t="n"/>
      <c r="E1162" s="5" t="n"/>
      <c r="F1162" s="6">
        <f>IF(B1162&amp;""="","",IFERROR(INDEX('الطلاب'!$B$6:$B$505,MATCH(B1162&amp;"",'الطلاب'!$A$6:$A$505,0))&amp;"","كود غير موجود"))</f>
        <v/>
      </c>
      <c r="G1162" s="6">
        <f>IF(B1162&amp;""="","",IFERROR(INDEX('الطلاب'!$F$6:$F$505,MATCH(B1162&amp;"",'الطلاب'!$A$6:$A$505,0))&amp;"",""))</f>
        <v/>
      </c>
      <c r="H1162" s="22">
        <f>IF(OR(B1162&amp;""="",NOT(ISNUMBER(A1162))),"",IF(COUNTIFS($B$6:$B$3005,B1162&amp;"",$A$6:$A$3005,"&gt;"&amp;A1162)=0,1,0))</f>
        <v/>
      </c>
    </row>
    <row r="1163">
      <c r="A1163" s="13" t="n"/>
      <c r="B1163" s="5" t="n"/>
      <c r="C1163" s="17" t="n"/>
      <c r="D1163" s="5" t="n"/>
      <c r="E1163" s="5" t="n"/>
      <c r="F1163" s="6">
        <f>IF(B1163&amp;""="","",IFERROR(INDEX('الطلاب'!$B$6:$B$505,MATCH(B1163&amp;"",'الطلاب'!$A$6:$A$505,0))&amp;"","كود غير موجود"))</f>
        <v/>
      </c>
      <c r="G1163" s="6">
        <f>IF(B1163&amp;""="","",IFERROR(INDEX('الطلاب'!$F$6:$F$505,MATCH(B1163&amp;"",'الطلاب'!$A$6:$A$505,0))&amp;"",""))</f>
        <v/>
      </c>
      <c r="H1163" s="22">
        <f>IF(OR(B1163&amp;""="",NOT(ISNUMBER(A1163))),"",IF(COUNTIFS($B$6:$B$3005,B1163&amp;"",$A$6:$A$3005,"&gt;"&amp;A1163)=0,1,0))</f>
        <v/>
      </c>
    </row>
    <row r="1164">
      <c r="A1164" s="13" t="n"/>
      <c r="B1164" s="5" t="n"/>
      <c r="C1164" s="17" t="n"/>
      <c r="D1164" s="5" t="n"/>
      <c r="E1164" s="5" t="n"/>
      <c r="F1164" s="6">
        <f>IF(B1164&amp;""="","",IFERROR(INDEX('الطلاب'!$B$6:$B$505,MATCH(B1164&amp;"",'الطلاب'!$A$6:$A$505,0))&amp;"","كود غير موجود"))</f>
        <v/>
      </c>
      <c r="G1164" s="6">
        <f>IF(B1164&amp;""="","",IFERROR(INDEX('الطلاب'!$F$6:$F$505,MATCH(B1164&amp;"",'الطلاب'!$A$6:$A$505,0))&amp;"",""))</f>
        <v/>
      </c>
      <c r="H1164" s="22">
        <f>IF(OR(B1164&amp;""="",NOT(ISNUMBER(A1164))),"",IF(COUNTIFS($B$6:$B$3005,B1164&amp;"",$A$6:$A$3005,"&gt;"&amp;A1164)=0,1,0))</f>
        <v/>
      </c>
    </row>
    <row r="1165">
      <c r="A1165" s="13" t="n"/>
      <c r="B1165" s="5" t="n"/>
      <c r="C1165" s="17" t="n"/>
      <c r="D1165" s="5" t="n"/>
      <c r="E1165" s="5" t="n"/>
      <c r="F1165" s="6">
        <f>IF(B1165&amp;""="","",IFERROR(INDEX('الطلاب'!$B$6:$B$505,MATCH(B1165&amp;"",'الطلاب'!$A$6:$A$505,0))&amp;"","كود غير موجود"))</f>
        <v/>
      </c>
      <c r="G1165" s="6">
        <f>IF(B1165&amp;""="","",IFERROR(INDEX('الطلاب'!$F$6:$F$505,MATCH(B1165&amp;"",'الطلاب'!$A$6:$A$505,0))&amp;"",""))</f>
        <v/>
      </c>
      <c r="H1165" s="22">
        <f>IF(OR(B1165&amp;""="",NOT(ISNUMBER(A1165))),"",IF(COUNTIFS($B$6:$B$3005,B1165&amp;"",$A$6:$A$3005,"&gt;"&amp;A1165)=0,1,0))</f>
        <v/>
      </c>
    </row>
    <row r="1166">
      <c r="A1166" s="13" t="n"/>
      <c r="B1166" s="5" t="n"/>
      <c r="C1166" s="17" t="n"/>
      <c r="D1166" s="5" t="n"/>
      <c r="E1166" s="5" t="n"/>
      <c r="F1166" s="6">
        <f>IF(B1166&amp;""="","",IFERROR(INDEX('الطلاب'!$B$6:$B$505,MATCH(B1166&amp;"",'الطلاب'!$A$6:$A$505,0))&amp;"","كود غير موجود"))</f>
        <v/>
      </c>
      <c r="G1166" s="6">
        <f>IF(B1166&amp;""="","",IFERROR(INDEX('الطلاب'!$F$6:$F$505,MATCH(B1166&amp;"",'الطلاب'!$A$6:$A$505,0))&amp;"",""))</f>
        <v/>
      </c>
      <c r="H1166" s="22">
        <f>IF(OR(B1166&amp;""="",NOT(ISNUMBER(A1166))),"",IF(COUNTIFS($B$6:$B$3005,B1166&amp;"",$A$6:$A$3005,"&gt;"&amp;A1166)=0,1,0))</f>
        <v/>
      </c>
    </row>
    <row r="1167">
      <c r="A1167" s="13" t="n"/>
      <c r="B1167" s="5" t="n"/>
      <c r="C1167" s="17" t="n"/>
      <c r="D1167" s="5" t="n"/>
      <c r="E1167" s="5" t="n"/>
      <c r="F1167" s="6">
        <f>IF(B1167&amp;""="","",IFERROR(INDEX('الطلاب'!$B$6:$B$505,MATCH(B1167&amp;"",'الطلاب'!$A$6:$A$505,0))&amp;"","كود غير موجود"))</f>
        <v/>
      </c>
      <c r="G1167" s="6">
        <f>IF(B1167&amp;""="","",IFERROR(INDEX('الطلاب'!$F$6:$F$505,MATCH(B1167&amp;"",'الطلاب'!$A$6:$A$505,0))&amp;"",""))</f>
        <v/>
      </c>
      <c r="H1167" s="22">
        <f>IF(OR(B1167&amp;""="",NOT(ISNUMBER(A1167))),"",IF(COUNTIFS($B$6:$B$3005,B1167&amp;"",$A$6:$A$3005,"&gt;"&amp;A1167)=0,1,0))</f>
        <v/>
      </c>
    </row>
    <row r="1168">
      <c r="A1168" s="13" t="n"/>
      <c r="B1168" s="5" t="n"/>
      <c r="C1168" s="17" t="n"/>
      <c r="D1168" s="5" t="n"/>
      <c r="E1168" s="5" t="n"/>
      <c r="F1168" s="6">
        <f>IF(B1168&amp;""="","",IFERROR(INDEX('الطلاب'!$B$6:$B$505,MATCH(B1168&amp;"",'الطلاب'!$A$6:$A$505,0))&amp;"","كود غير موجود"))</f>
        <v/>
      </c>
      <c r="G1168" s="6">
        <f>IF(B1168&amp;""="","",IFERROR(INDEX('الطلاب'!$F$6:$F$505,MATCH(B1168&amp;"",'الطلاب'!$A$6:$A$505,0))&amp;"",""))</f>
        <v/>
      </c>
      <c r="H1168" s="22">
        <f>IF(OR(B1168&amp;""="",NOT(ISNUMBER(A1168))),"",IF(COUNTIFS($B$6:$B$3005,B1168&amp;"",$A$6:$A$3005,"&gt;"&amp;A1168)=0,1,0))</f>
        <v/>
      </c>
    </row>
    <row r="1169">
      <c r="A1169" s="13" t="n"/>
      <c r="B1169" s="5" t="n"/>
      <c r="C1169" s="17" t="n"/>
      <c r="D1169" s="5" t="n"/>
      <c r="E1169" s="5" t="n"/>
      <c r="F1169" s="6">
        <f>IF(B1169&amp;""="","",IFERROR(INDEX('الطلاب'!$B$6:$B$505,MATCH(B1169&amp;"",'الطلاب'!$A$6:$A$505,0))&amp;"","كود غير موجود"))</f>
        <v/>
      </c>
      <c r="G1169" s="6">
        <f>IF(B1169&amp;""="","",IFERROR(INDEX('الطلاب'!$F$6:$F$505,MATCH(B1169&amp;"",'الطلاب'!$A$6:$A$505,0))&amp;"",""))</f>
        <v/>
      </c>
      <c r="H1169" s="22">
        <f>IF(OR(B1169&amp;""="",NOT(ISNUMBER(A1169))),"",IF(COUNTIFS($B$6:$B$3005,B1169&amp;"",$A$6:$A$3005,"&gt;"&amp;A1169)=0,1,0))</f>
        <v/>
      </c>
    </row>
    <row r="1170">
      <c r="A1170" s="13" t="n"/>
      <c r="B1170" s="5" t="n"/>
      <c r="C1170" s="17" t="n"/>
      <c r="D1170" s="5" t="n"/>
      <c r="E1170" s="5" t="n"/>
      <c r="F1170" s="6">
        <f>IF(B1170&amp;""="","",IFERROR(INDEX('الطلاب'!$B$6:$B$505,MATCH(B1170&amp;"",'الطلاب'!$A$6:$A$505,0))&amp;"","كود غير موجود"))</f>
        <v/>
      </c>
      <c r="G1170" s="6">
        <f>IF(B1170&amp;""="","",IFERROR(INDEX('الطلاب'!$F$6:$F$505,MATCH(B1170&amp;"",'الطلاب'!$A$6:$A$505,0))&amp;"",""))</f>
        <v/>
      </c>
      <c r="H1170" s="22">
        <f>IF(OR(B1170&amp;""="",NOT(ISNUMBER(A1170))),"",IF(COUNTIFS($B$6:$B$3005,B1170&amp;"",$A$6:$A$3005,"&gt;"&amp;A1170)=0,1,0))</f>
        <v/>
      </c>
    </row>
    <row r="1171">
      <c r="A1171" s="13" t="n"/>
      <c r="B1171" s="5" t="n"/>
      <c r="C1171" s="17" t="n"/>
      <c r="D1171" s="5" t="n"/>
      <c r="E1171" s="5" t="n"/>
      <c r="F1171" s="6">
        <f>IF(B1171&amp;""="","",IFERROR(INDEX('الطلاب'!$B$6:$B$505,MATCH(B1171&amp;"",'الطلاب'!$A$6:$A$505,0))&amp;"","كود غير موجود"))</f>
        <v/>
      </c>
      <c r="G1171" s="6">
        <f>IF(B1171&amp;""="","",IFERROR(INDEX('الطلاب'!$F$6:$F$505,MATCH(B1171&amp;"",'الطلاب'!$A$6:$A$505,0))&amp;"",""))</f>
        <v/>
      </c>
      <c r="H1171" s="22">
        <f>IF(OR(B1171&amp;""="",NOT(ISNUMBER(A1171))),"",IF(COUNTIFS($B$6:$B$3005,B1171&amp;"",$A$6:$A$3005,"&gt;"&amp;A1171)=0,1,0))</f>
        <v/>
      </c>
    </row>
    <row r="1172">
      <c r="A1172" s="13" t="n"/>
      <c r="B1172" s="5" t="n"/>
      <c r="C1172" s="17" t="n"/>
      <c r="D1172" s="5" t="n"/>
      <c r="E1172" s="5" t="n"/>
      <c r="F1172" s="6">
        <f>IF(B1172&amp;""="","",IFERROR(INDEX('الطلاب'!$B$6:$B$505,MATCH(B1172&amp;"",'الطلاب'!$A$6:$A$505,0))&amp;"","كود غير موجود"))</f>
        <v/>
      </c>
      <c r="G1172" s="6">
        <f>IF(B1172&amp;""="","",IFERROR(INDEX('الطلاب'!$F$6:$F$505,MATCH(B1172&amp;"",'الطلاب'!$A$6:$A$505,0))&amp;"",""))</f>
        <v/>
      </c>
      <c r="H1172" s="22">
        <f>IF(OR(B1172&amp;""="",NOT(ISNUMBER(A1172))),"",IF(COUNTIFS($B$6:$B$3005,B1172&amp;"",$A$6:$A$3005,"&gt;"&amp;A1172)=0,1,0))</f>
        <v/>
      </c>
    </row>
    <row r="1173">
      <c r="A1173" s="13" t="n"/>
      <c r="B1173" s="5" t="n"/>
      <c r="C1173" s="17" t="n"/>
      <c r="D1173" s="5" t="n"/>
      <c r="E1173" s="5" t="n"/>
      <c r="F1173" s="6">
        <f>IF(B1173&amp;""="","",IFERROR(INDEX('الطلاب'!$B$6:$B$505,MATCH(B1173&amp;"",'الطلاب'!$A$6:$A$505,0))&amp;"","كود غير موجود"))</f>
        <v/>
      </c>
      <c r="G1173" s="6">
        <f>IF(B1173&amp;""="","",IFERROR(INDEX('الطلاب'!$F$6:$F$505,MATCH(B1173&amp;"",'الطلاب'!$A$6:$A$505,0))&amp;"",""))</f>
        <v/>
      </c>
      <c r="H1173" s="22">
        <f>IF(OR(B1173&amp;""="",NOT(ISNUMBER(A1173))),"",IF(COUNTIFS($B$6:$B$3005,B1173&amp;"",$A$6:$A$3005,"&gt;"&amp;A1173)=0,1,0))</f>
        <v/>
      </c>
    </row>
    <row r="1174">
      <c r="A1174" s="13" t="n"/>
      <c r="B1174" s="5" t="n"/>
      <c r="C1174" s="17" t="n"/>
      <c r="D1174" s="5" t="n"/>
      <c r="E1174" s="5" t="n"/>
      <c r="F1174" s="6">
        <f>IF(B1174&amp;""="","",IFERROR(INDEX('الطلاب'!$B$6:$B$505,MATCH(B1174&amp;"",'الطلاب'!$A$6:$A$505,0))&amp;"","كود غير موجود"))</f>
        <v/>
      </c>
      <c r="G1174" s="6">
        <f>IF(B1174&amp;""="","",IFERROR(INDEX('الطلاب'!$F$6:$F$505,MATCH(B1174&amp;"",'الطلاب'!$A$6:$A$505,0))&amp;"",""))</f>
        <v/>
      </c>
      <c r="H1174" s="22">
        <f>IF(OR(B1174&amp;""="",NOT(ISNUMBER(A1174))),"",IF(COUNTIFS($B$6:$B$3005,B1174&amp;"",$A$6:$A$3005,"&gt;"&amp;A1174)=0,1,0))</f>
        <v/>
      </c>
    </row>
    <row r="1175">
      <c r="A1175" s="13" t="n"/>
      <c r="B1175" s="5" t="n"/>
      <c r="C1175" s="17" t="n"/>
      <c r="D1175" s="5" t="n"/>
      <c r="E1175" s="5" t="n"/>
      <c r="F1175" s="6">
        <f>IF(B1175&amp;""="","",IFERROR(INDEX('الطلاب'!$B$6:$B$505,MATCH(B1175&amp;"",'الطلاب'!$A$6:$A$505,0))&amp;"","كود غير موجود"))</f>
        <v/>
      </c>
      <c r="G1175" s="6">
        <f>IF(B1175&amp;""="","",IFERROR(INDEX('الطلاب'!$F$6:$F$505,MATCH(B1175&amp;"",'الطلاب'!$A$6:$A$505,0))&amp;"",""))</f>
        <v/>
      </c>
      <c r="H1175" s="22">
        <f>IF(OR(B1175&amp;""="",NOT(ISNUMBER(A1175))),"",IF(COUNTIFS($B$6:$B$3005,B1175&amp;"",$A$6:$A$3005,"&gt;"&amp;A1175)=0,1,0))</f>
        <v/>
      </c>
    </row>
    <row r="1176">
      <c r="A1176" s="13" t="n"/>
      <c r="B1176" s="5" t="n"/>
      <c r="C1176" s="17" t="n"/>
      <c r="D1176" s="5" t="n"/>
      <c r="E1176" s="5" t="n"/>
      <c r="F1176" s="6">
        <f>IF(B1176&amp;""="","",IFERROR(INDEX('الطلاب'!$B$6:$B$505,MATCH(B1176&amp;"",'الطلاب'!$A$6:$A$505,0))&amp;"","كود غير موجود"))</f>
        <v/>
      </c>
      <c r="G1176" s="6">
        <f>IF(B1176&amp;""="","",IFERROR(INDEX('الطلاب'!$F$6:$F$505,MATCH(B1176&amp;"",'الطلاب'!$A$6:$A$505,0))&amp;"",""))</f>
        <v/>
      </c>
      <c r="H1176" s="22">
        <f>IF(OR(B1176&amp;""="",NOT(ISNUMBER(A1176))),"",IF(COUNTIFS($B$6:$B$3005,B1176&amp;"",$A$6:$A$3005,"&gt;"&amp;A1176)=0,1,0))</f>
        <v/>
      </c>
    </row>
    <row r="1177">
      <c r="A1177" s="13" t="n"/>
      <c r="B1177" s="5" t="n"/>
      <c r="C1177" s="17" t="n"/>
      <c r="D1177" s="5" t="n"/>
      <c r="E1177" s="5" t="n"/>
      <c r="F1177" s="6">
        <f>IF(B1177&amp;""="","",IFERROR(INDEX('الطلاب'!$B$6:$B$505,MATCH(B1177&amp;"",'الطلاب'!$A$6:$A$505,0))&amp;"","كود غير موجود"))</f>
        <v/>
      </c>
      <c r="G1177" s="6">
        <f>IF(B1177&amp;""="","",IFERROR(INDEX('الطلاب'!$F$6:$F$505,MATCH(B1177&amp;"",'الطلاب'!$A$6:$A$505,0))&amp;"",""))</f>
        <v/>
      </c>
      <c r="H1177" s="22">
        <f>IF(OR(B1177&amp;""="",NOT(ISNUMBER(A1177))),"",IF(COUNTIFS($B$6:$B$3005,B1177&amp;"",$A$6:$A$3005,"&gt;"&amp;A1177)=0,1,0))</f>
        <v/>
      </c>
    </row>
    <row r="1178">
      <c r="A1178" s="13" t="n"/>
      <c r="B1178" s="5" t="n"/>
      <c r="C1178" s="17" t="n"/>
      <c r="D1178" s="5" t="n"/>
      <c r="E1178" s="5" t="n"/>
      <c r="F1178" s="6">
        <f>IF(B1178&amp;""="","",IFERROR(INDEX('الطلاب'!$B$6:$B$505,MATCH(B1178&amp;"",'الطلاب'!$A$6:$A$505,0))&amp;"","كود غير موجود"))</f>
        <v/>
      </c>
      <c r="G1178" s="6">
        <f>IF(B1178&amp;""="","",IFERROR(INDEX('الطلاب'!$F$6:$F$505,MATCH(B1178&amp;"",'الطلاب'!$A$6:$A$505,0))&amp;"",""))</f>
        <v/>
      </c>
      <c r="H1178" s="22">
        <f>IF(OR(B1178&amp;""="",NOT(ISNUMBER(A1178))),"",IF(COUNTIFS($B$6:$B$3005,B1178&amp;"",$A$6:$A$3005,"&gt;"&amp;A1178)=0,1,0))</f>
        <v/>
      </c>
    </row>
    <row r="1179">
      <c r="A1179" s="13" t="n"/>
      <c r="B1179" s="5" t="n"/>
      <c r="C1179" s="17" t="n"/>
      <c r="D1179" s="5" t="n"/>
      <c r="E1179" s="5" t="n"/>
      <c r="F1179" s="6">
        <f>IF(B1179&amp;""="","",IFERROR(INDEX('الطلاب'!$B$6:$B$505,MATCH(B1179&amp;"",'الطلاب'!$A$6:$A$505,0))&amp;"","كود غير موجود"))</f>
        <v/>
      </c>
      <c r="G1179" s="6">
        <f>IF(B1179&amp;""="","",IFERROR(INDEX('الطلاب'!$F$6:$F$505,MATCH(B1179&amp;"",'الطلاب'!$A$6:$A$505,0))&amp;"",""))</f>
        <v/>
      </c>
      <c r="H1179" s="22">
        <f>IF(OR(B1179&amp;""="",NOT(ISNUMBER(A1179))),"",IF(COUNTIFS($B$6:$B$3005,B1179&amp;"",$A$6:$A$3005,"&gt;"&amp;A1179)=0,1,0))</f>
        <v/>
      </c>
    </row>
    <row r="1180">
      <c r="A1180" s="13" t="n"/>
      <c r="B1180" s="5" t="n"/>
      <c r="C1180" s="17" t="n"/>
      <c r="D1180" s="5" t="n"/>
      <c r="E1180" s="5" t="n"/>
      <c r="F1180" s="6">
        <f>IF(B1180&amp;""="","",IFERROR(INDEX('الطلاب'!$B$6:$B$505,MATCH(B1180&amp;"",'الطلاب'!$A$6:$A$505,0))&amp;"","كود غير موجود"))</f>
        <v/>
      </c>
      <c r="G1180" s="6">
        <f>IF(B1180&amp;""="","",IFERROR(INDEX('الطلاب'!$F$6:$F$505,MATCH(B1180&amp;"",'الطلاب'!$A$6:$A$505,0))&amp;"",""))</f>
        <v/>
      </c>
      <c r="H1180" s="22">
        <f>IF(OR(B1180&amp;""="",NOT(ISNUMBER(A1180))),"",IF(COUNTIFS($B$6:$B$3005,B1180&amp;"",$A$6:$A$3005,"&gt;"&amp;A1180)=0,1,0))</f>
        <v/>
      </c>
    </row>
    <row r="1181">
      <c r="A1181" s="13" t="n"/>
      <c r="B1181" s="5" t="n"/>
      <c r="C1181" s="17" t="n"/>
      <c r="D1181" s="5" t="n"/>
      <c r="E1181" s="5" t="n"/>
      <c r="F1181" s="6">
        <f>IF(B1181&amp;""="","",IFERROR(INDEX('الطلاب'!$B$6:$B$505,MATCH(B1181&amp;"",'الطلاب'!$A$6:$A$505,0))&amp;"","كود غير موجود"))</f>
        <v/>
      </c>
      <c r="G1181" s="6">
        <f>IF(B1181&amp;""="","",IFERROR(INDEX('الطلاب'!$F$6:$F$505,MATCH(B1181&amp;"",'الطلاب'!$A$6:$A$505,0))&amp;"",""))</f>
        <v/>
      </c>
      <c r="H1181" s="22">
        <f>IF(OR(B1181&amp;""="",NOT(ISNUMBER(A1181))),"",IF(COUNTIFS($B$6:$B$3005,B1181&amp;"",$A$6:$A$3005,"&gt;"&amp;A1181)=0,1,0))</f>
        <v/>
      </c>
    </row>
    <row r="1182">
      <c r="A1182" s="13" t="n"/>
      <c r="B1182" s="5" t="n"/>
      <c r="C1182" s="17" t="n"/>
      <c r="D1182" s="5" t="n"/>
      <c r="E1182" s="5" t="n"/>
      <c r="F1182" s="6">
        <f>IF(B1182&amp;""="","",IFERROR(INDEX('الطلاب'!$B$6:$B$505,MATCH(B1182&amp;"",'الطلاب'!$A$6:$A$505,0))&amp;"","كود غير موجود"))</f>
        <v/>
      </c>
      <c r="G1182" s="6">
        <f>IF(B1182&amp;""="","",IFERROR(INDEX('الطلاب'!$F$6:$F$505,MATCH(B1182&amp;"",'الطلاب'!$A$6:$A$505,0))&amp;"",""))</f>
        <v/>
      </c>
      <c r="H1182" s="22">
        <f>IF(OR(B1182&amp;""="",NOT(ISNUMBER(A1182))),"",IF(COUNTIFS($B$6:$B$3005,B1182&amp;"",$A$6:$A$3005,"&gt;"&amp;A1182)=0,1,0))</f>
        <v/>
      </c>
    </row>
    <row r="1183">
      <c r="A1183" s="13" t="n"/>
      <c r="B1183" s="5" t="n"/>
      <c r="C1183" s="17" t="n"/>
      <c r="D1183" s="5" t="n"/>
      <c r="E1183" s="5" t="n"/>
      <c r="F1183" s="6">
        <f>IF(B1183&amp;""="","",IFERROR(INDEX('الطلاب'!$B$6:$B$505,MATCH(B1183&amp;"",'الطلاب'!$A$6:$A$505,0))&amp;"","كود غير موجود"))</f>
        <v/>
      </c>
      <c r="G1183" s="6">
        <f>IF(B1183&amp;""="","",IFERROR(INDEX('الطلاب'!$F$6:$F$505,MATCH(B1183&amp;"",'الطلاب'!$A$6:$A$505,0))&amp;"",""))</f>
        <v/>
      </c>
      <c r="H1183" s="22">
        <f>IF(OR(B1183&amp;""="",NOT(ISNUMBER(A1183))),"",IF(COUNTIFS($B$6:$B$3005,B1183&amp;"",$A$6:$A$3005,"&gt;"&amp;A1183)=0,1,0))</f>
        <v/>
      </c>
    </row>
    <row r="1184">
      <c r="A1184" s="13" t="n"/>
      <c r="B1184" s="5" t="n"/>
      <c r="C1184" s="17" t="n"/>
      <c r="D1184" s="5" t="n"/>
      <c r="E1184" s="5" t="n"/>
      <c r="F1184" s="6">
        <f>IF(B1184&amp;""="","",IFERROR(INDEX('الطلاب'!$B$6:$B$505,MATCH(B1184&amp;"",'الطلاب'!$A$6:$A$505,0))&amp;"","كود غير موجود"))</f>
        <v/>
      </c>
      <c r="G1184" s="6">
        <f>IF(B1184&amp;""="","",IFERROR(INDEX('الطلاب'!$F$6:$F$505,MATCH(B1184&amp;"",'الطلاب'!$A$6:$A$505,0))&amp;"",""))</f>
        <v/>
      </c>
      <c r="H1184" s="22">
        <f>IF(OR(B1184&amp;""="",NOT(ISNUMBER(A1184))),"",IF(COUNTIFS($B$6:$B$3005,B1184&amp;"",$A$6:$A$3005,"&gt;"&amp;A1184)=0,1,0))</f>
        <v/>
      </c>
    </row>
    <row r="1185">
      <c r="A1185" s="13" t="n"/>
      <c r="B1185" s="5" t="n"/>
      <c r="C1185" s="17" t="n"/>
      <c r="D1185" s="5" t="n"/>
      <c r="E1185" s="5" t="n"/>
      <c r="F1185" s="6">
        <f>IF(B1185&amp;""="","",IFERROR(INDEX('الطلاب'!$B$6:$B$505,MATCH(B1185&amp;"",'الطلاب'!$A$6:$A$505,0))&amp;"","كود غير موجود"))</f>
        <v/>
      </c>
      <c r="G1185" s="6">
        <f>IF(B1185&amp;""="","",IFERROR(INDEX('الطلاب'!$F$6:$F$505,MATCH(B1185&amp;"",'الطلاب'!$A$6:$A$505,0))&amp;"",""))</f>
        <v/>
      </c>
      <c r="H1185" s="22">
        <f>IF(OR(B1185&amp;""="",NOT(ISNUMBER(A1185))),"",IF(COUNTIFS($B$6:$B$3005,B1185&amp;"",$A$6:$A$3005,"&gt;"&amp;A1185)=0,1,0))</f>
        <v/>
      </c>
    </row>
    <row r="1186">
      <c r="A1186" s="13" t="n"/>
      <c r="B1186" s="5" t="n"/>
      <c r="C1186" s="17" t="n"/>
      <c r="D1186" s="5" t="n"/>
      <c r="E1186" s="5" t="n"/>
      <c r="F1186" s="6">
        <f>IF(B1186&amp;""="","",IFERROR(INDEX('الطلاب'!$B$6:$B$505,MATCH(B1186&amp;"",'الطلاب'!$A$6:$A$505,0))&amp;"","كود غير موجود"))</f>
        <v/>
      </c>
      <c r="G1186" s="6">
        <f>IF(B1186&amp;""="","",IFERROR(INDEX('الطلاب'!$F$6:$F$505,MATCH(B1186&amp;"",'الطلاب'!$A$6:$A$505,0))&amp;"",""))</f>
        <v/>
      </c>
      <c r="H1186" s="22">
        <f>IF(OR(B1186&amp;""="",NOT(ISNUMBER(A1186))),"",IF(COUNTIFS($B$6:$B$3005,B1186&amp;"",$A$6:$A$3005,"&gt;"&amp;A1186)=0,1,0))</f>
        <v/>
      </c>
    </row>
    <row r="1187">
      <c r="A1187" s="13" t="n"/>
      <c r="B1187" s="5" t="n"/>
      <c r="C1187" s="17" t="n"/>
      <c r="D1187" s="5" t="n"/>
      <c r="E1187" s="5" t="n"/>
      <c r="F1187" s="6">
        <f>IF(B1187&amp;""="","",IFERROR(INDEX('الطلاب'!$B$6:$B$505,MATCH(B1187&amp;"",'الطلاب'!$A$6:$A$505,0))&amp;"","كود غير موجود"))</f>
        <v/>
      </c>
      <c r="G1187" s="6">
        <f>IF(B1187&amp;""="","",IFERROR(INDEX('الطلاب'!$F$6:$F$505,MATCH(B1187&amp;"",'الطلاب'!$A$6:$A$505,0))&amp;"",""))</f>
        <v/>
      </c>
      <c r="H1187" s="22">
        <f>IF(OR(B1187&amp;""="",NOT(ISNUMBER(A1187))),"",IF(COUNTIFS($B$6:$B$3005,B1187&amp;"",$A$6:$A$3005,"&gt;"&amp;A1187)=0,1,0))</f>
        <v/>
      </c>
    </row>
    <row r="1188">
      <c r="A1188" s="13" t="n"/>
      <c r="B1188" s="5" t="n"/>
      <c r="C1188" s="17" t="n"/>
      <c r="D1188" s="5" t="n"/>
      <c r="E1188" s="5" t="n"/>
      <c r="F1188" s="6">
        <f>IF(B1188&amp;""="","",IFERROR(INDEX('الطلاب'!$B$6:$B$505,MATCH(B1188&amp;"",'الطلاب'!$A$6:$A$505,0))&amp;"","كود غير موجود"))</f>
        <v/>
      </c>
      <c r="G1188" s="6">
        <f>IF(B1188&amp;""="","",IFERROR(INDEX('الطلاب'!$F$6:$F$505,MATCH(B1188&amp;"",'الطلاب'!$A$6:$A$505,0))&amp;"",""))</f>
        <v/>
      </c>
      <c r="H1188" s="22">
        <f>IF(OR(B1188&amp;""="",NOT(ISNUMBER(A1188))),"",IF(COUNTIFS($B$6:$B$3005,B1188&amp;"",$A$6:$A$3005,"&gt;"&amp;A1188)=0,1,0))</f>
        <v/>
      </c>
    </row>
    <row r="1189">
      <c r="A1189" s="13" t="n"/>
      <c r="B1189" s="5" t="n"/>
      <c r="C1189" s="17" t="n"/>
      <c r="D1189" s="5" t="n"/>
      <c r="E1189" s="5" t="n"/>
      <c r="F1189" s="6">
        <f>IF(B1189&amp;""="","",IFERROR(INDEX('الطلاب'!$B$6:$B$505,MATCH(B1189&amp;"",'الطلاب'!$A$6:$A$505,0))&amp;"","كود غير موجود"))</f>
        <v/>
      </c>
      <c r="G1189" s="6">
        <f>IF(B1189&amp;""="","",IFERROR(INDEX('الطلاب'!$F$6:$F$505,MATCH(B1189&amp;"",'الطلاب'!$A$6:$A$505,0))&amp;"",""))</f>
        <v/>
      </c>
      <c r="H1189" s="22">
        <f>IF(OR(B1189&amp;""="",NOT(ISNUMBER(A1189))),"",IF(COUNTIFS($B$6:$B$3005,B1189&amp;"",$A$6:$A$3005,"&gt;"&amp;A1189)=0,1,0))</f>
        <v/>
      </c>
    </row>
    <row r="1190">
      <c r="A1190" s="13" t="n"/>
      <c r="B1190" s="5" t="n"/>
      <c r="C1190" s="17" t="n"/>
      <c r="D1190" s="5" t="n"/>
      <c r="E1190" s="5" t="n"/>
      <c r="F1190" s="6">
        <f>IF(B1190&amp;""="","",IFERROR(INDEX('الطلاب'!$B$6:$B$505,MATCH(B1190&amp;"",'الطلاب'!$A$6:$A$505,0))&amp;"","كود غير موجود"))</f>
        <v/>
      </c>
      <c r="G1190" s="6">
        <f>IF(B1190&amp;""="","",IFERROR(INDEX('الطلاب'!$F$6:$F$505,MATCH(B1190&amp;"",'الطلاب'!$A$6:$A$505,0))&amp;"",""))</f>
        <v/>
      </c>
      <c r="H1190" s="22">
        <f>IF(OR(B1190&amp;""="",NOT(ISNUMBER(A1190))),"",IF(COUNTIFS($B$6:$B$3005,B1190&amp;"",$A$6:$A$3005,"&gt;"&amp;A1190)=0,1,0))</f>
        <v/>
      </c>
    </row>
    <row r="1191">
      <c r="A1191" s="13" t="n"/>
      <c r="B1191" s="5" t="n"/>
      <c r="C1191" s="17" t="n"/>
      <c r="D1191" s="5" t="n"/>
      <c r="E1191" s="5" t="n"/>
      <c r="F1191" s="6">
        <f>IF(B1191&amp;""="","",IFERROR(INDEX('الطلاب'!$B$6:$B$505,MATCH(B1191&amp;"",'الطلاب'!$A$6:$A$505,0))&amp;"","كود غير موجود"))</f>
        <v/>
      </c>
      <c r="G1191" s="6">
        <f>IF(B1191&amp;""="","",IFERROR(INDEX('الطلاب'!$F$6:$F$505,MATCH(B1191&amp;"",'الطلاب'!$A$6:$A$505,0))&amp;"",""))</f>
        <v/>
      </c>
      <c r="H1191" s="22">
        <f>IF(OR(B1191&amp;""="",NOT(ISNUMBER(A1191))),"",IF(COUNTIFS($B$6:$B$3005,B1191&amp;"",$A$6:$A$3005,"&gt;"&amp;A1191)=0,1,0))</f>
        <v/>
      </c>
    </row>
    <row r="1192">
      <c r="A1192" s="13" t="n"/>
      <c r="B1192" s="5" t="n"/>
      <c r="C1192" s="17" t="n"/>
      <c r="D1192" s="5" t="n"/>
      <c r="E1192" s="5" t="n"/>
      <c r="F1192" s="6">
        <f>IF(B1192&amp;""="","",IFERROR(INDEX('الطلاب'!$B$6:$B$505,MATCH(B1192&amp;"",'الطلاب'!$A$6:$A$505,0))&amp;"","كود غير موجود"))</f>
        <v/>
      </c>
      <c r="G1192" s="6">
        <f>IF(B1192&amp;""="","",IFERROR(INDEX('الطلاب'!$F$6:$F$505,MATCH(B1192&amp;"",'الطلاب'!$A$6:$A$505,0))&amp;"",""))</f>
        <v/>
      </c>
      <c r="H1192" s="22">
        <f>IF(OR(B1192&amp;""="",NOT(ISNUMBER(A1192))),"",IF(COUNTIFS($B$6:$B$3005,B1192&amp;"",$A$6:$A$3005,"&gt;"&amp;A1192)=0,1,0))</f>
        <v/>
      </c>
    </row>
    <row r="1193">
      <c r="A1193" s="13" t="n"/>
      <c r="B1193" s="5" t="n"/>
      <c r="C1193" s="17" t="n"/>
      <c r="D1193" s="5" t="n"/>
      <c r="E1193" s="5" t="n"/>
      <c r="F1193" s="6">
        <f>IF(B1193&amp;""="","",IFERROR(INDEX('الطلاب'!$B$6:$B$505,MATCH(B1193&amp;"",'الطلاب'!$A$6:$A$505,0))&amp;"","كود غير موجود"))</f>
        <v/>
      </c>
      <c r="G1193" s="6">
        <f>IF(B1193&amp;""="","",IFERROR(INDEX('الطلاب'!$F$6:$F$505,MATCH(B1193&amp;"",'الطلاب'!$A$6:$A$505,0))&amp;"",""))</f>
        <v/>
      </c>
      <c r="H1193" s="22">
        <f>IF(OR(B1193&amp;""="",NOT(ISNUMBER(A1193))),"",IF(COUNTIFS($B$6:$B$3005,B1193&amp;"",$A$6:$A$3005,"&gt;"&amp;A1193)=0,1,0))</f>
        <v/>
      </c>
    </row>
    <row r="1194">
      <c r="A1194" s="13" t="n"/>
      <c r="B1194" s="5" t="n"/>
      <c r="C1194" s="17" t="n"/>
      <c r="D1194" s="5" t="n"/>
      <c r="E1194" s="5" t="n"/>
      <c r="F1194" s="6">
        <f>IF(B1194&amp;""="","",IFERROR(INDEX('الطلاب'!$B$6:$B$505,MATCH(B1194&amp;"",'الطلاب'!$A$6:$A$505,0))&amp;"","كود غير موجود"))</f>
        <v/>
      </c>
      <c r="G1194" s="6">
        <f>IF(B1194&amp;""="","",IFERROR(INDEX('الطلاب'!$F$6:$F$505,MATCH(B1194&amp;"",'الطلاب'!$A$6:$A$505,0))&amp;"",""))</f>
        <v/>
      </c>
      <c r="H1194" s="22">
        <f>IF(OR(B1194&amp;""="",NOT(ISNUMBER(A1194))),"",IF(COUNTIFS($B$6:$B$3005,B1194&amp;"",$A$6:$A$3005,"&gt;"&amp;A1194)=0,1,0))</f>
        <v/>
      </c>
    </row>
    <row r="1195">
      <c r="A1195" s="13" t="n"/>
      <c r="B1195" s="5" t="n"/>
      <c r="C1195" s="17" t="n"/>
      <c r="D1195" s="5" t="n"/>
      <c r="E1195" s="5" t="n"/>
      <c r="F1195" s="6">
        <f>IF(B1195&amp;""="","",IFERROR(INDEX('الطلاب'!$B$6:$B$505,MATCH(B1195&amp;"",'الطلاب'!$A$6:$A$505,0))&amp;"","كود غير موجود"))</f>
        <v/>
      </c>
      <c r="G1195" s="6">
        <f>IF(B1195&amp;""="","",IFERROR(INDEX('الطلاب'!$F$6:$F$505,MATCH(B1195&amp;"",'الطلاب'!$A$6:$A$505,0))&amp;"",""))</f>
        <v/>
      </c>
      <c r="H1195" s="22">
        <f>IF(OR(B1195&amp;""="",NOT(ISNUMBER(A1195))),"",IF(COUNTIFS($B$6:$B$3005,B1195&amp;"",$A$6:$A$3005,"&gt;"&amp;A1195)=0,1,0))</f>
        <v/>
      </c>
    </row>
    <row r="1196">
      <c r="A1196" s="13" t="n"/>
      <c r="B1196" s="5" t="n"/>
      <c r="C1196" s="17" t="n"/>
      <c r="D1196" s="5" t="n"/>
      <c r="E1196" s="5" t="n"/>
      <c r="F1196" s="6">
        <f>IF(B1196&amp;""="","",IFERROR(INDEX('الطلاب'!$B$6:$B$505,MATCH(B1196&amp;"",'الطلاب'!$A$6:$A$505,0))&amp;"","كود غير موجود"))</f>
        <v/>
      </c>
      <c r="G1196" s="6">
        <f>IF(B1196&amp;""="","",IFERROR(INDEX('الطلاب'!$F$6:$F$505,MATCH(B1196&amp;"",'الطلاب'!$A$6:$A$505,0))&amp;"",""))</f>
        <v/>
      </c>
      <c r="H1196" s="22">
        <f>IF(OR(B1196&amp;""="",NOT(ISNUMBER(A1196))),"",IF(COUNTIFS($B$6:$B$3005,B1196&amp;"",$A$6:$A$3005,"&gt;"&amp;A1196)=0,1,0))</f>
        <v/>
      </c>
    </row>
    <row r="1197">
      <c r="A1197" s="13" t="n"/>
      <c r="B1197" s="5" t="n"/>
      <c r="C1197" s="17" t="n"/>
      <c r="D1197" s="5" t="n"/>
      <c r="E1197" s="5" t="n"/>
      <c r="F1197" s="6">
        <f>IF(B1197&amp;""="","",IFERROR(INDEX('الطلاب'!$B$6:$B$505,MATCH(B1197&amp;"",'الطلاب'!$A$6:$A$505,0))&amp;"","كود غير موجود"))</f>
        <v/>
      </c>
      <c r="G1197" s="6">
        <f>IF(B1197&amp;""="","",IFERROR(INDEX('الطلاب'!$F$6:$F$505,MATCH(B1197&amp;"",'الطلاب'!$A$6:$A$505,0))&amp;"",""))</f>
        <v/>
      </c>
      <c r="H1197" s="22">
        <f>IF(OR(B1197&amp;""="",NOT(ISNUMBER(A1197))),"",IF(COUNTIFS($B$6:$B$3005,B1197&amp;"",$A$6:$A$3005,"&gt;"&amp;A1197)=0,1,0))</f>
        <v/>
      </c>
    </row>
    <row r="1198">
      <c r="A1198" s="13" t="n"/>
      <c r="B1198" s="5" t="n"/>
      <c r="C1198" s="17" t="n"/>
      <c r="D1198" s="5" t="n"/>
      <c r="E1198" s="5" t="n"/>
      <c r="F1198" s="6">
        <f>IF(B1198&amp;""="","",IFERROR(INDEX('الطلاب'!$B$6:$B$505,MATCH(B1198&amp;"",'الطلاب'!$A$6:$A$505,0))&amp;"","كود غير موجود"))</f>
        <v/>
      </c>
      <c r="G1198" s="6">
        <f>IF(B1198&amp;""="","",IFERROR(INDEX('الطلاب'!$F$6:$F$505,MATCH(B1198&amp;"",'الطلاب'!$A$6:$A$505,0))&amp;"",""))</f>
        <v/>
      </c>
      <c r="H1198" s="22">
        <f>IF(OR(B1198&amp;""="",NOT(ISNUMBER(A1198))),"",IF(COUNTIFS($B$6:$B$3005,B1198&amp;"",$A$6:$A$3005,"&gt;"&amp;A1198)=0,1,0))</f>
        <v/>
      </c>
    </row>
    <row r="1199">
      <c r="A1199" s="13" t="n"/>
      <c r="B1199" s="5" t="n"/>
      <c r="C1199" s="17" t="n"/>
      <c r="D1199" s="5" t="n"/>
      <c r="E1199" s="5" t="n"/>
      <c r="F1199" s="6">
        <f>IF(B1199&amp;""="","",IFERROR(INDEX('الطلاب'!$B$6:$B$505,MATCH(B1199&amp;"",'الطلاب'!$A$6:$A$505,0))&amp;"","كود غير موجود"))</f>
        <v/>
      </c>
      <c r="G1199" s="6">
        <f>IF(B1199&amp;""="","",IFERROR(INDEX('الطلاب'!$F$6:$F$505,MATCH(B1199&amp;"",'الطلاب'!$A$6:$A$505,0))&amp;"",""))</f>
        <v/>
      </c>
      <c r="H1199" s="22">
        <f>IF(OR(B1199&amp;""="",NOT(ISNUMBER(A1199))),"",IF(COUNTIFS($B$6:$B$3005,B1199&amp;"",$A$6:$A$3005,"&gt;"&amp;A1199)=0,1,0))</f>
        <v/>
      </c>
    </row>
    <row r="1200">
      <c r="A1200" s="13" t="n"/>
      <c r="B1200" s="5" t="n"/>
      <c r="C1200" s="17" t="n"/>
      <c r="D1200" s="5" t="n"/>
      <c r="E1200" s="5" t="n"/>
      <c r="F1200" s="6">
        <f>IF(B1200&amp;""="","",IFERROR(INDEX('الطلاب'!$B$6:$B$505,MATCH(B1200&amp;"",'الطلاب'!$A$6:$A$505,0))&amp;"","كود غير موجود"))</f>
        <v/>
      </c>
      <c r="G1200" s="6">
        <f>IF(B1200&amp;""="","",IFERROR(INDEX('الطلاب'!$F$6:$F$505,MATCH(B1200&amp;"",'الطلاب'!$A$6:$A$505,0))&amp;"",""))</f>
        <v/>
      </c>
      <c r="H1200" s="22">
        <f>IF(OR(B1200&amp;""="",NOT(ISNUMBER(A1200))),"",IF(COUNTIFS($B$6:$B$3005,B1200&amp;"",$A$6:$A$3005,"&gt;"&amp;A1200)=0,1,0))</f>
        <v/>
      </c>
    </row>
    <row r="1201">
      <c r="A1201" s="13" t="n"/>
      <c r="B1201" s="5" t="n"/>
      <c r="C1201" s="17" t="n"/>
      <c r="D1201" s="5" t="n"/>
      <c r="E1201" s="5" t="n"/>
      <c r="F1201" s="6">
        <f>IF(B1201&amp;""="","",IFERROR(INDEX('الطلاب'!$B$6:$B$505,MATCH(B1201&amp;"",'الطلاب'!$A$6:$A$505,0))&amp;"","كود غير موجود"))</f>
        <v/>
      </c>
      <c r="G1201" s="6">
        <f>IF(B1201&amp;""="","",IFERROR(INDEX('الطلاب'!$F$6:$F$505,MATCH(B1201&amp;"",'الطلاب'!$A$6:$A$505,0))&amp;"",""))</f>
        <v/>
      </c>
      <c r="H1201" s="22">
        <f>IF(OR(B1201&amp;""="",NOT(ISNUMBER(A1201))),"",IF(COUNTIFS($B$6:$B$3005,B1201&amp;"",$A$6:$A$3005,"&gt;"&amp;A1201)=0,1,0))</f>
        <v/>
      </c>
    </row>
    <row r="1202">
      <c r="A1202" s="13" t="n"/>
      <c r="B1202" s="5" t="n"/>
      <c r="C1202" s="17" t="n"/>
      <c r="D1202" s="5" t="n"/>
      <c r="E1202" s="5" t="n"/>
      <c r="F1202" s="6">
        <f>IF(B1202&amp;""="","",IFERROR(INDEX('الطلاب'!$B$6:$B$505,MATCH(B1202&amp;"",'الطلاب'!$A$6:$A$505,0))&amp;"","كود غير موجود"))</f>
        <v/>
      </c>
      <c r="G1202" s="6">
        <f>IF(B1202&amp;""="","",IFERROR(INDEX('الطلاب'!$F$6:$F$505,MATCH(B1202&amp;"",'الطلاب'!$A$6:$A$505,0))&amp;"",""))</f>
        <v/>
      </c>
      <c r="H1202" s="22">
        <f>IF(OR(B1202&amp;""="",NOT(ISNUMBER(A1202))),"",IF(COUNTIFS($B$6:$B$3005,B1202&amp;"",$A$6:$A$3005,"&gt;"&amp;A1202)=0,1,0))</f>
        <v/>
      </c>
    </row>
    <row r="1203">
      <c r="A1203" s="13" t="n"/>
      <c r="B1203" s="5" t="n"/>
      <c r="C1203" s="17" t="n"/>
      <c r="D1203" s="5" t="n"/>
      <c r="E1203" s="5" t="n"/>
      <c r="F1203" s="6">
        <f>IF(B1203&amp;""="","",IFERROR(INDEX('الطلاب'!$B$6:$B$505,MATCH(B1203&amp;"",'الطلاب'!$A$6:$A$505,0))&amp;"","كود غير موجود"))</f>
        <v/>
      </c>
      <c r="G1203" s="6">
        <f>IF(B1203&amp;""="","",IFERROR(INDEX('الطلاب'!$F$6:$F$505,MATCH(B1203&amp;"",'الطلاب'!$A$6:$A$505,0))&amp;"",""))</f>
        <v/>
      </c>
      <c r="H1203" s="22">
        <f>IF(OR(B1203&amp;""="",NOT(ISNUMBER(A1203))),"",IF(COUNTIFS($B$6:$B$3005,B1203&amp;"",$A$6:$A$3005,"&gt;"&amp;A1203)=0,1,0))</f>
        <v/>
      </c>
    </row>
    <row r="1204">
      <c r="A1204" s="13" t="n"/>
      <c r="B1204" s="5" t="n"/>
      <c r="C1204" s="17" t="n"/>
      <c r="D1204" s="5" t="n"/>
      <c r="E1204" s="5" t="n"/>
      <c r="F1204" s="6">
        <f>IF(B1204&amp;""="","",IFERROR(INDEX('الطلاب'!$B$6:$B$505,MATCH(B1204&amp;"",'الطلاب'!$A$6:$A$505,0))&amp;"","كود غير موجود"))</f>
        <v/>
      </c>
      <c r="G1204" s="6">
        <f>IF(B1204&amp;""="","",IFERROR(INDEX('الطلاب'!$F$6:$F$505,MATCH(B1204&amp;"",'الطلاب'!$A$6:$A$505,0))&amp;"",""))</f>
        <v/>
      </c>
      <c r="H1204" s="22">
        <f>IF(OR(B1204&amp;""="",NOT(ISNUMBER(A1204))),"",IF(COUNTIFS($B$6:$B$3005,B1204&amp;"",$A$6:$A$3005,"&gt;"&amp;A1204)=0,1,0))</f>
        <v/>
      </c>
    </row>
    <row r="1205">
      <c r="A1205" s="13" t="n"/>
      <c r="B1205" s="5" t="n"/>
      <c r="C1205" s="17" t="n"/>
      <c r="D1205" s="5" t="n"/>
      <c r="E1205" s="5" t="n"/>
      <c r="F1205" s="6">
        <f>IF(B1205&amp;""="","",IFERROR(INDEX('الطلاب'!$B$6:$B$505,MATCH(B1205&amp;"",'الطلاب'!$A$6:$A$505,0))&amp;"","كود غير موجود"))</f>
        <v/>
      </c>
      <c r="G1205" s="6">
        <f>IF(B1205&amp;""="","",IFERROR(INDEX('الطلاب'!$F$6:$F$505,MATCH(B1205&amp;"",'الطلاب'!$A$6:$A$505,0))&amp;"",""))</f>
        <v/>
      </c>
      <c r="H1205" s="22">
        <f>IF(OR(B1205&amp;""="",NOT(ISNUMBER(A1205))),"",IF(COUNTIFS($B$6:$B$3005,B1205&amp;"",$A$6:$A$3005,"&gt;"&amp;A1205)=0,1,0))</f>
        <v/>
      </c>
    </row>
    <row r="1206">
      <c r="A1206" s="13" t="n"/>
      <c r="B1206" s="5" t="n"/>
      <c r="C1206" s="17" t="n"/>
      <c r="D1206" s="5" t="n"/>
      <c r="E1206" s="5" t="n"/>
      <c r="F1206" s="6">
        <f>IF(B1206&amp;""="","",IFERROR(INDEX('الطلاب'!$B$6:$B$505,MATCH(B1206&amp;"",'الطلاب'!$A$6:$A$505,0))&amp;"","كود غير موجود"))</f>
        <v/>
      </c>
      <c r="G1206" s="6">
        <f>IF(B1206&amp;""="","",IFERROR(INDEX('الطلاب'!$F$6:$F$505,MATCH(B1206&amp;"",'الطلاب'!$A$6:$A$505,0))&amp;"",""))</f>
        <v/>
      </c>
      <c r="H1206" s="22">
        <f>IF(OR(B1206&amp;""="",NOT(ISNUMBER(A1206))),"",IF(COUNTIFS($B$6:$B$3005,B1206&amp;"",$A$6:$A$3005,"&gt;"&amp;A1206)=0,1,0))</f>
        <v/>
      </c>
    </row>
    <row r="1207">
      <c r="A1207" s="13" t="n"/>
      <c r="B1207" s="5" t="n"/>
      <c r="C1207" s="17" t="n"/>
      <c r="D1207" s="5" t="n"/>
      <c r="E1207" s="5" t="n"/>
      <c r="F1207" s="6">
        <f>IF(B1207&amp;""="","",IFERROR(INDEX('الطلاب'!$B$6:$B$505,MATCH(B1207&amp;"",'الطلاب'!$A$6:$A$505,0))&amp;"","كود غير موجود"))</f>
        <v/>
      </c>
      <c r="G1207" s="6">
        <f>IF(B1207&amp;""="","",IFERROR(INDEX('الطلاب'!$F$6:$F$505,MATCH(B1207&amp;"",'الطلاب'!$A$6:$A$505,0))&amp;"",""))</f>
        <v/>
      </c>
      <c r="H1207" s="22">
        <f>IF(OR(B1207&amp;""="",NOT(ISNUMBER(A1207))),"",IF(COUNTIFS($B$6:$B$3005,B1207&amp;"",$A$6:$A$3005,"&gt;"&amp;A1207)=0,1,0))</f>
        <v/>
      </c>
    </row>
    <row r="1208">
      <c r="A1208" s="13" t="n"/>
      <c r="B1208" s="5" t="n"/>
      <c r="C1208" s="17" t="n"/>
      <c r="D1208" s="5" t="n"/>
      <c r="E1208" s="5" t="n"/>
      <c r="F1208" s="6">
        <f>IF(B1208&amp;""="","",IFERROR(INDEX('الطلاب'!$B$6:$B$505,MATCH(B1208&amp;"",'الطلاب'!$A$6:$A$505,0))&amp;"","كود غير موجود"))</f>
        <v/>
      </c>
      <c r="G1208" s="6">
        <f>IF(B1208&amp;""="","",IFERROR(INDEX('الطلاب'!$F$6:$F$505,MATCH(B1208&amp;"",'الطلاب'!$A$6:$A$505,0))&amp;"",""))</f>
        <v/>
      </c>
      <c r="H1208" s="22">
        <f>IF(OR(B1208&amp;""="",NOT(ISNUMBER(A1208))),"",IF(COUNTIFS($B$6:$B$3005,B1208&amp;"",$A$6:$A$3005,"&gt;"&amp;A1208)=0,1,0))</f>
        <v/>
      </c>
    </row>
    <row r="1209">
      <c r="A1209" s="13" t="n"/>
      <c r="B1209" s="5" t="n"/>
      <c r="C1209" s="17" t="n"/>
      <c r="D1209" s="5" t="n"/>
      <c r="E1209" s="5" t="n"/>
      <c r="F1209" s="6">
        <f>IF(B1209&amp;""="","",IFERROR(INDEX('الطلاب'!$B$6:$B$505,MATCH(B1209&amp;"",'الطلاب'!$A$6:$A$505,0))&amp;"","كود غير موجود"))</f>
        <v/>
      </c>
      <c r="G1209" s="6">
        <f>IF(B1209&amp;""="","",IFERROR(INDEX('الطلاب'!$F$6:$F$505,MATCH(B1209&amp;"",'الطلاب'!$A$6:$A$505,0))&amp;"",""))</f>
        <v/>
      </c>
      <c r="H1209" s="22">
        <f>IF(OR(B1209&amp;""="",NOT(ISNUMBER(A1209))),"",IF(COUNTIFS($B$6:$B$3005,B1209&amp;"",$A$6:$A$3005,"&gt;"&amp;A1209)=0,1,0))</f>
        <v/>
      </c>
    </row>
    <row r="1210">
      <c r="A1210" s="13" t="n"/>
      <c r="B1210" s="5" t="n"/>
      <c r="C1210" s="17" t="n"/>
      <c r="D1210" s="5" t="n"/>
      <c r="E1210" s="5" t="n"/>
      <c r="F1210" s="6">
        <f>IF(B1210&amp;""="","",IFERROR(INDEX('الطلاب'!$B$6:$B$505,MATCH(B1210&amp;"",'الطلاب'!$A$6:$A$505,0))&amp;"","كود غير موجود"))</f>
        <v/>
      </c>
      <c r="G1210" s="6">
        <f>IF(B1210&amp;""="","",IFERROR(INDEX('الطلاب'!$F$6:$F$505,MATCH(B1210&amp;"",'الطلاب'!$A$6:$A$505,0))&amp;"",""))</f>
        <v/>
      </c>
      <c r="H1210" s="22">
        <f>IF(OR(B1210&amp;""="",NOT(ISNUMBER(A1210))),"",IF(COUNTIFS($B$6:$B$3005,B1210&amp;"",$A$6:$A$3005,"&gt;"&amp;A1210)=0,1,0))</f>
        <v/>
      </c>
    </row>
    <row r="1211">
      <c r="A1211" s="13" t="n"/>
      <c r="B1211" s="5" t="n"/>
      <c r="C1211" s="17" t="n"/>
      <c r="D1211" s="5" t="n"/>
      <c r="E1211" s="5" t="n"/>
      <c r="F1211" s="6">
        <f>IF(B1211&amp;""="","",IFERROR(INDEX('الطلاب'!$B$6:$B$505,MATCH(B1211&amp;"",'الطلاب'!$A$6:$A$505,0))&amp;"","كود غير موجود"))</f>
        <v/>
      </c>
      <c r="G1211" s="6">
        <f>IF(B1211&amp;""="","",IFERROR(INDEX('الطلاب'!$F$6:$F$505,MATCH(B1211&amp;"",'الطلاب'!$A$6:$A$505,0))&amp;"",""))</f>
        <v/>
      </c>
      <c r="H1211" s="22">
        <f>IF(OR(B1211&amp;""="",NOT(ISNUMBER(A1211))),"",IF(COUNTIFS($B$6:$B$3005,B1211&amp;"",$A$6:$A$3005,"&gt;"&amp;A1211)=0,1,0))</f>
        <v/>
      </c>
    </row>
    <row r="1212">
      <c r="A1212" s="13" t="n"/>
      <c r="B1212" s="5" t="n"/>
      <c r="C1212" s="17" t="n"/>
      <c r="D1212" s="5" t="n"/>
      <c r="E1212" s="5" t="n"/>
      <c r="F1212" s="6">
        <f>IF(B1212&amp;""="","",IFERROR(INDEX('الطلاب'!$B$6:$B$505,MATCH(B1212&amp;"",'الطلاب'!$A$6:$A$505,0))&amp;"","كود غير موجود"))</f>
        <v/>
      </c>
      <c r="G1212" s="6">
        <f>IF(B1212&amp;""="","",IFERROR(INDEX('الطلاب'!$F$6:$F$505,MATCH(B1212&amp;"",'الطلاب'!$A$6:$A$505,0))&amp;"",""))</f>
        <v/>
      </c>
      <c r="H1212" s="22">
        <f>IF(OR(B1212&amp;""="",NOT(ISNUMBER(A1212))),"",IF(COUNTIFS($B$6:$B$3005,B1212&amp;"",$A$6:$A$3005,"&gt;"&amp;A1212)=0,1,0))</f>
        <v/>
      </c>
    </row>
    <row r="1213">
      <c r="A1213" s="13" t="n"/>
      <c r="B1213" s="5" t="n"/>
      <c r="C1213" s="17" t="n"/>
      <c r="D1213" s="5" t="n"/>
      <c r="E1213" s="5" t="n"/>
      <c r="F1213" s="6">
        <f>IF(B1213&amp;""="","",IFERROR(INDEX('الطلاب'!$B$6:$B$505,MATCH(B1213&amp;"",'الطلاب'!$A$6:$A$505,0))&amp;"","كود غير موجود"))</f>
        <v/>
      </c>
      <c r="G1213" s="6">
        <f>IF(B1213&amp;""="","",IFERROR(INDEX('الطلاب'!$F$6:$F$505,MATCH(B1213&amp;"",'الطلاب'!$A$6:$A$505,0))&amp;"",""))</f>
        <v/>
      </c>
      <c r="H1213" s="22">
        <f>IF(OR(B1213&amp;""="",NOT(ISNUMBER(A1213))),"",IF(COUNTIFS($B$6:$B$3005,B1213&amp;"",$A$6:$A$3005,"&gt;"&amp;A1213)=0,1,0))</f>
        <v/>
      </c>
    </row>
    <row r="1214">
      <c r="A1214" s="13" t="n"/>
      <c r="B1214" s="5" t="n"/>
      <c r="C1214" s="17" t="n"/>
      <c r="D1214" s="5" t="n"/>
      <c r="E1214" s="5" t="n"/>
      <c r="F1214" s="6">
        <f>IF(B1214&amp;""="","",IFERROR(INDEX('الطلاب'!$B$6:$B$505,MATCH(B1214&amp;"",'الطلاب'!$A$6:$A$505,0))&amp;"","كود غير موجود"))</f>
        <v/>
      </c>
      <c r="G1214" s="6">
        <f>IF(B1214&amp;""="","",IFERROR(INDEX('الطلاب'!$F$6:$F$505,MATCH(B1214&amp;"",'الطلاب'!$A$6:$A$505,0))&amp;"",""))</f>
        <v/>
      </c>
      <c r="H1214" s="22">
        <f>IF(OR(B1214&amp;""="",NOT(ISNUMBER(A1214))),"",IF(COUNTIFS($B$6:$B$3005,B1214&amp;"",$A$6:$A$3005,"&gt;"&amp;A1214)=0,1,0))</f>
        <v/>
      </c>
    </row>
    <row r="1215">
      <c r="A1215" s="13" t="n"/>
      <c r="B1215" s="5" t="n"/>
      <c r="C1215" s="17" t="n"/>
      <c r="D1215" s="5" t="n"/>
      <c r="E1215" s="5" t="n"/>
      <c r="F1215" s="6">
        <f>IF(B1215&amp;""="","",IFERROR(INDEX('الطلاب'!$B$6:$B$505,MATCH(B1215&amp;"",'الطلاب'!$A$6:$A$505,0))&amp;"","كود غير موجود"))</f>
        <v/>
      </c>
      <c r="G1215" s="6">
        <f>IF(B1215&amp;""="","",IFERROR(INDEX('الطلاب'!$F$6:$F$505,MATCH(B1215&amp;"",'الطلاب'!$A$6:$A$505,0))&amp;"",""))</f>
        <v/>
      </c>
      <c r="H1215" s="22">
        <f>IF(OR(B1215&amp;""="",NOT(ISNUMBER(A1215))),"",IF(COUNTIFS($B$6:$B$3005,B1215&amp;"",$A$6:$A$3005,"&gt;"&amp;A1215)=0,1,0))</f>
        <v/>
      </c>
    </row>
    <row r="1216">
      <c r="A1216" s="13" t="n"/>
      <c r="B1216" s="5" t="n"/>
      <c r="C1216" s="17" t="n"/>
      <c r="D1216" s="5" t="n"/>
      <c r="E1216" s="5" t="n"/>
      <c r="F1216" s="6">
        <f>IF(B1216&amp;""="","",IFERROR(INDEX('الطلاب'!$B$6:$B$505,MATCH(B1216&amp;"",'الطلاب'!$A$6:$A$505,0))&amp;"","كود غير موجود"))</f>
        <v/>
      </c>
      <c r="G1216" s="6">
        <f>IF(B1216&amp;""="","",IFERROR(INDEX('الطلاب'!$F$6:$F$505,MATCH(B1216&amp;"",'الطلاب'!$A$6:$A$505,0))&amp;"",""))</f>
        <v/>
      </c>
      <c r="H1216" s="22">
        <f>IF(OR(B1216&amp;""="",NOT(ISNUMBER(A1216))),"",IF(COUNTIFS($B$6:$B$3005,B1216&amp;"",$A$6:$A$3005,"&gt;"&amp;A1216)=0,1,0))</f>
        <v/>
      </c>
    </row>
    <row r="1217">
      <c r="A1217" s="13" t="n"/>
      <c r="B1217" s="5" t="n"/>
      <c r="C1217" s="17" t="n"/>
      <c r="D1217" s="5" t="n"/>
      <c r="E1217" s="5" t="n"/>
      <c r="F1217" s="6">
        <f>IF(B1217&amp;""="","",IFERROR(INDEX('الطلاب'!$B$6:$B$505,MATCH(B1217&amp;"",'الطلاب'!$A$6:$A$505,0))&amp;"","كود غير موجود"))</f>
        <v/>
      </c>
      <c r="G1217" s="6">
        <f>IF(B1217&amp;""="","",IFERROR(INDEX('الطلاب'!$F$6:$F$505,MATCH(B1217&amp;"",'الطلاب'!$A$6:$A$505,0))&amp;"",""))</f>
        <v/>
      </c>
      <c r="H1217" s="22">
        <f>IF(OR(B1217&amp;""="",NOT(ISNUMBER(A1217))),"",IF(COUNTIFS($B$6:$B$3005,B1217&amp;"",$A$6:$A$3005,"&gt;"&amp;A1217)=0,1,0))</f>
        <v/>
      </c>
    </row>
    <row r="1218">
      <c r="A1218" s="13" t="n"/>
      <c r="B1218" s="5" t="n"/>
      <c r="C1218" s="17" t="n"/>
      <c r="D1218" s="5" t="n"/>
      <c r="E1218" s="5" t="n"/>
      <c r="F1218" s="6">
        <f>IF(B1218&amp;""="","",IFERROR(INDEX('الطلاب'!$B$6:$B$505,MATCH(B1218&amp;"",'الطلاب'!$A$6:$A$505,0))&amp;"","كود غير موجود"))</f>
        <v/>
      </c>
      <c r="G1218" s="6">
        <f>IF(B1218&amp;""="","",IFERROR(INDEX('الطلاب'!$F$6:$F$505,MATCH(B1218&amp;"",'الطلاب'!$A$6:$A$505,0))&amp;"",""))</f>
        <v/>
      </c>
      <c r="H1218" s="22">
        <f>IF(OR(B1218&amp;""="",NOT(ISNUMBER(A1218))),"",IF(COUNTIFS($B$6:$B$3005,B1218&amp;"",$A$6:$A$3005,"&gt;"&amp;A1218)=0,1,0))</f>
        <v/>
      </c>
    </row>
    <row r="1219">
      <c r="A1219" s="13" t="n"/>
      <c r="B1219" s="5" t="n"/>
      <c r="C1219" s="17" t="n"/>
      <c r="D1219" s="5" t="n"/>
      <c r="E1219" s="5" t="n"/>
      <c r="F1219" s="6">
        <f>IF(B1219&amp;""="","",IFERROR(INDEX('الطلاب'!$B$6:$B$505,MATCH(B1219&amp;"",'الطلاب'!$A$6:$A$505,0))&amp;"","كود غير موجود"))</f>
        <v/>
      </c>
      <c r="G1219" s="6">
        <f>IF(B1219&amp;""="","",IFERROR(INDEX('الطلاب'!$F$6:$F$505,MATCH(B1219&amp;"",'الطلاب'!$A$6:$A$505,0))&amp;"",""))</f>
        <v/>
      </c>
      <c r="H1219" s="22">
        <f>IF(OR(B1219&amp;""="",NOT(ISNUMBER(A1219))),"",IF(COUNTIFS($B$6:$B$3005,B1219&amp;"",$A$6:$A$3005,"&gt;"&amp;A1219)=0,1,0))</f>
        <v/>
      </c>
    </row>
    <row r="1220">
      <c r="A1220" s="13" t="n"/>
      <c r="B1220" s="5" t="n"/>
      <c r="C1220" s="17" t="n"/>
      <c r="D1220" s="5" t="n"/>
      <c r="E1220" s="5" t="n"/>
      <c r="F1220" s="6">
        <f>IF(B1220&amp;""="","",IFERROR(INDEX('الطلاب'!$B$6:$B$505,MATCH(B1220&amp;"",'الطلاب'!$A$6:$A$505,0))&amp;"","كود غير موجود"))</f>
        <v/>
      </c>
      <c r="G1220" s="6">
        <f>IF(B1220&amp;""="","",IFERROR(INDEX('الطلاب'!$F$6:$F$505,MATCH(B1220&amp;"",'الطلاب'!$A$6:$A$505,0))&amp;"",""))</f>
        <v/>
      </c>
      <c r="H1220" s="22">
        <f>IF(OR(B1220&amp;""="",NOT(ISNUMBER(A1220))),"",IF(COUNTIFS($B$6:$B$3005,B1220&amp;"",$A$6:$A$3005,"&gt;"&amp;A1220)=0,1,0))</f>
        <v/>
      </c>
    </row>
    <row r="1221">
      <c r="A1221" s="13" t="n"/>
      <c r="B1221" s="5" t="n"/>
      <c r="C1221" s="17" t="n"/>
      <c r="D1221" s="5" t="n"/>
      <c r="E1221" s="5" t="n"/>
      <c r="F1221" s="6">
        <f>IF(B1221&amp;""="","",IFERROR(INDEX('الطلاب'!$B$6:$B$505,MATCH(B1221&amp;"",'الطلاب'!$A$6:$A$505,0))&amp;"","كود غير موجود"))</f>
        <v/>
      </c>
      <c r="G1221" s="6">
        <f>IF(B1221&amp;""="","",IFERROR(INDEX('الطلاب'!$F$6:$F$505,MATCH(B1221&amp;"",'الطلاب'!$A$6:$A$505,0))&amp;"",""))</f>
        <v/>
      </c>
      <c r="H1221" s="22">
        <f>IF(OR(B1221&amp;""="",NOT(ISNUMBER(A1221))),"",IF(COUNTIFS($B$6:$B$3005,B1221&amp;"",$A$6:$A$3005,"&gt;"&amp;A1221)=0,1,0))</f>
        <v/>
      </c>
    </row>
    <row r="1222">
      <c r="A1222" s="13" t="n"/>
      <c r="B1222" s="5" t="n"/>
      <c r="C1222" s="17" t="n"/>
      <c r="D1222" s="5" t="n"/>
      <c r="E1222" s="5" t="n"/>
      <c r="F1222" s="6">
        <f>IF(B1222&amp;""="","",IFERROR(INDEX('الطلاب'!$B$6:$B$505,MATCH(B1222&amp;"",'الطلاب'!$A$6:$A$505,0))&amp;"","كود غير موجود"))</f>
        <v/>
      </c>
      <c r="G1222" s="6">
        <f>IF(B1222&amp;""="","",IFERROR(INDEX('الطلاب'!$F$6:$F$505,MATCH(B1222&amp;"",'الطلاب'!$A$6:$A$505,0))&amp;"",""))</f>
        <v/>
      </c>
      <c r="H1222" s="22">
        <f>IF(OR(B1222&amp;""="",NOT(ISNUMBER(A1222))),"",IF(COUNTIFS($B$6:$B$3005,B1222&amp;"",$A$6:$A$3005,"&gt;"&amp;A1222)=0,1,0))</f>
        <v/>
      </c>
    </row>
    <row r="1223">
      <c r="A1223" s="13" t="n"/>
      <c r="B1223" s="5" t="n"/>
      <c r="C1223" s="17" t="n"/>
      <c r="D1223" s="5" t="n"/>
      <c r="E1223" s="5" t="n"/>
      <c r="F1223" s="6">
        <f>IF(B1223&amp;""="","",IFERROR(INDEX('الطلاب'!$B$6:$B$505,MATCH(B1223&amp;"",'الطلاب'!$A$6:$A$505,0))&amp;"","كود غير موجود"))</f>
        <v/>
      </c>
      <c r="G1223" s="6">
        <f>IF(B1223&amp;""="","",IFERROR(INDEX('الطلاب'!$F$6:$F$505,MATCH(B1223&amp;"",'الطلاب'!$A$6:$A$505,0))&amp;"",""))</f>
        <v/>
      </c>
      <c r="H1223" s="22">
        <f>IF(OR(B1223&amp;""="",NOT(ISNUMBER(A1223))),"",IF(COUNTIFS($B$6:$B$3005,B1223&amp;"",$A$6:$A$3005,"&gt;"&amp;A1223)=0,1,0))</f>
        <v/>
      </c>
    </row>
    <row r="1224">
      <c r="A1224" s="13" t="n"/>
      <c r="B1224" s="5" t="n"/>
      <c r="C1224" s="17" t="n"/>
      <c r="D1224" s="5" t="n"/>
      <c r="E1224" s="5" t="n"/>
      <c r="F1224" s="6">
        <f>IF(B1224&amp;""="","",IFERROR(INDEX('الطلاب'!$B$6:$B$505,MATCH(B1224&amp;"",'الطلاب'!$A$6:$A$505,0))&amp;"","كود غير موجود"))</f>
        <v/>
      </c>
      <c r="G1224" s="6">
        <f>IF(B1224&amp;""="","",IFERROR(INDEX('الطلاب'!$F$6:$F$505,MATCH(B1224&amp;"",'الطلاب'!$A$6:$A$505,0))&amp;"",""))</f>
        <v/>
      </c>
      <c r="H1224" s="22">
        <f>IF(OR(B1224&amp;""="",NOT(ISNUMBER(A1224))),"",IF(COUNTIFS($B$6:$B$3005,B1224&amp;"",$A$6:$A$3005,"&gt;"&amp;A1224)=0,1,0))</f>
        <v/>
      </c>
    </row>
    <row r="1225">
      <c r="A1225" s="13" t="n"/>
      <c r="B1225" s="5" t="n"/>
      <c r="C1225" s="17" t="n"/>
      <c r="D1225" s="5" t="n"/>
      <c r="E1225" s="5" t="n"/>
      <c r="F1225" s="6">
        <f>IF(B1225&amp;""="","",IFERROR(INDEX('الطلاب'!$B$6:$B$505,MATCH(B1225&amp;"",'الطلاب'!$A$6:$A$505,0))&amp;"","كود غير موجود"))</f>
        <v/>
      </c>
      <c r="G1225" s="6">
        <f>IF(B1225&amp;""="","",IFERROR(INDEX('الطلاب'!$F$6:$F$505,MATCH(B1225&amp;"",'الطلاب'!$A$6:$A$505,0))&amp;"",""))</f>
        <v/>
      </c>
      <c r="H1225" s="22">
        <f>IF(OR(B1225&amp;""="",NOT(ISNUMBER(A1225))),"",IF(COUNTIFS($B$6:$B$3005,B1225&amp;"",$A$6:$A$3005,"&gt;"&amp;A1225)=0,1,0))</f>
        <v/>
      </c>
    </row>
    <row r="1226">
      <c r="A1226" s="13" t="n"/>
      <c r="B1226" s="5" t="n"/>
      <c r="C1226" s="17" t="n"/>
      <c r="D1226" s="5" t="n"/>
      <c r="E1226" s="5" t="n"/>
      <c r="F1226" s="6">
        <f>IF(B1226&amp;""="","",IFERROR(INDEX('الطلاب'!$B$6:$B$505,MATCH(B1226&amp;"",'الطلاب'!$A$6:$A$505,0))&amp;"","كود غير موجود"))</f>
        <v/>
      </c>
      <c r="G1226" s="6">
        <f>IF(B1226&amp;""="","",IFERROR(INDEX('الطلاب'!$F$6:$F$505,MATCH(B1226&amp;"",'الطلاب'!$A$6:$A$505,0))&amp;"",""))</f>
        <v/>
      </c>
      <c r="H1226" s="22">
        <f>IF(OR(B1226&amp;""="",NOT(ISNUMBER(A1226))),"",IF(COUNTIFS($B$6:$B$3005,B1226&amp;"",$A$6:$A$3005,"&gt;"&amp;A1226)=0,1,0))</f>
        <v/>
      </c>
    </row>
    <row r="1227">
      <c r="A1227" s="13" t="n"/>
      <c r="B1227" s="5" t="n"/>
      <c r="C1227" s="17" t="n"/>
      <c r="D1227" s="5" t="n"/>
      <c r="E1227" s="5" t="n"/>
      <c r="F1227" s="6">
        <f>IF(B1227&amp;""="","",IFERROR(INDEX('الطلاب'!$B$6:$B$505,MATCH(B1227&amp;"",'الطلاب'!$A$6:$A$505,0))&amp;"","كود غير موجود"))</f>
        <v/>
      </c>
      <c r="G1227" s="6">
        <f>IF(B1227&amp;""="","",IFERROR(INDEX('الطلاب'!$F$6:$F$505,MATCH(B1227&amp;"",'الطلاب'!$A$6:$A$505,0))&amp;"",""))</f>
        <v/>
      </c>
      <c r="H1227" s="22">
        <f>IF(OR(B1227&amp;""="",NOT(ISNUMBER(A1227))),"",IF(COUNTIFS($B$6:$B$3005,B1227&amp;"",$A$6:$A$3005,"&gt;"&amp;A1227)=0,1,0))</f>
        <v/>
      </c>
    </row>
    <row r="1228">
      <c r="A1228" s="13" t="n"/>
      <c r="B1228" s="5" t="n"/>
      <c r="C1228" s="17" t="n"/>
      <c r="D1228" s="5" t="n"/>
      <c r="E1228" s="5" t="n"/>
      <c r="F1228" s="6">
        <f>IF(B1228&amp;""="","",IFERROR(INDEX('الطلاب'!$B$6:$B$505,MATCH(B1228&amp;"",'الطلاب'!$A$6:$A$505,0))&amp;"","كود غير موجود"))</f>
        <v/>
      </c>
      <c r="G1228" s="6">
        <f>IF(B1228&amp;""="","",IFERROR(INDEX('الطلاب'!$F$6:$F$505,MATCH(B1228&amp;"",'الطلاب'!$A$6:$A$505,0))&amp;"",""))</f>
        <v/>
      </c>
      <c r="H1228" s="22">
        <f>IF(OR(B1228&amp;""="",NOT(ISNUMBER(A1228))),"",IF(COUNTIFS($B$6:$B$3005,B1228&amp;"",$A$6:$A$3005,"&gt;"&amp;A1228)=0,1,0))</f>
        <v/>
      </c>
    </row>
    <row r="1229">
      <c r="A1229" s="13" t="n"/>
      <c r="B1229" s="5" t="n"/>
      <c r="C1229" s="17" t="n"/>
      <c r="D1229" s="5" t="n"/>
      <c r="E1229" s="5" t="n"/>
      <c r="F1229" s="6">
        <f>IF(B1229&amp;""="","",IFERROR(INDEX('الطلاب'!$B$6:$B$505,MATCH(B1229&amp;"",'الطلاب'!$A$6:$A$505,0))&amp;"","كود غير موجود"))</f>
        <v/>
      </c>
      <c r="G1229" s="6">
        <f>IF(B1229&amp;""="","",IFERROR(INDEX('الطلاب'!$F$6:$F$505,MATCH(B1229&amp;"",'الطلاب'!$A$6:$A$505,0))&amp;"",""))</f>
        <v/>
      </c>
      <c r="H1229" s="22">
        <f>IF(OR(B1229&amp;""="",NOT(ISNUMBER(A1229))),"",IF(COUNTIFS($B$6:$B$3005,B1229&amp;"",$A$6:$A$3005,"&gt;"&amp;A1229)=0,1,0))</f>
        <v/>
      </c>
    </row>
    <row r="1230">
      <c r="A1230" s="13" t="n"/>
      <c r="B1230" s="5" t="n"/>
      <c r="C1230" s="17" t="n"/>
      <c r="D1230" s="5" t="n"/>
      <c r="E1230" s="5" t="n"/>
      <c r="F1230" s="6">
        <f>IF(B1230&amp;""="","",IFERROR(INDEX('الطلاب'!$B$6:$B$505,MATCH(B1230&amp;"",'الطلاب'!$A$6:$A$505,0))&amp;"","كود غير موجود"))</f>
        <v/>
      </c>
      <c r="G1230" s="6">
        <f>IF(B1230&amp;""="","",IFERROR(INDEX('الطلاب'!$F$6:$F$505,MATCH(B1230&amp;"",'الطلاب'!$A$6:$A$505,0))&amp;"",""))</f>
        <v/>
      </c>
      <c r="H1230" s="22">
        <f>IF(OR(B1230&amp;""="",NOT(ISNUMBER(A1230))),"",IF(COUNTIFS($B$6:$B$3005,B1230&amp;"",$A$6:$A$3005,"&gt;"&amp;A1230)=0,1,0))</f>
        <v/>
      </c>
    </row>
    <row r="1231">
      <c r="A1231" s="13" t="n"/>
      <c r="B1231" s="5" t="n"/>
      <c r="C1231" s="17" t="n"/>
      <c r="D1231" s="5" t="n"/>
      <c r="E1231" s="5" t="n"/>
      <c r="F1231" s="6">
        <f>IF(B1231&amp;""="","",IFERROR(INDEX('الطلاب'!$B$6:$B$505,MATCH(B1231&amp;"",'الطلاب'!$A$6:$A$505,0))&amp;"","كود غير موجود"))</f>
        <v/>
      </c>
      <c r="G1231" s="6">
        <f>IF(B1231&amp;""="","",IFERROR(INDEX('الطلاب'!$F$6:$F$505,MATCH(B1231&amp;"",'الطلاب'!$A$6:$A$505,0))&amp;"",""))</f>
        <v/>
      </c>
      <c r="H1231" s="22">
        <f>IF(OR(B1231&amp;""="",NOT(ISNUMBER(A1231))),"",IF(COUNTIFS($B$6:$B$3005,B1231&amp;"",$A$6:$A$3005,"&gt;"&amp;A1231)=0,1,0))</f>
        <v/>
      </c>
    </row>
    <row r="1232">
      <c r="A1232" s="13" t="n"/>
      <c r="B1232" s="5" t="n"/>
      <c r="C1232" s="17" t="n"/>
      <c r="D1232" s="5" t="n"/>
      <c r="E1232" s="5" t="n"/>
      <c r="F1232" s="6">
        <f>IF(B1232&amp;""="","",IFERROR(INDEX('الطلاب'!$B$6:$B$505,MATCH(B1232&amp;"",'الطلاب'!$A$6:$A$505,0))&amp;"","كود غير موجود"))</f>
        <v/>
      </c>
      <c r="G1232" s="6">
        <f>IF(B1232&amp;""="","",IFERROR(INDEX('الطلاب'!$F$6:$F$505,MATCH(B1232&amp;"",'الطلاب'!$A$6:$A$505,0))&amp;"",""))</f>
        <v/>
      </c>
      <c r="H1232" s="22">
        <f>IF(OR(B1232&amp;""="",NOT(ISNUMBER(A1232))),"",IF(COUNTIFS($B$6:$B$3005,B1232&amp;"",$A$6:$A$3005,"&gt;"&amp;A1232)=0,1,0))</f>
        <v/>
      </c>
    </row>
    <row r="1233">
      <c r="A1233" s="13" t="n"/>
      <c r="B1233" s="5" t="n"/>
      <c r="C1233" s="17" t="n"/>
      <c r="D1233" s="5" t="n"/>
      <c r="E1233" s="5" t="n"/>
      <c r="F1233" s="6">
        <f>IF(B1233&amp;""="","",IFERROR(INDEX('الطلاب'!$B$6:$B$505,MATCH(B1233&amp;"",'الطلاب'!$A$6:$A$505,0))&amp;"","كود غير موجود"))</f>
        <v/>
      </c>
      <c r="G1233" s="6">
        <f>IF(B1233&amp;""="","",IFERROR(INDEX('الطلاب'!$F$6:$F$505,MATCH(B1233&amp;"",'الطلاب'!$A$6:$A$505,0))&amp;"",""))</f>
        <v/>
      </c>
      <c r="H1233" s="22">
        <f>IF(OR(B1233&amp;""="",NOT(ISNUMBER(A1233))),"",IF(COUNTIFS($B$6:$B$3005,B1233&amp;"",$A$6:$A$3005,"&gt;"&amp;A1233)=0,1,0))</f>
        <v/>
      </c>
    </row>
    <row r="1234">
      <c r="A1234" s="13" t="n"/>
      <c r="B1234" s="5" t="n"/>
      <c r="C1234" s="17" t="n"/>
      <c r="D1234" s="5" t="n"/>
      <c r="E1234" s="5" t="n"/>
      <c r="F1234" s="6">
        <f>IF(B1234&amp;""="","",IFERROR(INDEX('الطلاب'!$B$6:$B$505,MATCH(B1234&amp;"",'الطلاب'!$A$6:$A$505,0))&amp;"","كود غير موجود"))</f>
        <v/>
      </c>
      <c r="G1234" s="6">
        <f>IF(B1234&amp;""="","",IFERROR(INDEX('الطلاب'!$F$6:$F$505,MATCH(B1234&amp;"",'الطلاب'!$A$6:$A$505,0))&amp;"",""))</f>
        <v/>
      </c>
      <c r="H1234" s="22">
        <f>IF(OR(B1234&amp;""="",NOT(ISNUMBER(A1234))),"",IF(COUNTIFS($B$6:$B$3005,B1234&amp;"",$A$6:$A$3005,"&gt;"&amp;A1234)=0,1,0))</f>
        <v/>
      </c>
    </row>
    <row r="1235">
      <c r="A1235" s="13" t="n"/>
      <c r="B1235" s="5" t="n"/>
      <c r="C1235" s="17" t="n"/>
      <c r="D1235" s="5" t="n"/>
      <c r="E1235" s="5" t="n"/>
      <c r="F1235" s="6">
        <f>IF(B1235&amp;""="","",IFERROR(INDEX('الطلاب'!$B$6:$B$505,MATCH(B1235&amp;"",'الطلاب'!$A$6:$A$505,0))&amp;"","كود غير موجود"))</f>
        <v/>
      </c>
      <c r="G1235" s="6">
        <f>IF(B1235&amp;""="","",IFERROR(INDEX('الطلاب'!$F$6:$F$505,MATCH(B1235&amp;"",'الطلاب'!$A$6:$A$505,0))&amp;"",""))</f>
        <v/>
      </c>
      <c r="H1235" s="22">
        <f>IF(OR(B1235&amp;""="",NOT(ISNUMBER(A1235))),"",IF(COUNTIFS($B$6:$B$3005,B1235&amp;"",$A$6:$A$3005,"&gt;"&amp;A1235)=0,1,0))</f>
        <v/>
      </c>
    </row>
    <row r="1236">
      <c r="A1236" s="13" t="n"/>
      <c r="B1236" s="5" t="n"/>
      <c r="C1236" s="17" t="n"/>
      <c r="D1236" s="5" t="n"/>
      <c r="E1236" s="5" t="n"/>
      <c r="F1236" s="6">
        <f>IF(B1236&amp;""="","",IFERROR(INDEX('الطلاب'!$B$6:$B$505,MATCH(B1236&amp;"",'الطلاب'!$A$6:$A$505,0))&amp;"","كود غير موجود"))</f>
        <v/>
      </c>
      <c r="G1236" s="6">
        <f>IF(B1236&amp;""="","",IFERROR(INDEX('الطلاب'!$F$6:$F$505,MATCH(B1236&amp;"",'الطلاب'!$A$6:$A$505,0))&amp;"",""))</f>
        <v/>
      </c>
      <c r="H1236" s="22">
        <f>IF(OR(B1236&amp;""="",NOT(ISNUMBER(A1236))),"",IF(COUNTIFS($B$6:$B$3005,B1236&amp;"",$A$6:$A$3005,"&gt;"&amp;A1236)=0,1,0))</f>
        <v/>
      </c>
    </row>
    <row r="1237">
      <c r="A1237" s="13" t="n"/>
      <c r="B1237" s="5" t="n"/>
      <c r="C1237" s="17" t="n"/>
      <c r="D1237" s="5" t="n"/>
      <c r="E1237" s="5" t="n"/>
      <c r="F1237" s="6">
        <f>IF(B1237&amp;""="","",IFERROR(INDEX('الطلاب'!$B$6:$B$505,MATCH(B1237&amp;"",'الطلاب'!$A$6:$A$505,0))&amp;"","كود غير موجود"))</f>
        <v/>
      </c>
      <c r="G1237" s="6">
        <f>IF(B1237&amp;""="","",IFERROR(INDEX('الطلاب'!$F$6:$F$505,MATCH(B1237&amp;"",'الطلاب'!$A$6:$A$505,0))&amp;"",""))</f>
        <v/>
      </c>
      <c r="H1237" s="22">
        <f>IF(OR(B1237&amp;""="",NOT(ISNUMBER(A1237))),"",IF(COUNTIFS($B$6:$B$3005,B1237&amp;"",$A$6:$A$3005,"&gt;"&amp;A1237)=0,1,0))</f>
        <v/>
      </c>
    </row>
    <row r="1238">
      <c r="A1238" s="13" t="n"/>
      <c r="B1238" s="5" t="n"/>
      <c r="C1238" s="17" t="n"/>
      <c r="D1238" s="5" t="n"/>
      <c r="E1238" s="5" t="n"/>
      <c r="F1238" s="6">
        <f>IF(B1238&amp;""="","",IFERROR(INDEX('الطلاب'!$B$6:$B$505,MATCH(B1238&amp;"",'الطلاب'!$A$6:$A$505,0))&amp;"","كود غير موجود"))</f>
        <v/>
      </c>
      <c r="G1238" s="6">
        <f>IF(B1238&amp;""="","",IFERROR(INDEX('الطلاب'!$F$6:$F$505,MATCH(B1238&amp;"",'الطلاب'!$A$6:$A$505,0))&amp;"",""))</f>
        <v/>
      </c>
      <c r="H1238" s="22">
        <f>IF(OR(B1238&amp;""="",NOT(ISNUMBER(A1238))),"",IF(COUNTIFS($B$6:$B$3005,B1238&amp;"",$A$6:$A$3005,"&gt;"&amp;A1238)=0,1,0))</f>
        <v/>
      </c>
    </row>
    <row r="1239">
      <c r="A1239" s="13" t="n"/>
      <c r="B1239" s="5" t="n"/>
      <c r="C1239" s="17" t="n"/>
      <c r="D1239" s="5" t="n"/>
      <c r="E1239" s="5" t="n"/>
      <c r="F1239" s="6">
        <f>IF(B1239&amp;""="","",IFERROR(INDEX('الطلاب'!$B$6:$B$505,MATCH(B1239&amp;"",'الطلاب'!$A$6:$A$505,0))&amp;"","كود غير موجود"))</f>
        <v/>
      </c>
      <c r="G1239" s="6">
        <f>IF(B1239&amp;""="","",IFERROR(INDEX('الطلاب'!$F$6:$F$505,MATCH(B1239&amp;"",'الطلاب'!$A$6:$A$505,0))&amp;"",""))</f>
        <v/>
      </c>
      <c r="H1239" s="22">
        <f>IF(OR(B1239&amp;""="",NOT(ISNUMBER(A1239))),"",IF(COUNTIFS($B$6:$B$3005,B1239&amp;"",$A$6:$A$3005,"&gt;"&amp;A1239)=0,1,0))</f>
        <v/>
      </c>
    </row>
    <row r="1240">
      <c r="A1240" s="13" t="n"/>
      <c r="B1240" s="5" t="n"/>
      <c r="C1240" s="17" t="n"/>
      <c r="D1240" s="5" t="n"/>
      <c r="E1240" s="5" t="n"/>
      <c r="F1240" s="6">
        <f>IF(B1240&amp;""="","",IFERROR(INDEX('الطلاب'!$B$6:$B$505,MATCH(B1240&amp;"",'الطلاب'!$A$6:$A$505,0))&amp;"","كود غير موجود"))</f>
        <v/>
      </c>
      <c r="G1240" s="6">
        <f>IF(B1240&amp;""="","",IFERROR(INDEX('الطلاب'!$F$6:$F$505,MATCH(B1240&amp;"",'الطلاب'!$A$6:$A$505,0))&amp;"",""))</f>
        <v/>
      </c>
      <c r="H1240" s="22">
        <f>IF(OR(B1240&amp;""="",NOT(ISNUMBER(A1240))),"",IF(COUNTIFS($B$6:$B$3005,B1240&amp;"",$A$6:$A$3005,"&gt;"&amp;A1240)=0,1,0))</f>
        <v/>
      </c>
    </row>
    <row r="1241">
      <c r="A1241" s="13" t="n"/>
      <c r="B1241" s="5" t="n"/>
      <c r="C1241" s="17" t="n"/>
      <c r="D1241" s="5" t="n"/>
      <c r="E1241" s="5" t="n"/>
      <c r="F1241" s="6">
        <f>IF(B1241&amp;""="","",IFERROR(INDEX('الطلاب'!$B$6:$B$505,MATCH(B1241&amp;"",'الطلاب'!$A$6:$A$505,0))&amp;"","كود غير موجود"))</f>
        <v/>
      </c>
      <c r="G1241" s="6">
        <f>IF(B1241&amp;""="","",IFERROR(INDEX('الطلاب'!$F$6:$F$505,MATCH(B1241&amp;"",'الطلاب'!$A$6:$A$505,0))&amp;"",""))</f>
        <v/>
      </c>
      <c r="H1241" s="22">
        <f>IF(OR(B1241&amp;""="",NOT(ISNUMBER(A1241))),"",IF(COUNTIFS($B$6:$B$3005,B1241&amp;"",$A$6:$A$3005,"&gt;"&amp;A1241)=0,1,0))</f>
        <v/>
      </c>
    </row>
    <row r="1242">
      <c r="A1242" s="13" t="n"/>
      <c r="B1242" s="5" t="n"/>
      <c r="C1242" s="17" t="n"/>
      <c r="D1242" s="5" t="n"/>
      <c r="E1242" s="5" t="n"/>
      <c r="F1242" s="6">
        <f>IF(B1242&amp;""="","",IFERROR(INDEX('الطلاب'!$B$6:$B$505,MATCH(B1242&amp;"",'الطلاب'!$A$6:$A$505,0))&amp;"","كود غير موجود"))</f>
        <v/>
      </c>
      <c r="G1242" s="6">
        <f>IF(B1242&amp;""="","",IFERROR(INDEX('الطلاب'!$F$6:$F$505,MATCH(B1242&amp;"",'الطلاب'!$A$6:$A$505,0))&amp;"",""))</f>
        <v/>
      </c>
      <c r="H1242" s="22">
        <f>IF(OR(B1242&amp;""="",NOT(ISNUMBER(A1242))),"",IF(COUNTIFS($B$6:$B$3005,B1242&amp;"",$A$6:$A$3005,"&gt;"&amp;A1242)=0,1,0))</f>
        <v/>
      </c>
    </row>
    <row r="1243">
      <c r="A1243" s="13" t="n"/>
      <c r="B1243" s="5" t="n"/>
      <c r="C1243" s="17" t="n"/>
      <c r="D1243" s="5" t="n"/>
      <c r="E1243" s="5" t="n"/>
      <c r="F1243" s="6">
        <f>IF(B1243&amp;""="","",IFERROR(INDEX('الطلاب'!$B$6:$B$505,MATCH(B1243&amp;"",'الطلاب'!$A$6:$A$505,0))&amp;"","كود غير موجود"))</f>
        <v/>
      </c>
      <c r="G1243" s="6">
        <f>IF(B1243&amp;""="","",IFERROR(INDEX('الطلاب'!$F$6:$F$505,MATCH(B1243&amp;"",'الطلاب'!$A$6:$A$505,0))&amp;"",""))</f>
        <v/>
      </c>
      <c r="H1243" s="22">
        <f>IF(OR(B1243&amp;""="",NOT(ISNUMBER(A1243))),"",IF(COUNTIFS($B$6:$B$3005,B1243&amp;"",$A$6:$A$3005,"&gt;"&amp;A1243)=0,1,0))</f>
        <v/>
      </c>
    </row>
    <row r="1244">
      <c r="A1244" s="13" t="n"/>
      <c r="B1244" s="5" t="n"/>
      <c r="C1244" s="17" t="n"/>
      <c r="D1244" s="5" t="n"/>
      <c r="E1244" s="5" t="n"/>
      <c r="F1244" s="6">
        <f>IF(B1244&amp;""="","",IFERROR(INDEX('الطلاب'!$B$6:$B$505,MATCH(B1244&amp;"",'الطلاب'!$A$6:$A$505,0))&amp;"","كود غير موجود"))</f>
        <v/>
      </c>
      <c r="G1244" s="6">
        <f>IF(B1244&amp;""="","",IFERROR(INDEX('الطلاب'!$F$6:$F$505,MATCH(B1244&amp;"",'الطلاب'!$A$6:$A$505,0))&amp;"",""))</f>
        <v/>
      </c>
      <c r="H1244" s="22">
        <f>IF(OR(B1244&amp;""="",NOT(ISNUMBER(A1244))),"",IF(COUNTIFS($B$6:$B$3005,B1244&amp;"",$A$6:$A$3005,"&gt;"&amp;A1244)=0,1,0))</f>
        <v/>
      </c>
    </row>
    <row r="1245">
      <c r="A1245" s="13" t="n"/>
      <c r="B1245" s="5" t="n"/>
      <c r="C1245" s="17" t="n"/>
      <c r="D1245" s="5" t="n"/>
      <c r="E1245" s="5" t="n"/>
      <c r="F1245" s="6">
        <f>IF(B1245&amp;""="","",IFERROR(INDEX('الطلاب'!$B$6:$B$505,MATCH(B1245&amp;"",'الطلاب'!$A$6:$A$505,0))&amp;"","كود غير موجود"))</f>
        <v/>
      </c>
      <c r="G1245" s="6">
        <f>IF(B1245&amp;""="","",IFERROR(INDEX('الطلاب'!$F$6:$F$505,MATCH(B1245&amp;"",'الطلاب'!$A$6:$A$505,0))&amp;"",""))</f>
        <v/>
      </c>
      <c r="H1245" s="22">
        <f>IF(OR(B1245&amp;""="",NOT(ISNUMBER(A1245))),"",IF(COUNTIFS($B$6:$B$3005,B1245&amp;"",$A$6:$A$3005,"&gt;"&amp;A1245)=0,1,0))</f>
        <v/>
      </c>
    </row>
    <row r="1246">
      <c r="A1246" s="13" t="n"/>
      <c r="B1246" s="5" t="n"/>
      <c r="C1246" s="17" t="n"/>
      <c r="D1246" s="5" t="n"/>
      <c r="E1246" s="5" t="n"/>
      <c r="F1246" s="6">
        <f>IF(B1246&amp;""="","",IFERROR(INDEX('الطلاب'!$B$6:$B$505,MATCH(B1246&amp;"",'الطلاب'!$A$6:$A$505,0))&amp;"","كود غير موجود"))</f>
        <v/>
      </c>
      <c r="G1246" s="6">
        <f>IF(B1246&amp;""="","",IFERROR(INDEX('الطلاب'!$F$6:$F$505,MATCH(B1246&amp;"",'الطلاب'!$A$6:$A$505,0))&amp;"",""))</f>
        <v/>
      </c>
      <c r="H1246" s="22">
        <f>IF(OR(B1246&amp;""="",NOT(ISNUMBER(A1246))),"",IF(COUNTIFS($B$6:$B$3005,B1246&amp;"",$A$6:$A$3005,"&gt;"&amp;A1246)=0,1,0))</f>
        <v/>
      </c>
    </row>
    <row r="1247">
      <c r="A1247" s="13" t="n"/>
      <c r="B1247" s="5" t="n"/>
      <c r="C1247" s="17" t="n"/>
      <c r="D1247" s="5" t="n"/>
      <c r="E1247" s="5" t="n"/>
      <c r="F1247" s="6">
        <f>IF(B1247&amp;""="","",IFERROR(INDEX('الطلاب'!$B$6:$B$505,MATCH(B1247&amp;"",'الطلاب'!$A$6:$A$505,0))&amp;"","كود غير موجود"))</f>
        <v/>
      </c>
      <c r="G1247" s="6">
        <f>IF(B1247&amp;""="","",IFERROR(INDEX('الطلاب'!$F$6:$F$505,MATCH(B1247&amp;"",'الطلاب'!$A$6:$A$505,0))&amp;"",""))</f>
        <v/>
      </c>
      <c r="H1247" s="22">
        <f>IF(OR(B1247&amp;""="",NOT(ISNUMBER(A1247))),"",IF(COUNTIFS($B$6:$B$3005,B1247&amp;"",$A$6:$A$3005,"&gt;"&amp;A1247)=0,1,0))</f>
        <v/>
      </c>
    </row>
    <row r="1248">
      <c r="A1248" s="13" t="n"/>
      <c r="B1248" s="5" t="n"/>
      <c r="C1248" s="17" t="n"/>
      <c r="D1248" s="5" t="n"/>
      <c r="E1248" s="5" t="n"/>
      <c r="F1248" s="6">
        <f>IF(B1248&amp;""="","",IFERROR(INDEX('الطلاب'!$B$6:$B$505,MATCH(B1248&amp;"",'الطلاب'!$A$6:$A$505,0))&amp;"","كود غير موجود"))</f>
        <v/>
      </c>
      <c r="G1248" s="6">
        <f>IF(B1248&amp;""="","",IFERROR(INDEX('الطلاب'!$F$6:$F$505,MATCH(B1248&amp;"",'الطلاب'!$A$6:$A$505,0))&amp;"",""))</f>
        <v/>
      </c>
      <c r="H1248" s="22">
        <f>IF(OR(B1248&amp;""="",NOT(ISNUMBER(A1248))),"",IF(COUNTIFS($B$6:$B$3005,B1248&amp;"",$A$6:$A$3005,"&gt;"&amp;A1248)=0,1,0))</f>
        <v/>
      </c>
    </row>
    <row r="1249">
      <c r="A1249" s="13" t="n"/>
      <c r="B1249" s="5" t="n"/>
      <c r="C1249" s="17" t="n"/>
      <c r="D1249" s="5" t="n"/>
      <c r="E1249" s="5" t="n"/>
      <c r="F1249" s="6">
        <f>IF(B1249&amp;""="","",IFERROR(INDEX('الطلاب'!$B$6:$B$505,MATCH(B1249&amp;"",'الطلاب'!$A$6:$A$505,0))&amp;"","كود غير موجود"))</f>
        <v/>
      </c>
      <c r="G1249" s="6">
        <f>IF(B1249&amp;""="","",IFERROR(INDEX('الطلاب'!$F$6:$F$505,MATCH(B1249&amp;"",'الطلاب'!$A$6:$A$505,0))&amp;"",""))</f>
        <v/>
      </c>
      <c r="H1249" s="22">
        <f>IF(OR(B1249&amp;""="",NOT(ISNUMBER(A1249))),"",IF(COUNTIFS($B$6:$B$3005,B1249&amp;"",$A$6:$A$3005,"&gt;"&amp;A1249)=0,1,0))</f>
        <v/>
      </c>
    </row>
    <row r="1250">
      <c r="A1250" s="13" t="n"/>
      <c r="B1250" s="5" t="n"/>
      <c r="C1250" s="17" t="n"/>
      <c r="D1250" s="5" t="n"/>
      <c r="E1250" s="5" t="n"/>
      <c r="F1250" s="6">
        <f>IF(B1250&amp;""="","",IFERROR(INDEX('الطلاب'!$B$6:$B$505,MATCH(B1250&amp;"",'الطلاب'!$A$6:$A$505,0))&amp;"","كود غير موجود"))</f>
        <v/>
      </c>
      <c r="G1250" s="6">
        <f>IF(B1250&amp;""="","",IFERROR(INDEX('الطلاب'!$F$6:$F$505,MATCH(B1250&amp;"",'الطلاب'!$A$6:$A$505,0))&amp;"",""))</f>
        <v/>
      </c>
      <c r="H1250" s="22">
        <f>IF(OR(B1250&amp;""="",NOT(ISNUMBER(A1250))),"",IF(COUNTIFS($B$6:$B$3005,B1250&amp;"",$A$6:$A$3005,"&gt;"&amp;A1250)=0,1,0))</f>
        <v/>
      </c>
    </row>
    <row r="1251">
      <c r="A1251" s="13" t="n"/>
      <c r="B1251" s="5" t="n"/>
      <c r="C1251" s="17" t="n"/>
      <c r="D1251" s="5" t="n"/>
      <c r="E1251" s="5" t="n"/>
      <c r="F1251" s="6">
        <f>IF(B1251&amp;""="","",IFERROR(INDEX('الطلاب'!$B$6:$B$505,MATCH(B1251&amp;"",'الطلاب'!$A$6:$A$505,0))&amp;"","كود غير موجود"))</f>
        <v/>
      </c>
      <c r="G1251" s="6">
        <f>IF(B1251&amp;""="","",IFERROR(INDEX('الطلاب'!$F$6:$F$505,MATCH(B1251&amp;"",'الطلاب'!$A$6:$A$505,0))&amp;"",""))</f>
        <v/>
      </c>
      <c r="H1251" s="22">
        <f>IF(OR(B1251&amp;""="",NOT(ISNUMBER(A1251))),"",IF(COUNTIFS($B$6:$B$3005,B1251&amp;"",$A$6:$A$3005,"&gt;"&amp;A1251)=0,1,0))</f>
        <v/>
      </c>
    </row>
    <row r="1252">
      <c r="A1252" s="13" t="n"/>
      <c r="B1252" s="5" t="n"/>
      <c r="C1252" s="17" t="n"/>
      <c r="D1252" s="5" t="n"/>
      <c r="E1252" s="5" t="n"/>
      <c r="F1252" s="6">
        <f>IF(B1252&amp;""="","",IFERROR(INDEX('الطلاب'!$B$6:$B$505,MATCH(B1252&amp;"",'الطلاب'!$A$6:$A$505,0))&amp;"","كود غير موجود"))</f>
        <v/>
      </c>
      <c r="G1252" s="6">
        <f>IF(B1252&amp;""="","",IFERROR(INDEX('الطلاب'!$F$6:$F$505,MATCH(B1252&amp;"",'الطلاب'!$A$6:$A$505,0))&amp;"",""))</f>
        <v/>
      </c>
      <c r="H1252" s="22">
        <f>IF(OR(B1252&amp;""="",NOT(ISNUMBER(A1252))),"",IF(COUNTIFS($B$6:$B$3005,B1252&amp;"",$A$6:$A$3005,"&gt;"&amp;A1252)=0,1,0))</f>
        <v/>
      </c>
    </row>
    <row r="1253">
      <c r="A1253" s="13" t="n"/>
      <c r="B1253" s="5" t="n"/>
      <c r="C1253" s="17" t="n"/>
      <c r="D1253" s="5" t="n"/>
      <c r="E1253" s="5" t="n"/>
      <c r="F1253" s="6">
        <f>IF(B1253&amp;""="","",IFERROR(INDEX('الطلاب'!$B$6:$B$505,MATCH(B1253&amp;"",'الطلاب'!$A$6:$A$505,0))&amp;"","كود غير موجود"))</f>
        <v/>
      </c>
      <c r="G1253" s="6">
        <f>IF(B1253&amp;""="","",IFERROR(INDEX('الطلاب'!$F$6:$F$505,MATCH(B1253&amp;"",'الطلاب'!$A$6:$A$505,0))&amp;"",""))</f>
        <v/>
      </c>
      <c r="H1253" s="22">
        <f>IF(OR(B1253&amp;""="",NOT(ISNUMBER(A1253))),"",IF(COUNTIFS($B$6:$B$3005,B1253&amp;"",$A$6:$A$3005,"&gt;"&amp;A1253)=0,1,0))</f>
        <v/>
      </c>
    </row>
    <row r="1254">
      <c r="A1254" s="13" t="n"/>
      <c r="B1254" s="5" t="n"/>
      <c r="C1254" s="17" t="n"/>
      <c r="D1254" s="5" t="n"/>
      <c r="E1254" s="5" t="n"/>
      <c r="F1254" s="6">
        <f>IF(B1254&amp;""="","",IFERROR(INDEX('الطلاب'!$B$6:$B$505,MATCH(B1254&amp;"",'الطلاب'!$A$6:$A$505,0))&amp;"","كود غير موجود"))</f>
        <v/>
      </c>
      <c r="G1254" s="6">
        <f>IF(B1254&amp;""="","",IFERROR(INDEX('الطلاب'!$F$6:$F$505,MATCH(B1254&amp;"",'الطلاب'!$A$6:$A$505,0))&amp;"",""))</f>
        <v/>
      </c>
      <c r="H1254" s="22">
        <f>IF(OR(B1254&amp;""="",NOT(ISNUMBER(A1254))),"",IF(COUNTIFS($B$6:$B$3005,B1254&amp;"",$A$6:$A$3005,"&gt;"&amp;A1254)=0,1,0))</f>
        <v/>
      </c>
    </row>
    <row r="1255">
      <c r="A1255" s="13" t="n"/>
      <c r="B1255" s="5" t="n"/>
      <c r="C1255" s="17" t="n"/>
      <c r="D1255" s="5" t="n"/>
      <c r="E1255" s="5" t="n"/>
      <c r="F1255" s="6">
        <f>IF(B1255&amp;""="","",IFERROR(INDEX('الطلاب'!$B$6:$B$505,MATCH(B1255&amp;"",'الطلاب'!$A$6:$A$505,0))&amp;"","كود غير موجود"))</f>
        <v/>
      </c>
      <c r="G1255" s="6">
        <f>IF(B1255&amp;""="","",IFERROR(INDEX('الطلاب'!$F$6:$F$505,MATCH(B1255&amp;"",'الطلاب'!$A$6:$A$505,0))&amp;"",""))</f>
        <v/>
      </c>
      <c r="H1255" s="22">
        <f>IF(OR(B1255&amp;""="",NOT(ISNUMBER(A1255))),"",IF(COUNTIFS($B$6:$B$3005,B1255&amp;"",$A$6:$A$3005,"&gt;"&amp;A1255)=0,1,0))</f>
        <v/>
      </c>
    </row>
    <row r="1256">
      <c r="A1256" s="13" t="n"/>
      <c r="B1256" s="5" t="n"/>
      <c r="C1256" s="17" t="n"/>
      <c r="D1256" s="5" t="n"/>
      <c r="E1256" s="5" t="n"/>
      <c r="F1256" s="6">
        <f>IF(B1256&amp;""="","",IFERROR(INDEX('الطلاب'!$B$6:$B$505,MATCH(B1256&amp;"",'الطلاب'!$A$6:$A$505,0))&amp;"","كود غير موجود"))</f>
        <v/>
      </c>
      <c r="G1256" s="6">
        <f>IF(B1256&amp;""="","",IFERROR(INDEX('الطلاب'!$F$6:$F$505,MATCH(B1256&amp;"",'الطلاب'!$A$6:$A$505,0))&amp;"",""))</f>
        <v/>
      </c>
      <c r="H1256" s="22">
        <f>IF(OR(B1256&amp;""="",NOT(ISNUMBER(A1256))),"",IF(COUNTIFS($B$6:$B$3005,B1256&amp;"",$A$6:$A$3005,"&gt;"&amp;A1256)=0,1,0))</f>
        <v/>
      </c>
    </row>
    <row r="1257">
      <c r="A1257" s="13" t="n"/>
      <c r="B1257" s="5" t="n"/>
      <c r="C1257" s="17" t="n"/>
      <c r="D1257" s="5" t="n"/>
      <c r="E1257" s="5" t="n"/>
      <c r="F1257" s="6">
        <f>IF(B1257&amp;""="","",IFERROR(INDEX('الطلاب'!$B$6:$B$505,MATCH(B1257&amp;"",'الطلاب'!$A$6:$A$505,0))&amp;"","كود غير موجود"))</f>
        <v/>
      </c>
      <c r="G1257" s="6">
        <f>IF(B1257&amp;""="","",IFERROR(INDEX('الطلاب'!$F$6:$F$505,MATCH(B1257&amp;"",'الطلاب'!$A$6:$A$505,0))&amp;"",""))</f>
        <v/>
      </c>
      <c r="H1257" s="22">
        <f>IF(OR(B1257&amp;""="",NOT(ISNUMBER(A1257))),"",IF(COUNTIFS($B$6:$B$3005,B1257&amp;"",$A$6:$A$3005,"&gt;"&amp;A1257)=0,1,0))</f>
        <v/>
      </c>
    </row>
    <row r="1258">
      <c r="A1258" s="13" t="n"/>
      <c r="B1258" s="5" t="n"/>
      <c r="C1258" s="17" t="n"/>
      <c r="D1258" s="5" t="n"/>
      <c r="E1258" s="5" t="n"/>
      <c r="F1258" s="6">
        <f>IF(B1258&amp;""="","",IFERROR(INDEX('الطلاب'!$B$6:$B$505,MATCH(B1258&amp;"",'الطلاب'!$A$6:$A$505,0))&amp;"","كود غير موجود"))</f>
        <v/>
      </c>
      <c r="G1258" s="6">
        <f>IF(B1258&amp;""="","",IFERROR(INDEX('الطلاب'!$F$6:$F$505,MATCH(B1258&amp;"",'الطلاب'!$A$6:$A$505,0))&amp;"",""))</f>
        <v/>
      </c>
      <c r="H1258" s="22">
        <f>IF(OR(B1258&amp;""="",NOT(ISNUMBER(A1258))),"",IF(COUNTIFS($B$6:$B$3005,B1258&amp;"",$A$6:$A$3005,"&gt;"&amp;A1258)=0,1,0))</f>
        <v/>
      </c>
    </row>
    <row r="1259">
      <c r="A1259" s="13" t="n"/>
      <c r="B1259" s="5" t="n"/>
      <c r="C1259" s="17" t="n"/>
      <c r="D1259" s="5" t="n"/>
      <c r="E1259" s="5" t="n"/>
      <c r="F1259" s="6">
        <f>IF(B1259&amp;""="","",IFERROR(INDEX('الطلاب'!$B$6:$B$505,MATCH(B1259&amp;"",'الطلاب'!$A$6:$A$505,0))&amp;"","كود غير موجود"))</f>
        <v/>
      </c>
      <c r="G1259" s="6">
        <f>IF(B1259&amp;""="","",IFERROR(INDEX('الطلاب'!$F$6:$F$505,MATCH(B1259&amp;"",'الطلاب'!$A$6:$A$505,0))&amp;"",""))</f>
        <v/>
      </c>
      <c r="H1259" s="22">
        <f>IF(OR(B1259&amp;""="",NOT(ISNUMBER(A1259))),"",IF(COUNTIFS($B$6:$B$3005,B1259&amp;"",$A$6:$A$3005,"&gt;"&amp;A1259)=0,1,0))</f>
        <v/>
      </c>
    </row>
    <row r="1260">
      <c r="A1260" s="13" t="n"/>
      <c r="B1260" s="5" t="n"/>
      <c r="C1260" s="17" t="n"/>
      <c r="D1260" s="5" t="n"/>
      <c r="E1260" s="5" t="n"/>
      <c r="F1260" s="6">
        <f>IF(B1260&amp;""="","",IFERROR(INDEX('الطلاب'!$B$6:$B$505,MATCH(B1260&amp;"",'الطلاب'!$A$6:$A$505,0))&amp;"","كود غير موجود"))</f>
        <v/>
      </c>
      <c r="G1260" s="6">
        <f>IF(B1260&amp;""="","",IFERROR(INDEX('الطلاب'!$F$6:$F$505,MATCH(B1260&amp;"",'الطلاب'!$A$6:$A$505,0))&amp;"",""))</f>
        <v/>
      </c>
      <c r="H1260" s="22">
        <f>IF(OR(B1260&amp;""="",NOT(ISNUMBER(A1260))),"",IF(COUNTIFS($B$6:$B$3005,B1260&amp;"",$A$6:$A$3005,"&gt;"&amp;A1260)=0,1,0))</f>
        <v/>
      </c>
    </row>
    <row r="1261">
      <c r="A1261" s="13" t="n"/>
      <c r="B1261" s="5" t="n"/>
      <c r="C1261" s="17" t="n"/>
      <c r="D1261" s="5" t="n"/>
      <c r="E1261" s="5" t="n"/>
      <c r="F1261" s="6">
        <f>IF(B1261&amp;""="","",IFERROR(INDEX('الطلاب'!$B$6:$B$505,MATCH(B1261&amp;"",'الطلاب'!$A$6:$A$505,0))&amp;"","كود غير موجود"))</f>
        <v/>
      </c>
      <c r="G1261" s="6">
        <f>IF(B1261&amp;""="","",IFERROR(INDEX('الطلاب'!$F$6:$F$505,MATCH(B1261&amp;"",'الطلاب'!$A$6:$A$505,0))&amp;"",""))</f>
        <v/>
      </c>
      <c r="H1261" s="22">
        <f>IF(OR(B1261&amp;""="",NOT(ISNUMBER(A1261))),"",IF(COUNTIFS($B$6:$B$3005,B1261&amp;"",$A$6:$A$3005,"&gt;"&amp;A1261)=0,1,0))</f>
        <v/>
      </c>
    </row>
    <row r="1262">
      <c r="A1262" s="13" t="n"/>
      <c r="B1262" s="5" t="n"/>
      <c r="C1262" s="17" t="n"/>
      <c r="D1262" s="5" t="n"/>
      <c r="E1262" s="5" t="n"/>
      <c r="F1262" s="6">
        <f>IF(B1262&amp;""="","",IFERROR(INDEX('الطلاب'!$B$6:$B$505,MATCH(B1262&amp;"",'الطلاب'!$A$6:$A$505,0))&amp;"","كود غير موجود"))</f>
        <v/>
      </c>
      <c r="G1262" s="6">
        <f>IF(B1262&amp;""="","",IFERROR(INDEX('الطلاب'!$F$6:$F$505,MATCH(B1262&amp;"",'الطلاب'!$A$6:$A$505,0))&amp;"",""))</f>
        <v/>
      </c>
      <c r="H1262" s="22">
        <f>IF(OR(B1262&amp;""="",NOT(ISNUMBER(A1262))),"",IF(COUNTIFS($B$6:$B$3005,B1262&amp;"",$A$6:$A$3005,"&gt;"&amp;A1262)=0,1,0))</f>
        <v/>
      </c>
    </row>
    <row r="1263">
      <c r="A1263" s="13" t="n"/>
      <c r="B1263" s="5" t="n"/>
      <c r="C1263" s="17" t="n"/>
      <c r="D1263" s="5" t="n"/>
      <c r="E1263" s="5" t="n"/>
      <c r="F1263" s="6">
        <f>IF(B1263&amp;""="","",IFERROR(INDEX('الطلاب'!$B$6:$B$505,MATCH(B1263&amp;"",'الطلاب'!$A$6:$A$505,0))&amp;"","كود غير موجود"))</f>
        <v/>
      </c>
      <c r="G1263" s="6">
        <f>IF(B1263&amp;""="","",IFERROR(INDEX('الطلاب'!$F$6:$F$505,MATCH(B1263&amp;"",'الطلاب'!$A$6:$A$505,0))&amp;"",""))</f>
        <v/>
      </c>
      <c r="H1263" s="22">
        <f>IF(OR(B1263&amp;""="",NOT(ISNUMBER(A1263))),"",IF(COUNTIFS($B$6:$B$3005,B1263&amp;"",$A$6:$A$3005,"&gt;"&amp;A1263)=0,1,0))</f>
        <v/>
      </c>
    </row>
    <row r="1264">
      <c r="A1264" s="13" t="n"/>
      <c r="B1264" s="5" t="n"/>
      <c r="C1264" s="17" t="n"/>
      <c r="D1264" s="5" t="n"/>
      <c r="E1264" s="5" t="n"/>
      <c r="F1264" s="6">
        <f>IF(B1264&amp;""="","",IFERROR(INDEX('الطلاب'!$B$6:$B$505,MATCH(B1264&amp;"",'الطلاب'!$A$6:$A$505,0))&amp;"","كود غير موجود"))</f>
        <v/>
      </c>
      <c r="G1264" s="6">
        <f>IF(B1264&amp;""="","",IFERROR(INDEX('الطلاب'!$F$6:$F$505,MATCH(B1264&amp;"",'الطلاب'!$A$6:$A$505,0))&amp;"",""))</f>
        <v/>
      </c>
      <c r="H1264" s="22">
        <f>IF(OR(B1264&amp;""="",NOT(ISNUMBER(A1264))),"",IF(COUNTIFS($B$6:$B$3005,B1264&amp;"",$A$6:$A$3005,"&gt;"&amp;A1264)=0,1,0))</f>
        <v/>
      </c>
    </row>
    <row r="1265">
      <c r="A1265" s="13" t="n"/>
      <c r="B1265" s="5" t="n"/>
      <c r="C1265" s="17" t="n"/>
      <c r="D1265" s="5" t="n"/>
      <c r="E1265" s="5" t="n"/>
      <c r="F1265" s="6">
        <f>IF(B1265&amp;""="","",IFERROR(INDEX('الطلاب'!$B$6:$B$505,MATCH(B1265&amp;"",'الطلاب'!$A$6:$A$505,0))&amp;"","كود غير موجود"))</f>
        <v/>
      </c>
      <c r="G1265" s="6">
        <f>IF(B1265&amp;""="","",IFERROR(INDEX('الطلاب'!$F$6:$F$505,MATCH(B1265&amp;"",'الطلاب'!$A$6:$A$505,0))&amp;"",""))</f>
        <v/>
      </c>
      <c r="H1265" s="22">
        <f>IF(OR(B1265&amp;""="",NOT(ISNUMBER(A1265))),"",IF(COUNTIFS($B$6:$B$3005,B1265&amp;"",$A$6:$A$3005,"&gt;"&amp;A1265)=0,1,0))</f>
        <v/>
      </c>
    </row>
    <row r="1266">
      <c r="A1266" s="13" t="n"/>
      <c r="B1266" s="5" t="n"/>
      <c r="C1266" s="17" t="n"/>
      <c r="D1266" s="5" t="n"/>
      <c r="E1266" s="5" t="n"/>
      <c r="F1266" s="6">
        <f>IF(B1266&amp;""="","",IFERROR(INDEX('الطلاب'!$B$6:$B$505,MATCH(B1266&amp;"",'الطلاب'!$A$6:$A$505,0))&amp;"","كود غير موجود"))</f>
        <v/>
      </c>
      <c r="G1266" s="6">
        <f>IF(B1266&amp;""="","",IFERROR(INDEX('الطلاب'!$F$6:$F$505,MATCH(B1266&amp;"",'الطلاب'!$A$6:$A$505,0))&amp;"",""))</f>
        <v/>
      </c>
      <c r="H1266" s="22">
        <f>IF(OR(B1266&amp;""="",NOT(ISNUMBER(A1266))),"",IF(COUNTIFS($B$6:$B$3005,B1266&amp;"",$A$6:$A$3005,"&gt;"&amp;A1266)=0,1,0))</f>
        <v/>
      </c>
    </row>
    <row r="1267">
      <c r="A1267" s="13" t="n"/>
      <c r="B1267" s="5" t="n"/>
      <c r="C1267" s="17" t="n"/>
      <c r="D1267" s="5" t="n"/>
      <c r="E1267" s="5" t="n"/>
      <c r="F1267" s="6">
        <f>IF(B1267&amp;""="","",IFERROR(INDEX('الطلاب'!$B$6:$B$505,MATCH(B1267&amp;"",'الطلاب'!$A$6:$A$505,0))&amp;"","كود غير موجود"))</f>
        <v/>
      </c>
      <c r="G1267" s="6">
        <f>IF(B1267&amp;""="","",IFERROR(INDEX('الطلاب'!$F$6:$F$505,MATCH(B1267&amp;"",'الطلاب'!$A$6:$A$505,0))&amp;"",""))</f>
        <v/>
      </c>
      <c r="H1267" s="22">
        <f>IF(OR(B1267&amp;""="",NOT(ISNUMBER(A1267))),"",IF(COUNTIFS($B$6:$B$3005,B1267&amp;"",$A$6:$A$3005,"&gt;"&amp;A1267)=0,1,0))</f>
        <v/>
      </c>
    </row>
    <row r="1268">
      <c r="A1268" s="13" t="n"/>
      <c r="B1268" s="5" t="n"/>
      <c r="C1268" s="17" t="n"/>
      <c r="D1268" s="5" t="n"/>
      <c r="E1268" s="5" t="n"/>
      <c r="F1268" s="6">
        <f>IF(B1268&amp;""="","",IFERROR(INDEX('الطلاب'!$B$6:$B$505,MATCH(B1268&amp;"",'الطلاب'!$A$6:$A$505,0))&amp;"","كود غير موجود"))</f>
        <v/>
      </c>
      <c r="G1268" s="6">
        <f>IF(B1268&amp;""="","",IFERROR(INDEX('الطلاب'!$F$6:$F$505,MATCH(B1268&amp;"",'الطلاب'!$A$6:$A$505,0))&amp;"",""))</f>
        <v/>
      </c>
      <c r="H1268" s="22">
        <f>IF(OR(B1268&amp;""="",NOT(ISNUMBER(A1268))),"",IF(COUNTIFS($B$6:$B$3005,B1268&amp;"",$A$6:$A$3005,"&gt;"&amp;A1268)=0,1,0))</f>
        <v/>
      </c>
    </row>
    <row r="1269">
      <c r="A1269" s="13" t="n"/>
      <c r="B1269" s="5" t="n"/>
      <c r="C1269" s="17" t="n"/>
      <c r="D1269" s="5" t="n"/>
      <c r="E1269" s="5" t="n"/>
      <c r="F1269" s="6">
        <f>IF(B1269&amp;""="","",IFERROR(INDEX('الطلاب'!$B$6:$B$505,MATCH(B1269&amp;"",'الطلاب'!$A$6:$A$505,0))&amp;"","كود غير موجود"))</f>
        <v/>
      </c>
      <c r="G1269" s="6">
        <f>IF(B1269&amp;""="","",IFERROR(INDEX('الطلاب'!$F$6:$F$505,MATCH(B1269&amp;"",'الطلاب'!$A$6:$A$505,0))&amp;"",""))</f>
        <v/>
      </c>
      <c r="H1269" s="22">
        <f>IF(OR(B1269&amp;""="",NOT(ISNUMBER(A1269))),"",IF(COUNTIFS($B$6:$B$3005,B1269&amp;"",$A$6:$A$3005,"&gt;"&amp;A1269)=0,1,0))</f>
        <v/>
      </c>
    </row>
    <row r="1270">
      <c r="A1270" s="13" t="n"/>
      <c r="B1270" s="5" t="n"/>
      <c r="C1270" s="17" t="n"/>
      <c r="D1270" s="5" t="n"/>
      <c r="E1270" s="5" t="n"/>
      <c r="F1270" s="6">
        <f>IF(B1270&amp;""="","",IFERROR(INDEX('الطلاب'!$B$6:$B$505,MATCH(B1270&amp;"",'الطلاب'!$A$6:$A$505,0))&amp;"","كود غير موجود"))</f>
        <v/>
      </c>
      <c r="G1270" s="6">
        <f>IF(B1270&amp;""="","",IFERROR(INDEX('الطلاب'!$F$6:$F$505,MATCH(B1270&amp;"",'الطلاب'!$A$6:$A$505,0))&amp;"",""))</f>
        <v/>
      </c>
      <c r="H1270" s="22">
        <f>IF(OR(B1270&amp;""="",NOT(ISNUMBER(A1270))),"",IF(COUNTIFS($B$6:$B$3005,B1270&amp;"",$A$6:$A$3005,"&gt;"&amp;A1270)=0,1,0))</f>
        <v/>
      </c>
    </row>
    <row r="1271">
      <c r="A1271" s="13" t="n"/>
      <c r="B1271" s="5" t="n"/>
      <c r="C1271" s="17" t="n"/>
      <c r="D1271" s="5" t="n"/>
      <c r="E1271" s="5" t="n"/>
      <c r="F1271" s="6">
        <f>IF(B1271&amp;""="","",IFERROR(INDEX('الطلاب'!$B$6:$B$505,MATCH(B1271&amp;"",'الطلاب'!$A$6:$A$505,0))&amp;"","كود غير موجود"))</f>
        <v/>
      </c>
      <c r="G1271" s="6">
        <f>IF(B1271&amp;""="","",IFERROR(INDEX('الطلاب'!$F$6:$F$505,MATCH(B1271&amp;"",'الطلاب'!$A$6:$A$505,0))&amp;"",""))</f>
        <v/>
      </c>
      <c r="H1271" s="22">
        <f>IF(OR(B1271&amp;""="",NOT(ISNUMBER(A1271))),"",IF(COUNTIFS($B$6:$B$3005,B1271&amp;"",$A$6:$A$3005,"&gt;"&amp;A1271)=0,1,0))</f>
        <v/>
      </c>
    </row>
    <row r="1272">
      <c r="A1272" s="13" t="n"/>
      <c r="B1272" s="5" t="n"/>
      <c r="C1272" s="17" t="n"/>
      <c r="D1272" s="5" t="n"/>
      <c r="E1272" s="5" t="n"/>
      <c r="F1272" s="6">
        <f>IF(B1272&amp;""="","",IFERROR(INDEX('الطلاب'!$B$6:$B$505,MATCH(B1272&amp;"",'الطلاب'!$A$6:$A$505,0))&amp;"","كود غير موجود"))</f>
        <v/>
      </c>
      <c r="G1272" s="6">
        <f>IF(B1272&amp;""="","",IFERROR(INDEX('الطلاب'!$F$6:$F$505,MATCH(B1272&amp;"",'الطلاب'!$A$6:$A$505,0))&amp;"",""))</f>
        <v/>
      </c>
      <c r="H1272" s="22">
        <f>IF(OR(B1272&amp;""="",NOT(ISNUMBER(A1272))),"",IF(COUNTIFS($B$6:$B$3005,B1272&amp;"",$A$6:$A$3005,"&gt;"&amp;A1272)=0,1,0))</f>
        <v/>
      </c>
    </row>
    <row r="1273">
      <c r="A1273" s="13" t="n"/>
      <c r="B1273" s="5" t="n"/>
      <c r="C1273" s="17" t="n"/>
      <c r="D1273" s="5" t="n"/>
      <c r="E1273" s="5" t="n"/>
      <c r="F1273" s="6">
        <f>IF(B1273&amp;""="","",IFERROR(INDEX('الطلاب'!$B$6:$B$505,MATCH(B1273&amp;"",'الطلاب'!$A$6:$A$505,0))&amp;"","كود غير موجود"))</f>
        <v/>
      </c>
      <c r="G1273" s="6">
        <f>IF(B1273&amp;""="","",IFERROR(INDEX('الطلاب'!$F$6:$F$505,MATCH(B1273&amp;"",'الطلاب'!$A$6:$A$505,0))&amp;"",""))</f>
        <v/>
      </c>
      <c r="H1273" s="22">
        <f>IF(OR(B1273&amp;""="",NOT(ISNUMBER(A1273))),"",IF(COUNTIFS($B$6:$B$3005,B1273&amp;"",$A$6:$A$3005,"&gt;"&amp;A1273)=0,1,0))</f>
        <v/>
      </c>
    </row>
    <row r="1274">
      <c r="A1274" s="13" t="n"/>
      <c r="B1274" s="5" t="n"/>
      <c r="C1274" s="17" t="n"/>
      <c r="D1274" s="5" t="n"/>
      <c r="E1274" s="5" t="n"/>
      <c r="F1274" s="6">
        <f>IF(B1274&amp;""="","",IFERROR(INDEX('الطلاب'!$B$6:$B$505,MATCH(B1274&amp;"",'الطلاب'!$A$6:$A$505,0))&amp;"","كود غير موجود"))</f>
        <v/>
      </c>
      <c r="G1274" s="6">
        <f>IF(B1274&amp;""="","",IFERROR(INDEX('الطلاب'!$F$6:$F$505,MATCH(B1274&amp;"",'الطلاب'!$A$6:$A$505,0))&amp;"",""))</f>
        <v/>
      </c>
      <c r="H1274" s="22">
        <f>IF(OR(B1274&amp;""="",NOT(ISNUMBER(A1274))),"",IF(COUNTIFS($B$6:$B$3005,B1274&amp;"",$A$6:$A$3005,"&gt;"&amp;A1274)=0,1,0))</f>
        <v/>
      </c>
    </row>
    <row r="1275">
      <c r="A1275" s="13" t="n"/>
      <c r="B1275" s="5" t="n"/>
      <c r="C1275" s="17" t="n"/>
      <c r="D1275" s="5" t="n"/>
      <c r="E1275" s="5" t="n"/>
      <c r="F1275" s="6">
        <f>IF(B1275&amp;""="","",IFERROR(INDEX('الطلاب'!$B$6:$B$505,MATCH(B1275&amp;"",'الطلاب'!$A$6:$A$505,0))&amp;"","كود غير موجود"))</f>
        <v/>
      </c>
      <c r="G1275" s="6">
        <f>IF(B1275&amp;""="","",IFERROR(INDEX('الطلاب'!$F$6:$F$505,MATCH(B1275&amp;"",'الطلاب'!$A$6:$A$505,0))&amp;"",""))</f>
        <v/>
      </c>
      <c r="H1275" s="22">
        <f>IF(OR(B1275&amp;""="",NOT(ISNUMBER(A1275))),"",IF(COUNTIFS($B$6:$B$3005,B1275&amp;"",$A$6:$A$3005,"&gt;"&amp;A1275)=0,1,0))</f>
        <v/>
      </c>
    </row>
    <row r="1276">
      <c r="A1276" s="13" t="n"/>
      <c r="B1276" s="5" t="n"/>
      <c r="C1276" s="17" t="n"/>
      <c r="D1276" s="5" t="n"/>
      <c r="E1276" s="5" t="n"/>
      <c r="F1276" s="6">
        <f>IF(B1276&amp;""="","",IFERROR(INDEX('الطلاب'!$B$6:$B$505,MATCH(B1276&amp;"",'الطلاب'!$A$6:$A$505,0))&amp;"","كود غير موجود"))</f>
        <v/>
      </c>
      <c r="G1276" s="6">
        <f>IF(B1276&amp;""="","",IFERROR(INDEX('الطلاب'!$F$6:$F$505,MATCH(B1276&amp;"",'الطلاب'!$A$6:$A$505,0))&amp;"",""))</f>
        <v/>
      </c>
      <c r="H1276" s="22">
        <f>IF(OR(B1276&amp;""="",NOT(ISNUMBER(A1276))),"",IF(COUNTIFS($B$6:$B$3005,B1276&amp;"",$A$6:$A$3005,"&gt;"&amp;A1276)=0,1,0))</f>
        <v/>
      </c>
    </row>
    <row r="1277">
      <c r="A1277" s="13" t="n"/>
      <c r="B1277" s="5" t="n"/>
      <c r="C1277" s="17" t="n"/>
      <c r="D1277" s="5" t="n"/>
      <c r="E1277" s="5" t="n"/>
      <c r="F1277" s="6">
        <f>IF(B1277&amp;""="","",IFERROR(INDEX('الطلاب'!$B$6:$B$505,MATCH(B1277&amp;"",'الطلاب'!$A$6:$A$505,0))&amp;"","كود غير موجود"))</f>
        <v/>
      </c>
      <c r="G1277" s="6">
        <f>IF(B1277&amp;""="","",IFERROR(INDEX('الطلاب'!$F$6:$F$505,MATCH(B1277&amp;"",'الطلاب'!$A$6:$A$505,0))&amp;"",""))</f>
        <v/>
      </c>
      <c r="H1277" s="22">
        <f>IF(OR(B1277&amp;""="",NOT(ISNUMBER(A1277))),"",IF(COUNTIFS($B$6:$B$3005,B1277&amp;"",$A$6:$A$3005,"&gt;"&amp;A1277)=0,1,0))</f>
        <v/>
      </c>
    </row>
    <row r="1278">
      <c r="A1278" s="13" t="n"/>
      <c r="B1278" s="5" t="n"/>
      <c r="C1278" s="17" t="n"/>
      <c r="D1278" s="5" t="n"/>
      <c r="E1278" s="5" t="n"/>
      <c r="F1278" s="6">
        <f>IF(B1278&amp;""="","",IFERROR(INDEX('الطلاب'!$B$6:$B$505,MATCH(B1278&amp;"",'الطلاب'!$A$6:$A$505,0))&amp;"","كود غير موجود"))</f>
        <v/>
      </c>
      <c r="G1278" s="6">
        <f>IF(B1278&amp;""="","",IFERROR(INDEX('الطلاب'!$F$6:$F$505,MATCH(B1278&amp;"",'الطلاب'!$A$6:$A$505,0))&amp;"",""))</f>
        <v/>
      </c>
      <c r="H1278" s="22">
        <f>IF(OR(B1278&amp;""="",NOT(ISNUMBER(A1278))),"",IF(COUNTIFS($B$6:$B$3005,B1278&amp;"",$A$6:$A$3005,"&gt;"&amp;A1278)=0,1,0))</f>
        <v/>
      </c>
    </row>
    <row r="1279">
      <c r="A1279" s="13" t="n"/>
      <c r="B1279" s="5" t="n"/>
      <c r="C1279" s="17" t="n"/>
      <c r="D1279" s="5" t="n"/>
      <c r="E1279" s="5" t="n"/>
      <c r="F1279" s="6">
        <f>IF(B1279&amp;""="","",IFERROR(INDEX('الطلاب'!$B$6:$B$505,MATCH(B1279&amp;"",'الطلاب'!$A$6:$A$505,0))&amp;"","كود غير موجود"))</f>
        <v/>
      </c>
      <c r="G1279" s="6">
        <f>IF(B1279&amp;""="","",IFERROR(INDEX('الطلاب'!$F$6:$F$505,MATCH(B1279&amp;"",'الطلاب'!$A$6:$A$505,0))&amp;"",""))</f>
        <v/>
      </c>
      <c r="H1279" s="22">
        <f>IF(OR(B1279&amp;""="",NOT(ISNUMBER(A1279))),"",IF(COUNTIFS($B$6:$B$3005,B1279&amp;"",$A$6:$A$3005,"&gt;"&amp;A1279)=0,1,0))</f>
        <v/>
      </c>
    </row>
    <row r="1280">
      <c r="A1280" s="13" t="n"/>
      <c r="B1280" s="5" t="n"/>
      <c r="C1280" s="17" t="n"/>
      <c r="D1280" s="5" t="n"/>
      <c r="E1280" s="5" t="n"/>
      <c r="F1280" s="6">
        <f>IF(B1280&amp;""="","",IFERROR(INDEX('الطلاب'!$B$6:$B$505,MATCH(B1280&amp;"",'الطلاب'!$A$6:$A$505,0))&amp;"","كود غير موجود"))</f>
        <v/>
      </c>
      <c r="G1280" s="6">
        <f>IF(B1280&amp;""="","",IFERROR(INDEX('الطلاب'!$F$6:$F$505,MATCH(B1280&amp;"",'الطلاب'!$A$6:$A$505,0))&amp;"",""))</f>
        <v/>
      </c>
      <c r="H1280" s="22">
        <f>IF(OR(B1280&amp;""="",NOT(ISNUMBER(A1280))),"",IF(COUNTIFS($B$6:$B$3005,B1280&amp;"",$A$6:$A$3005,"&gt;"&amp;A1280)=0,1,0))</f>
        <v/>
      </c>
    </row>
    <row r="1281">
      <c r="A1281" s="13" t="n"/>
      <c r="B1281" s="5" t="n"/>
      <c r="C1281" s="17" t="n"/>
      <c r="D1281" s="5" t="n"/>
      <c r="E1281" s="5" t="n"/>
      <c r="F1281" s="6">
        <f>IF(B1281&amp;""="","",IFERROR(INDEX('الطلاب'!$B$6:$B$505,MATCH(B1281&amp;"",'الطلاب'!$A$6:$A$505,0))&amp;"","كود غير موجود"))</f>
        <v/>
      </c>
      <c r="G1281" s="6">
        <f>IF(B1281&amp;""="","",IFERROR(INDEX('الطلاب'!$F$6:$F$505,MATCH(B1281&amp;"",'الطلاب'!$A$6:$A$505,0))&amp;"",""))</f>
        <v/>
      </c>
      <c r="H1281" s="22">
        <f>IF(OR(B1281&amp;""="",NOT(ISNUMBER(A1281))),"",IF(COUNTIFS($B$6:$B$3005,B1281&amp;"",$A$6:$A$3005,"&gt;"&amp;A1281)=0,1,0))</f>
        <v/>
      </c>
    </row>
    <row r="1282">
      <c r="A1282" s="13" t="n"/>
      <c r="B1282" s="5" t="n"/>
      <c r="C1282" s="17" t="n"/>
      <c r="D1282" s="5" t="n"/>
      <c r="E1282" s="5" t="n"/>
      <c r="F1282" s="6">
        <f>IF(B1282&amp;""="","",IFERROR(INDEX('الطلاب'!$B$6:$B$505,MATCH(B1282&amp;"",'الطلاب'!$A$6:$A$505,0))&amp;"","كود غير موجود"))</f>
        <v/>
      </c>
      <c r="G1282" s="6">
        <f>IF(B1282&amp;""="","",IFERROR(INDEX('الطلاب'!$F$6:$F$505,MATCH(B1282&amp;"",'الطلاب'!$A$6:$A$505,0))&amp;"",""))</f>
        <v/>
      </c>
      <c r="H1282" s="22">
        <f>IF(OR(B1282&amp;""="",NOT(ISNUMBER(A1282))),"",IF(COUNTIFS($B$6:$B$3005,B1282&amp;"",$A$6:$A$3005,"&gt;"&amp;A1282)=0,1,0))</f>
        <v/>
      </c>
    </row>
    <row r="1283">
      <c r="A1283" s="13" t="n"/>
      <c r="B1283" s="5" t="n"/>
      <c r="C1283" s="17" t="n"/>
      <c r="D1283" s="5" t="n"/>
      <c r="E1283" s="5" t="n"/>
      <c r="F1283" s="6">
        <f>IF(B1283&amp;""="","",IFERROR(INDEX('الطلاب'!$B$6:$B$505,MATCH(B1283&amp;"",'الطلاب'!$A$6:$A$505,0))&amp;"","كود غير موجود"))</f>
        <v/>
      </c>
      <c r="G1283" s="6">
        <f>IF(B1283&amp;""="","",IFERROR(INDEX('الطلاب'!$F$6:$F$505,MATCH(B1283&amp;"",'الطلاب'!$A$6:$A$505,0))&amp;"",""))</f>
        <v/>
      </c>
      <c r="H1283" s="22">
        <f>IF(OR(B1283&amp;""="",NOT(ISNUMBER(A1283))),"",IF(COUNTIFS($B$6:$B$3005,B1283&amp;"",$A$6:$A$3005,"&gt;"&amp;A1283)=0,1,0))</f>
        <v/>
      </c>
    </row>
    <row r="1284">
      <c r="A1284" s="13" t="n"/>
      <c r="B1284" s="5" t="n"/>
      <c r="C1284" s="17" t="n"/>
      <c r="D1284" s="5" t="n"/>
      <c r="E1284" s="5" t="n"/>
      <c r="F1284" s="6">
        <f>IF(B1284&amp;""="","",IFERROR(INDEX('الطلاب'!$B$6:$B$505,MATCH(B1284&amp;"",'الطلاب'!$A$6:$A$505,0))&amp;"","كود غير موجود"))</f>
        <v/>
      </c>
      <c r="G1284" s="6">
        <f>IF(B1284&amp;""="","",IFERROR(INDEX('الطلاب'!$F$6:$F$505,MATCH(B1284&amp;"",'الطلاب'!$A$6:$A$505,0))&amp;"",""))</f>
        <v/>
      </c>
      <c r="H1284" s="22">
        <f>IF(OR(B1284&amp;""="",NOT(ISNUMBER(A1284))),"",IF(COUNTIFS($B$6:$B$3005,B1284&amp;"",$A$6:$A$3005,"&gt;"&amp;A1284)=0,1,0))</f>
        <v/>
      </c>
    </row>
    <row r="1285">
      <c r="A1285" s="13" t="n"/>
      <c r="B1285" s="5" t="n"/>
      <c r="C1285" s="17" t="n"/>
      <c r="D1285" s="5" t="n"/>
      <c r="E1285" s="5" t="n"/>
      <c r="F1285" s="6">
        <f>IF(B1285&amp;""="","",IFERROR(INDEX('الطلاب'!$B$6:$B$505,MATCH(B1285&amp;"",'الطلاب'!$A$6:$A$505,0))&amp;"","كود غير موجود"))</f>
        <v/>
      </c>
      <c r="G1285" s="6">
        <f>IF(B1285&amp;""="","",IFERROR(INDEX('الطلاب'!$F$6:$F$505,MATCH(B1285&amp;"",'الطلاب'!$A$6:$A$505,0))&amp;"",""))</f>
        <v/>
      </c>
      <c r="H1285" s="22">
        <f>IF(OR(B1285&amp;""="",NOT(ISNUMBER(A1285))),"",IF(COUNTIFS($B$6:$B$3005,B1285&amp;"",$A$6:$A$3005,"&gt;"&amp;A1285)=0,1,0))</f>
        <v/>
      </c>
    </row>
    <row r="1286">
      <c r="A1286" s="13" t="n"/>
      <c r="B1286" s="5" t="n"/>
      <c r="C1286" s="17" t="n"/>
      <c r="D1286" s="5" t="n"/>
      <c r="E1286" s="5" t="n"/>
      <c r="F1286" s="6">
        <f>IF(B1286&amp;""="","",IFERROR(INDEX('الطلاب'!$B$6:$B$505,MATCH(B1286&amp;"",'الطلاب'!$A$6:$A$505,0))&amp;"","كود غير موجود"))</f>
        <v/>
      </c>
      <c r="G1286" s="6">
        <f>IF(B1286&amp;""="","",IFERROR(INDEX('الطلاب'!$F$6:$F$505,MATCH(B1286&amp;"",'الطلاب'!$A$6:$A$505,0))&amp;"",""))</f>
        <v/>
      </c>
      <c r="H1286" s="22">
        <f>IF(OR(B1286&amp;""="",NOT(ISNUMBER(A1286))),"",IF(COUNTIFS($B$6:$B$3005,B1286&amp;"",$A$6:$A$3005,"&gt;"&amp;A1286)=0,1,0))</f>
        <v/>
      </c>
    </row>
    <row r="1287">
      <c r="A1287" s="13" t="n"/>
      <c r="B1287" s="5" t="n"/>
      <c r="C1287" s="17" t="n"/>
      <c r="D1287" s="5" t="n"/>
      <c r="E1287" s="5" t="n"/>
      <c r="F1287" s="6">
        <f>IF(B1287&amp;""="","",IFERROR(INDEX('الطلاب'!$B$6:$B$505,MATCH(B1287&amp;"",'الطلاب'!$A$6:$A$505,0))&amp;"","كود غير موجود"))</f>
        <v/>
      </c>
      <c r="G1287" s="6">
        <f>IF(B1287&amp;""="","",IFERROR(INDEX('الطلاب'!$F$6:$F$505,MATCH(B1287&amp;"",'الطلاب'!$A$6:$A$505,0))&amp;"",""))</f>
        <v/>
      </c>
      <c r="H1287" s="22">
        <f>IF(OR(B1287&amp;""="",NOT(ISNUMBER(A1287))),"",IF(COUNTIFS($B$6:$B$3005,B1287&amp;"",$A$6:$A$3005,"&gt;"&amp;A1287)=0,1,0))</f>
        <v/>
      </c>
    </row>
    <row r="1288">
      <c r="A1288" s="13" t="n"/>
      <c r="B1288" s="5" t="n"/>
      <c r="C1288" s="17" t="n"/>
      <c r="D1288" s="5" t="n"/>
      <c r="E1288" s="5" t="n"/>
      <c r="F1288" s="6">
        <f>IF(B1288&amp;""="","",IFERROR(INDEX('الطلاب'!$B$6:$B$505,MATCH(B1288&amp;"",'الطلاب'!$A$6:$A$505,0))&amp;"","كود غير موجود"))</f>
        <v/>
      </c>
      <c r="G1288" s="6">
        <f>IF(B1288&amp;""="","",IFERROR(INDEX('الطلاب'!$F$6:$F$505,MATCH(B1288&amp;"",'الطلاب'!$A$6:$A$505,0))&amp;"",""))</f>
        <v/>
      </c>
      <c r="H1288" s="22">
        <f>IF(OR(B1288&amp;""="",NOT(ISNUMBER(A1288))),"",IF(COUNTIFS($B$6:$B$3005,B1288&amp;"",$A$6:$A$3005,"&gt;"&amp;A1288)=0,1,0))</f>
        <v/>
      </c>
    </row>
    <row r="1289">
      <c r="A1289" s="13" t="n"/>
      <c r="B1289" s="5" t="n"/>
      <c r="C1289" s="17" t="n"/>
      <c r="D1289" s="5" t="n"/>
      <c r="E1289" s="5" t="n"/>
      <c r="F1289" s="6">
        <f>IF(B1289&amp;""="","",IFERROR(INDEX('الطلاب'!$B$6:$B$505,MATCH(B1289&amp;"",'الطلاب'!$A$6:$A$505,0))&amp;"","كود غير موجود"))</f>
        <v/>
      </c>
      <c r="G1289" s="6">
        <f>IF(B1289&amp;""="","",IFERROR(INDEX('الطلاب'!$F$6:$F$505,MATCH(B1289&amp;"",'الطلاب'!$A$6:$A$505,0))&amp;"",""))</f>
        <v/>
      </c>
      <c r="H1289" s="22">
        <f>IF(OR(B1289&amp;""="",NOT(ISNUMBER(A1289))),"",IF(COUNTIFS($B$6:$B$3005,B1289&amp;"",$A$6:$A$3005,"&gt;"&amp;A1289)=0,1,0))</f>
        <v/>
      </c>
    </row>
    <row r="1290">
      <c r="A1290" s="13" t="n"/>
      <c r="B1290" s="5" t="n"/>
      <c r="C1290" s="17" t="n"/>
      <c r="D1290" s="5" t="n"/>
      <c r="E1290" s="5" t="n"/>
      <c r="F1290" s="6">
        <f>IF(B1290&amp;""="","",IFERROR(INDEX('الطلاب'!$B$6:$B$505,MATCH(B1290&amp;"",'الطلاب'!$A$6:$A$505,0))&amp;"","كود غير موجود"))</f>
        <v/>
      </c>
      <c r="G1290" s="6">
        <f>IF(B1290&amp;""="","",IFERROR(INDEX('الطلاب'!$F$6:$F$505,MATCH(B1290&amp;"",'الطلاب'!$A$6:$A$505,0))&amp;"",""))</f>
        <v/>
      </c>
      <c r="H1290" s="22">
        <f>IF(OR(B1290&amp;""="",NOT(ISNUMBER(A1290))),"",IF(COUNTIFS($B$6:$B$3005,B1290&amp;"",$A$6:$A$3005,"&gt;"&amp;A1290)=0,1,0))</f>
        <v/>
      </c>
    </row>
    <row r="1291">
      <c r="A1291" s="13" t="n"/>
      <c r="B1291" s="5" t="n"/>
      <c r="C1291" s="17" t="n"/>
      <c r="D1291" s="5" t="n"/>
      <c r="E1291" s="5" t="n"/>
      <c r="F1291" s="6">
        <f>IF(B1291&amp;""="","",IFERROR(INDEX('الطلاب'!$B$6:$B$505,MATCH(B1291&amp;"",'الطلاب'!$A$6:$A$505,0))&amp;"","كود غير موجود"))</f>
        <v/>
      </c>
      <c r="G1291" s="6">
        <f>IF(B1291&amp;""="","",IFERROR(INDEX('الطلاب'!$F$6:$F$505,MATCH(B1291&amp;"",'الطلاب'!$A$6:$A$505,0))&amp;"",""))</f>
        <v/>
      </c>
      <c r="H1291" s="22">
        <f>IF(OR(B1291&amp;""="",NOT(ISNUMBER(A1291))),"",IF(COUNTIFS($B$6:$B$3005,B1291&amp;"",$A$6:$A$3005,"&gt;"&amp;A1291)=0,1,0))</f>
        <v/>
      </c>
    </row>
    <row r="1292">
      <c r="A1292" s="13" t="n"/>
      <c r="B1292" s="5" t="n"/>
      <c r="C1292" s="17" t="n"/>
      <c r="D1292" s="5" t="n"/>
      <c r="E1292" s="5" t="n"/>
      <c r="F1292" s="6">
        <f>IF(B1292&amp;""="","",IFERROR(INDEX('الطلاب'!$B$6:$B$505,MATCH(B1292&amp;"",'الطلاب'!$A$6:$A$505,0))&amp;"","كود غير موجود"))</f>
        <v/>
      </c>
      <c r="G1292" s="6">
        <f>IF(B1292&amp;""="","",IFERROR(INDEX('الطلاب'!$F$6:$F$505,MATCH(B1292&amp;"",'الطلاب'!$A$6:$A$505,0))&amp;"",""))</f>
        <v/>
      </c>
      <c r="H1292" s="22">
        <f>IF(OR(B1292&amp;""="",NOT(ISNUMBER(A1292))),"",IF(COUNTIFS($B$6:$B$3005,B1292&amp;"",$A$6:$A$3005,"&gt;"&amp;A1292)=0,1,0))</f>
        <v/>
      </c>
    </row>
    <row r="1293">
      <c r="A1293" s="13" t="n"/>
      <c r="B1293" s="5" t="n"/>
      <c r="C1293" s="17" t="n"/>
      <c r="D1293" s="5" t="n"/>
      <c r="E1293" s="5" t="n"/>
      <c r="F1293" s="6">
        <f>IF(B1293&amp;""="","",IFERROR(INDEX('الطلاب'!$B$6:$B$505,MATCH(B1293&amp;"",'الطلاب'!$A$6:$A$505,0))&amp;"","كود غير موجود"))</f>
        <v/>
      </c>
      <c r="G1293" s="6">
        <f>IF(B1293&amp;""="","",IFERROR(INDEX('الطلاب'!$F$6:$F$505,MATCH(B1293&amp;"",'الطلاب'!$A$6:$A$505,0))&amp;"",""))</f>
        <v/>
      </c>
      <c r="H1293" s="22">
        <f>IF(OR(B1293&amp;""="",NOT(ISNUMBER(A1293))),"",IF(COUNTIFS($B$6:$B$3005,B1293&amp;"",$A$6:$A$3005,"&gt;"&amp;A1293)=0,1,0))</f>
        <v/>
      </c>
    </row>
    <row r="1294">
      <c r="A1294" s="13" t="n"/>
      <c r="B1294" s="5" t="n"/>
      <c r="C1294" s="17" t="n"/>
      <c r="D1294" s="5" t="n"/>
      <c r="E1294" s="5" t="n"/>
      <c r="F1294" s="6">
        <f>IF(B1294&amp;""="","",IFERROR(INDEX('الطلاب'!$B$6:$B$505,MATCH(B1294&amp;"",'الطلاب'!$A$6:$A$505,0))&amp;"","كود غير موجود"))</f>
        <v/>
      </c>
      <c r="G1294" s="6">
        <f>IF(B1294&amp;""="","",IFERROR(INDEX('الطلاب'!$F$6:$F$505,MATCH(B1294&amp;"",'الطلاب'!$A$6:$A$505,0))&amp;"",""))</f>
        <v/>
      </c>
      <c r="H1294" s="22">
        <f>IF(OR(B1294&amp;""="",NOT(ISNUMBER(A1294))),"",IF(COUNTIFS($B$6:$B$3005,B1294&amp;"",$A$6:$A$3005,"&gt;"&amp;A1294)=0,1,0))</f>
        <v/>
      </c>
    </row>
    <row r="1295">
      <c r="A1295" s="13" t="n"/>
      <c r="B1295" s="5" t="n"/>
      <c r="C1295" s="17" t="n"/>
      <c r="D1295" s="5" t="n"/>
      <c r="E1295" s="5" t="n"/>
      <c r="F1295" s="6">
        <f>IF(B1295&amp;""="","",IFERROR(INDEX('الطلاب'!$B$6:$B$505,MATCH(B1295&amp;"",'الطلاب'!$A$6:$A$505,0))&amp;"","كود غير موجود"))</f>
        <v/>
      </c>
      <c r="G1295" s="6">
        <f>IF(B1295&amp;""="","",IFERROR(INDEX('الطلاب'!$F$6:$F$505,MATCH(B1295&amp;"",'الطلاب'!$A$6:$A$505,0))&amp;"",""))</f>
        <v/>
      </c>
      <c r="H1295" s="22">
        <f>IF(OR(B1295&amp;""="",NOT(ISNUMBER(A1295))),"",IF(COUNTIFS($B$6:$B$3005,B1295&amp;"",$A$6:$A$3005,"&gt;"&amp;A1295)=0,1,0))</f>
        <v/>
      </c>
    </row>
    <row r="1296">
      <c r="A1296" s="13" t="n"/>
      <c r="B1296" s="5" t="n"/>
      <c r="C1296" s="17" t="n"/>
      <c r="D1296" s="5" t="n"/>
      <c r="E1296" s="5" t="n"/>
      <c r="F1296" s="6">
        <f>IF(B1296&amp;""="","",IFERROR(INDEX('الطلاب'!$B$6:$B$505,MATCH(B1296&amp;"",'الطلاب'!$A$6:$A$505,0))&amp;"","كود غير موجود"))</f>
        <v/>
      </c>
      <c r="G1296" s="6">
        <f>IF(B1296&amp;""="","",IFERROR(INDEX('الطلاب'!$F$6:$F$505,MATCH(B1296&amp;"",'الطلاب'!$A$6:$A$505,0))&amp;"",""))</f>
        <v/>
      </c>
      <c r="H1296" s="22">
        <f>IF(OR(B1296&amp;""="",NOT(ISNUMBER(A1296))),"",IF(COUNTIFS($B$6:$B$3005,B1296&amp;"",$A$6:$A$3005,"&gt;"&amp;A1296)=0,1,0))</f>
        <v/>
      </c>
    </row>
    <row r="1297">
      <c r="A1297" s="13" t="n"/>
      <c r="B1297" s="5" t="n"/>
      <c r="C1297" s="17" t="n"/>
      <c r="D1297" s="5" t="n"/>
      <c r="E1297" s="5" t="n"/>
      <c r="F1297" s="6">
        <f>IF(B1297&amp;""="","",IFERROR(INDEX('الطلاب'!$B$6:$B$505,MATCH(B1297&amp;"",'الطلاب'!$A$6:$A$505,0))&amp;"","كود غير موجود"))</f>
        <v/>
      </c>
      <c r="G1297" s="6">
        <f>IF(B1297&amp;""="","",IFERROR(INDEX('الطلاب'!$F$6:$F$505,MATCH(B1297&amp;"",'الطلاب'!$A$6:$A$505,0))&amp;"",""))</f>
        <v/>
      </c>
      <c r="H1297" s="22">
        <f>IF(OR(B1297&amp;""="",NOT(ISNUMBER(A1297))),"",IF(COUNTIFS($B$6:$B$3005,B1297&amp;"",$A$6:$A$3005,"&gt;"&amp;A1297)=0,1,0))</f>
        <v/>
      </c>
    </row>
    <row r="1298">
      <c r="A1298" s="13" t="n"/>
      <c r="B1298" s="5" t="n"/>
      <c r="C1298" s="17" t="n"/>
      <c r="D1298" s="5" t="n"/>
      <c r="E1298" s="5" t="n"/>
      <c r="F1298" s="6">
        <f>IF(B1298&amp;""="","",IFERROR(INDEX('الطلاب'!$B$6:$B$505,MATCH(B1298&amp;"",'الطلاب'!$A$6:$A$505,0))&amp;"","كود غير موجود"))</f>
        <v/>
      </c>
      <c r="G1298" s="6">
        <f>IF(B1298&amp;""="","",IFERROR(INDEX('الطلاب'!$F$6:$F$505,MATCH(B1298&amp;"",'الطلاب'!$A$6:$A$505,0))&amp;"",""))</f>
        <v/>
      </c>
      <c r="H1298" s="22">
        <f>IF(OR(B1298&amp;""="",NOT(ISNUMBER(A1298))),"",IF(COUNTIFS($B$6:$B$3005,B1298&amp;"",$A$6:$A$3005,"&gt;"&amp;A1298)=0,1,0))</f>
        <v/>
      </c>
    </row>
    <row r="1299">
      <c r="A1299" s="13" t="n"/>
      <c r="B1299" s="5" t="n"/>
      <c r="C1299" s="17" t="n"/>
      <c r="D1299" s="5" t="n"/>
      <c r="E1299" s="5" t="n"/>
      <c r="F1299" s="6">
        <f>IF(B1299&amp;""="","",IFERROR(INDEX('الطلاب'!$B$6:$B$505,MATCH(B1299&amp;"",'الطلاب'!$A$6:$A$505,0))&amp;"","كود غير موجود"))</f>
        <v/>
      </c>
      <c r="G1299" s="6">
        <f>IF(B1299&amp;""="","",IFERROR(INDEX('الطلاب'!$F$6:$F$505,MATCH(B1299&amp;"",'الطلاب'!$A$6:$A$505,0))&amp;"",""))</f>
        <v/>
      </c>
      <c r="H1299" s="22">
        <f>IF(OR(B1299&amp;""="",NOT(ISNUMBER(A1299))),"",IF(COUNTIFS($B$6:$B$3005,B1299&amp;"",$A$6:$A$3005,"&gt;"&amp;A1299)=0,1,0))</f>
        <v/>
      </c>
    </row>
    <row r="1300">
      <c r="A1300" s="13" t="n"/>
      <c r="B1300" s="5" t="n"/>
      <c r="C1300" s="17" t="n"/>
      <c r="D1300" s="5" t="n"/>
      <c r="E1300" s="5" t="n"/>
      <c r="F1300" s="6">
        <f>IF(B1300&amp;""="","",IFERROR(INDEX('الطلاب'!$B$6:$B$505,MATCH(B1300&amp;"",'الطلاب'!$A$6:$A$505,0))&amp;"","كود غير موجود"))</f>
        <v/>
      </c>
      <c r="G1300" s="6">
        <f>IF(B1300&amp;""="","",IFERROR(INDEX('الطلاب'!$F$6:$F$505,MATCH(B1300&amp;"",'الطلاب'!$A$6:$A$505,0))&amp;"",""))</f>
        <v/>
      </c>
      <c r="H1300" s="22">
        <f>IF(OR(B1300&amp;""="",NOT(ISNUMBER(A1300))),"",IF(COUNTIFS($B$6:$B$3005,B1300&amp;"",$A$6:$A$3005,"&gt;"&amp;A1300)=0,1,0))</f>
        <v/>
      </c>
    </row>
    <row r="1301">
      <c r="A1301" s="13" t="n"/>
      <c r="B1301" s="5" t="n"/>
      <c r="C1301" s="17" t="n"/>
      <c r="D1301" s="5" t="n"/>
      <c r="E1301" s="5" t="n"/>
      <c r="F1301" s="6">
        <f>IF(B1301&amp;""="","",IFERROR(INDEX('الطلاب'!$B$6:$B$505,MATCH(B1301&amp;"",'الطلاب'!$A$6:$A$505,0))&amp;"","كود غير موجود"))</f>
        <v/>
      </c>
      <c r="G1301" s="6">
        <f>IF(B1301&amp;""="","",IFERROR(INDEX('الطلاب'!$F$6:$F$505,MATCH(B1301&amp;"",'الطلاب'!$A$6:$A$505,0))&amp;"",""))</f>
        <v/>
      </c>
      <c r="H1301" s="22">
        <f>IF(OR(B1301&amp;""="",NOT(ISNUMBER(A1301))),"",IF(COUNTIFS($B$6:$B$3005,B1301&amp;"",$A$6:$A$3005,"&gt;"&amp;A1301)=0,1,0))</f>
        <v/>
      </c>
    </row>
    <row r="1302">
      <c r="A1302" s="13" t="n"/>
      <c r="B1302" s="5" t="n"/>
      <c r="C1302" s="17" t="n"/>
      <c r="D1302" s="5" t="n"/>
      <c r="E1302" s="5" t="n"/>
      <c r="F1302" s="6">
        <f>IF(B1302&amp;""="","",IFERROR(INDEX('الطلاب'!$B$6:$B$505,MATCH(B1302&amp;"",'الطلاب'!$A$6:$A$505,0))&amp;"","كود غير موجود"))</f>
        <v/>
      </c>
      <c r="G1302" s="6">
        <f>IF(B1302&amp;""="","",IFERROR(INDEX('الطلاب'!$F$6:$F$505,MATCH(B1302&amp;"",'الطلاب'!$A$6:$A$505,0))&amp;"",""))</f>
        <v/>
      </c>
      <c r="H1302" s="22">
        <f>IF(OR(B1302&amp;""="",NOT(ISNUMBER(A1302))),"",IF(COUNTIFS($B$6:$B$3005,B1302&amp;"",$A$6:$A$3005,"&gt;"&amp;A1302)=0,1,0))</f>
        <v/>
      </c>
    </row>
    <row r="1303">
      <c r="A1303" s="13" t="n"/>
      <c r="B1303" s="5" t="n"/>
      <c r="C1303" s="17" t="n"/>
      <c r="D1303" s="5" t="n"/>
      <c r="E1303" s="5" t="n"/>
      <c r="F1303" s="6">
        <f>IF(B1303&amp;""="","",IFERROR(INDEX('الطلاب'!$B$6:$B$505,MATCH(B1303&amp;"",'الطلاب'!$A$6:$A$505,0))&amp;"","كود غير موجود"))</f>
        <v/>
      </c>
      <c r="G1303" s="6">
        <f>IF(B1303&amp;""="","",IFERROR(INDEX('الطلاب'!$F$6:$F$505,MATCH(B1303&amp;"",'الطلاب'!$A$6:$A$505,0))&amp;"",""))</f>
        <v/>
      </c>
      <c r="H1303" s="22">
        <f>IF(OR(B1303&amp;""="",NOT(ISNUMBER(A1303))),"",IF(COUNTIFS($B$6:$B$3005,B1303&amp;"",$A$6:$A$3005,"&gt;"&amp;A1303)=0,1,0))</f>
        <v/>
      </c>
    </row>
    <row r="1304">
      <c r="A1304" s="13" t="n"/>
      <c r="B1304" s="5" t="n"/>
      <c r="C1304" s="17" t="n"/>
      <c r="D1304" s="5" t="n"/>
      <c r="E1304" s="5" t="n"/>
      <c r="F1304" s="6">
        <f>IF(B1304&amp;""="","",IFERROR(INDEX('الطلاب'!$B$6:$B$505,MATCH(B1304&amp;"",'الطلاب'!$A$6:$A$505,0))&amp;"","كود غير موجود"))</f>
        <v/>
      </c>
      <c r="G1304" s="6">
        <f>IF(B1304&amp;""="","",IFERROR(INDEX('الطلاب'!$F$6:$F$505,MATCH(B1304&amp;"",'الطلاب'!$A$6:$A$505,0))&amp;"",""))</f>
        <v/>
      </c>
      <c r="H1304" s="22">
        <f>IF(OR(B1304&amp;""="",NOT(ISNUMBER(A1304))),"",IF(COUNTIFS($B$6:$B$3005,B1304&amp;"",$A$6:$A$3005,"&gt;"&amp;A1304)=0,1,0))</f>
        <v/>
      </c>
    </row>
    <row r="1305">
      <c r="A1305" s="13" t="n"/>
      <c r="B1305" s="5" t="n"/>
      <c r="C1305" s="17" t="n"/>
      <c r="D1305" s="5" t="n"/>
      <c r="E1305" s="5" t="n"/>
      <c r="F1305" s="6">
        <f>IF(B1305&amp;""="","",IFERROR(INDEX('الطلاب'!$B$6:$B$505,MATCH(B1305&amp;"",'الطلاب'!$A$6:$A$505,0))&amp;"","كود غير موجود"))</f>
        <v/>
      </c>
      <c r="G1305" s="6">
        <f>IF(B1305&amp;""="","",IFERROR(INDEX('الطلاب'!$F$6:$F$505,MATCH(B1305&amp;"",'الطلاب'!$A$6:$A$505,0))&amp;"",""))</f>
        <v/>
      </c>
      <c r="H1305" s="22">
        <f>IF(OR(B1305&amp;""="",NOT(ISNUMBER(A1305))),"",IF(COUNTIFS($B$6:$B$3005,B1305&amp;"",$A$6:$A$3005,"&gt;"&amp;A1305)=0,1,0))</f>
        <v/>
      </c>
    </row>
    <row r="1306">
      <c r="A1306" s="13" t="n"/>
      <c r="B1306" s="5" t="n"/>
      <c r="C1306" s="17" t="n"/>
      <c r="D1306" s="5" t="n"/>
      <c r="E1306" s="5" t="n"/>
      <c r="F1306" s="6">
        <f>IF(B1306&amp;""="","",IFERROR(INDEX('الطلاب'!$B$6:$B$505,MATCH(B1306&amp;"",'الطلاب'!$A$6:$A$505,0))&amp;"","كود غير موجود"))</f>
        <v/>
      </c>
      <c r="G1306" s="6">
        <f>IF(B1306&amp;""="","",IFERROR(INDEX('الطلاب'!$F$6:$F$505,MATCH(B1306&amp;"",'الطلاب'!$A$6:$A$505,0))&amp;"",""))</f>
        <v/>
      </c>
      <c r="H1306" s="22">
        <f>IF(OR(B1306&amp;""="",NOT(ISNUMBER(A1306))),"",IF(COUNTIFS($B$6:$B$3005,B1306&amp;"",$A$6:$A$3005,"&gt;"&amp;A1306)=0,1,0))</f>
        <v/>
      </c>
    </row>
    <row r="1307">
      <c r="A1307" s="13" t="n"/>
      <c r="B1307" s="5" t="n"/>
      <c r="C1307" s="17" t="n"/>
      <c r="D1307" s="5" t="n"/>
      <c r="E1307" s="5" t="n"/>
      <c r="F1307" s="6">
        <f>IF(B1307&amp;""="","",IFERROR(INDEX('الطلاب'!$B$6:$B$505,MATCH(B1307&amp;"",'الطلاب'!$A$6:$A$505,0))&amp;"","كود غير موجود"))</f>
        <v/>
      </c>
      <c r="G1307" s="6">
        <f>IF(B1307&amp;""="","",IFERROR(INDEX('الطلاب'!$F$6:$F$505,MATCH(B1307&amp;"",'الطلاب'!$A$6:$A$505,0))&amp;"",""))</f>
        <v/>
      </c>
      <c r="H1307" s="22">
        <f>IF(OR(B1307&amp;""="",NOT(ISNUMBER(A1307))),"",IF(COUNTIFS($B$6:$B$3005,B1307&amp;"",$A$6:$A$3005,"&gt;"&amp;A1307)=0,1,0))</f>
        <v/>
      </c>
    </row>
    <row r="1308">
      <c r="A1308" s="13" t="n"/>
      <c r="B1308" s="5" t="n"/>
      <c r="C1308" s="17" t="n"/>
      <c r="D1308" s="5" t="n"/>
      <c r="E1308" s="5" t="n"/>
      <c r="F1308" s="6">
        <f>IF(B1308&amp;""="","",IFERROR(INDEX('الطلاب'!$B$6:$B$505,MATCH(B1308&amp;"",'الطلاب'!$A$6:$A$505,0))&amp;"","كود غير موجود"))</f>
        <v/>
      </c>
      <c r="G1308" s="6">
        <f>IF(B1308&amp;""="","",IFERROR(INDEX('الطلاب'!$F$6:$F$505,MATCH(B1308&amp;"",'الطلاب'!$A$6:$A$505,0))&amp;"",""))</f>
        <v/>
      </c>
      <c r="H1308" s="22">
        <f>IF(OR(B1308&amp;""="",NOT(ISNUMBER(A1308))),"",IF(COUNTIFS($B$6:$B$3005,B1308&amp;"",$A$6:$A$3005,"&gt;"&amp;A1308)=0,1,0))</f>
        <v/>
      </c>
    </row>
    <row r="1309">
      <c r="A1309" s="13" t="n"/>
      <c r="B1309" s="5" t="n"/>
      <c r="C1309" s="17" t="n"/>
      <c r="D1309" s="5" t="n"/>
      <c r="E1309" s="5" t="n"/>
      <c r="F1309" s="6">
        <f>IF(B1309&amp;""="","",IFERROR(INDEX('الطلاب'!$B$6:$B$505,MATCH(B1309&amp;"",'الطلاب'!$A$6:$A$505,0))&amp;"","كود غير موجود"))</f>
        <v/>
      </c>
      <c r="G1309" s="6">
        <f>IF(B1309&amp;""="","",IFERROR(INDEX('الطلاب'!$F$6:$F$505,MATCH(B1309&amp;"",'الطلاب'!$A$6:$A$505,0))&amp;"",""))</f>
        <v/>
      </c>
      <c r="H1309" s="22">
        <f>IF(OR(B1309&amp;""="",NOT(ISNUMBER(A1309))),"",IF(COUNTIFS($B$6:$B$3005,B1309&amp;"",$A$6:$A$3005,"&gt;"&amp;A1309)=0,1,0))</f>
        <v/>
      </c>
    </row>
    <row r="1310">
      <c r="A1310" s="13" t="n"/>
      <c r="B1310" s="5" t="n"/>
      <c r="C1310" s="17" t="n"/>
      <c r="D1310" s="5" t="n"/>
      <c r="E1310" s="5" t="n"/>
      <c r="F1310" s="6">
        <f>IF(B1310&amp;""="","",IFERROR(INDEX('الطلاب'!$B$6:$B$505,MATCH(B1310&amp;"",'الطلاب'!$A$6:$A$505,0))&amp;"","كود غير موجود"))</f>
        <v/>
      </c>
      <c r="G1310" s="6">
        <f>IF(B1310&amp;""="","",IFERROR(INDEX('الطلاب'!$F$6:$F$505,MATCH(B1310&amp;"",'الطلاب'!$A$6:$A$505,0))&amp;"",""))</f>
        <v/>
      </c>
      <c r="H1310" s="22">
        <f>IF(OR(B1310&amp;""="",NOT(ISNUMBER(A1310))),"",IF(COUNTIFS($B$6:$B$3005,B1310&amp;"",$A$6:$A$3005,"&gt;"&amp;A1310)=0,1,0))</f>
        <v/>
      </c>
    </row>
    <row r="1311">
      <c r="A1311" s="13" t="n"/>
      <c r="B1311" s="5" t="n"/>
      <c r="C1311" s="17" t="n"/>
      <c r="D1311" s="5" t="n"/>
      <c r="E1311" s="5" t="n"/>
      <c r="F1311" s="6">
        <f>IF(B1311&amp;""="","",IFERROR(INDEX('الطلاب'!$B$6:$B$505,MATCH(B1311&amp;"",'الطلاب'!$A$6:$A$505,0))&amp;"","كود غير موجود"))</f>
        <v/>
      </c>
      <c r="G1311" s="6">
        <f>IF(B1311&amp;""="","",IFERROR(INDEX('الطلاب'!$F$6:$F$505,MATCH(B1311&amp;"",'الطلاب'!$A$6:$A$505,0))&amp;"",""))</f>
        <v/>
      </c>
      <c r="H1311" s="22">
        <f>IF(OR(B1311&amp;""="",NOT(ISNUMBER(A1311))),"",IF(COUNTIFS($B$6:$B$3005,B1311&amp;"",$A$6:$A$3005,"&gt;"&amp;A1311)=0,1,0))</f>
        <v/>
      </c>
    </row>
    <row r="1312">
      <c r="A1312" s="13" t="n"/>
      <c r="B1312" s="5" t="n"/>
      <c r="C1312" s="17" t="n"/>
      <c r="D1312" s="5" t="n"/>
      <c r="E1312" s="5" t="n"/>
      <c r="F1312" s="6">
        <f>IF(B1312&amp;""="","",IFERROR(INDEX('الطلاب'!$B$6:$B$505,MATCH(B1312&amp;"",'الطلاب'!$A$6:$A$505,0))&amp;"","كود غير موجود"))</f>
        <v/>
      </c>
      <c r="G1312" s="6">
        <f>IF(B1312&amp;""="","",IFERROR(INDEX('الطلاب'!$F$6:$F$505,MATCH(B1312&amp;"",'الطلاب'!$A$6:$A$505,0))&amp;"",""))</f>
        <v/>
      </c>
      <c r="H1312" s="22">
        <f>IF(OR(B1312&amp;""="",NOT(ISNUMBER(A1312))),"",IF(COUNTIFS($B$6:$B$3005,B1312&amp;"",$A$6:$A$3005,"&gt;"&amp;A1312)=0,1,0))</f>
        <v/>
      </c>
    </row>
    <row r="1313">
      <c r="A1313" s="13" t="n"/>
      <c r="B1313" s="5" t="n"/>
      <c r="C1313" s="17" t="n"/>
      <c r="D1313" s="5" t="n"/>
      <c r="E1313" s="5" t="n"/>
      <c r="F1313" s="6">
        <f>IF(B1313&amp;""="","",IFERROR(INDEX('الطلاب'!$B$6:$B$505,MATCH(B1313&amp;"",'الطلاب'!$A$6:$A$505,0))&amp;"","كود غير موجود"))</f>
        <v/>
      </c>
      <c r="G1313" s="6">
        <f>IF(B1313&amp;""="","",IFERROR(INDEX('الطلاب'!$F$6:$F$505,MATCH(B1313&amp;"",'الطلاب'!$A$6:$A$505,0))&amp;"",""))</f>
        <v/>
      </c>
      <c r="H1313" s="22">
        <f>IF(OR(B1313&amp;""="",NOT(ISNUMBER(A1313))),"",IF(COUNTIFS($B$6:$B$3005,B1313&amp;"",$A$6:$A$3005,"&gt;"&amp;A1313)=0,1,0))</f>
        <v/>
      </c>
    </row>
    <row r="1314">
      <c r="A1314" s="13" t="n"/>
      <c r="B1314" s="5" t="n"/>
      <c r="C1314" s="17" t="n"/>
      <c r="D1314" s="5" t="n"/>
      <c r="E1314" s="5" t="n"/>
      <c r="F1314" s="6">
        <f>IF(B1314&amp;""="","",IFERROR(INDEX('الطلاب'!$B$6:$B$505,MATCH(B1314&amp;"",'الطلاب'!$A$6:$A$505,0))&amp;"","كود غير موجود"))</f>
        <v/>
      </c>
      <c r="G1314" s="6">
        <f>IF(B1314&amp;""="","",IFERROR(INDEX('الطلاب'!$F$6:$F$505,MATCH(B1314&amp;"",'الطلاب'!$A$6:$A$505,0))&amp;"",""))</f>
        <v/>
      </c>
      <c r="H1314" s="22">
        <f>IF(OR(B1314&amp;""="",NOT(ISNUMBER(A1314))),"",IF(COUNTIFS($B$6:$B$3005,B1314&amp;"",$A$6:$A$3005,"&gt;"&amp;A1314)=0,1,0))</f>
        <v/>
      </c>
    </row>
    <row r="1315">
      <c r="A1315" s="13" t="n"/>
      <c r="B1315" s="5" t="n"/>
      <c r="C1315" s="17" t="n"/>
      <c r="D1315" s="5" t="n"/>
      <c r="E1315" s="5" t="n"/>
      <c r="F1315" s="6">
        <f>IF(B1315&amp;""="","",IFERROR(INDEX('الطلاب'!$B$6:$B$505,MATCH(B1315&amp;"",'الطلاب'!$A$6:$A$505,0))&amp;"","كود غير موجود"))</f>
        <v/>
      </c>
      <c r="G1315" s="6">
        <f>IF(B1315&amp;""="","",IFERROR(INDEX('الطلاب'!$F$6:$F$505,MATCH(B1315&amp;"",'الطلاب'!$A$6:$A$505,0))&amp;"",""))</f>
        <v/>
      </c>
      <c r="H1315" s="22">
        <f>IF(OR(B1315&amp;""="",NOT(ISNUMBER(A1315))),"",IF(COUNTIFS($B$6:$B$3005,B1315&amp;"",$A$6:$A$3005,"&gt;"&amp;A1315)=0,1,0))</f>
        <v/>
      </c>
    </row>
    <row r="1316">
      <c r="A1316" s="13" t="n"/>
      <c r="B1316" s="5" t="n"/>
      <c r="C1316" s="17" t="n"/>
      <c r="D1316" s="5" t="n"/>
      <c r="E1316" s="5" t="n"/>
      <c r="F1316" s="6">
        <f>IF(B1316&amp;""="","",IFERROR(INDEX('الطلاب'!$B$6:$B$505,MATCH(B1316&amp;"",'الطلاب'!$A$6:$A$505,0))&amp;"","كود غير موجود"))</f>
        <v/>
      </c>
      <c r="G1316" s="6">
        <f>IF(B1316&amp;""="","",IFERROR(INDEX('الطلاب'!$F$6:$F$505,MATCH(B1316&amp;"",'الطلاب'!$A$6:$A$505,0))&amp;"",""))</f>
        <v/>
      </c>
      <c r="H1316" s="22">
        <f>IF(OR(B1316&amp;""="",NOT(ISNUMBER(A1316))),"",IF(COUNTIFS($B$6:$B$3005,B1316&amp;"",$A$6:$A$3005,"&gt;"&amp;A1316)=0,1,0))</f>
        <v/>
      </c>
    </row>
    <row r="1317">
      <c r="A1317" s="13" t="n"/>
      <c r="B1317" s="5" t="n"/>
      <c r="C1317" s="17" t="n"/>
      <c r="D1317" s="5" t="n"/>
      <c r="E1317" s="5" t="n"/>
      <c r="F1317" s="6">
        <f>IF(B1317&amp;""="","",IFERROR(INDEX('الطلاب'!$B$6:$B$505,MATCH(B1317&amp;"",'الطلاب'!$A$6:$A$505,0))&amp;"","كود غير موجود"))</f>
        <v/>
      </c>
      <c r="G1317" s="6">
        <f>IF(B1317&amp;""="","",IFERROR(INDEX('الطلاب'!$F$6:$F$505,MATCH(B1317&amp;"",'الطلاب'!$A$6:$A$505,0))&amp;"",""))</f>
        <v/>
      </c>
      <c r="H1317" s="22">
        <f>IF(OR(B1317&amp;""="",NOT(ISNUMBER(A1317))),"",IF(COUNTIFS($B$6:$B$3005,B1317&amp;"",$A$6:$A$3005,"&gt;"&amp;A1317)=0,1,0))</f>
        <v/>
      </c>
    </row>
    <row r="1318">
      <c r="A1318" s="13" t="n"/>
      <c r="B1318" s="5" t="n"/>
      <c r="C1318" s="17" t="n"/>
      <c r="D1318" s="5" t="n"/>
      <c r="E1318" s="5" t="n"/>
      <c r="F1318" s="6">
        <f>IF(B1318&amp;""="","",IFERROR(INDEX('الطلاب'!$B$6:$B$505,MATCH(B1318&amp;"",'الطلاب'!$A$6:$A$505,0))&amp;"","كود غير موجود"))</f>
        <v/>
      </c>
      <c r="G1318" s="6">
        <f>IF(B1318&amp;""="","",IFERROR(INDEX('الطلاب'!$F$6:$F$505,MATCH(B1318&amp;"",'الطلاب'!$A$6:$A$505,0))&amp;"",""))</f>
        <v/>
      </c>
      <c r="H1318" s="22">
        <f>IF(OR(B1318&amp;""="",NOT(ISNUMBER(A1318))),"",IF(COUNTIFS($B$6:$B$3005,B1318&amp;"",$A$6:$A$3005,"&gt;"&amp;A1318)=0,1,0))</f>
        <v/>
      </c>
    </row>
    <row r="1319">
      <c r="A1319" s="13" t="n"/>
      <c r="B1319" s="5" t="n"/>
      <c r="C1319" s="17" t="n"/>
      <c r="D1319" s="5" t="n"/>
      <c r="E1319" s="5" t="n"/>
      <c r="F1319" s="6">
        <f>IF(B1319&amp;""="","",IFERROR(INDEX('الطلاب'!$B$6:$B$505,MATCH(B1319&amp;"",'الطلاب'!$A$6:$A$505,0))&amp;"","كود غير موجود"))</f>
        <v/>
      </c>
      <c r="G1319" s="6">
        <f>IF(B1319&amp;""="","",IFERROR(INDEX('الطلاب'!$F$6:$F$505,MATCH(B1319&amp;"",'الطلاب'!$A$6:$A$505,0))&amp;"",""))</f>
        <v/>
      </c>
      <c r="H1319" s="22">
        <f>IF(OR(B1319&amp;""="",NOT(ISNUMBER(A1319))),"",IF(COUNTIFS($B$6:$B$3005,B1319&amp;"",$A$6:$A$3005,"&gt;"&amp;A1319)=0,1,0))</f>
        <v/>
      </c>
    </row>
    <row r="1320">
      <c r="A1320" s="13" t="n"/>
      <c r="B1320" s="5" t="n"/>
      <c r="C1320" s="17" t="n"/>
      <c r="D1320" s="5" t="n"/>
      <c r="E1320" s="5" t="n"/>
      <c r="F1320" s="6">
        <f>IF(B1320&amp;""="","",IFERROR(INDEX('الطلاب'!$B$6:$B$505,MATCH(B1320&amp;"",'الطلاب'!$A$6:$A$505,0))&amp;"","كود غير موجود"))</f>
        <v/>
      </c>
      <c r="G1320" s="6">
        <f>IF(B1320&amp;""="","",IFERROR(INDEX('الطلاب'!$F$6:$F$505,MATCH(B1320&amp;"",'الطلاب'!$A$6:$A$505,0))&amp;"",""))</f>
        <v/>
      </c>
      <c r="H1320" s="22">
        <f>IF(OR(B1320&amp;""="",NOT(ISNUMBER(A1320))),"",IF(COUNTIFS($B$6:$B$3005,B1320&amp;"",$A$6:$A$3005,"&gt;"&amp;A1320)=0,1,0))</f>
        <v/>
      </c>
    </row>
    <row r="1321">
      <c r="A1321" s="13" t="n"/>
      <c r="B1321" s="5" t="n"/>
      <c r="C1321" s="17" t="n"/>
      <c r="D1321" s="5" t="n"/>
      <c r="E1321" s="5" t="n"/>
      <c r="F1321" s="6">
        <f>IF(B1321&amp;""="","",IFERROR(INDEX('الطلاب'!$B$6:$B$505,MATCH(B1321&amp;"",'الطلاب'!$A$6:$A$505,0))&amp;"","كود غير موجود"))</f>
        <v/>
      </c>
      <c r="G1321" s="6">
        <f>IF(B1321&amp;""="","",IFERROR(INDEX('الطلاب'!$F$6:$F$505,MATCH(B1321&amp;"",'الطلاب'!$A$6:$A$505,0))&amp;"",""))</f>
        <v/>
      </c>
      <c r="H1321" s="22">
        <f>IF(OR(B1321&amp;""="",NOT(ISNUMBER(A1321))),"",IF(COUNTIFS($B$6:$B$3005,B1321&amp;"",$A$6:$A$3005,"&gt;"&amp;A1321)=0,1,0))</f>
        <v/>
      </c>
    </row>
    <row r="1322">
      <c r="A1322" s="13" t="n"/>
      <c r="B1322" s="5" t="n"/>
      <c r="C1322" s="17" t="n"/>
      <c r="D1322" s="5" t="n"/>
      <c r="E1322" s="5" t="n"/>
      <c r="F1322" s="6">
        <f>IF(B1322&amp;""="","",IFERROR(INDEX('الطلاب'!$B$6:$B$505,MATCH(B1322&amp;"",'الطلاب'!$A$6:$A$505,0))&amp;"","كود غير موجود"))</f>
        <v/>
      </c>
      <c r="G1322" s="6">
        <f>IF(B1322&amp;""="","",IFERROR(INDEX('الطلاب'!$F$6:$F$505,MATCH(B1322&amp;"",'الطلاب'!$A$6:$A$505,0))&amp;"",""))</f>
        <v/>
      </c>
      <c r="H1322" s="22">
        <f>IF(OR(B1322&amp;""="",NOT(ISNUMBER(A1322))),"",IF(COUNTIFS($B$6:$B$3005,B1322&amp;"",$A$6:$A$3005,"&gt;"&amp;A1322)=0,1,0))</f>
        <v/>
      </c>
    </row>
    <row r="1323">
      <c r="A1323" s="13" t="n"/>
      <c r="B1323" s="5" t="n"/>
      <c r="C1323" s="17" t="n"/>
      <c r="D1323" s="5" t="n"/>
      <c r="E1323" s="5" t="n"/>
      <c r="F1323" s="6">
        <f>IF(B1323&amp;""="","",IFERROR(INDEX('الطلاب'!$B$6:$B$505,MATCH(B1323&amp;"",'الطلاب'!$A$6:$A$505,0))&amp;"","كود غير موجود"))</f>
        <v/>
      </c>
      <c r="G1323" s="6">
        <f>IF(B1323&amp;""="","",IFERROR(INDEX('الطلاب'!$F$6:$F$505,MATCH(B1323&amp;"",'الطلاب'!$A$6:$A$505,0))&amp;"",""))</f>
        <v/>
      </c>
      <c r="H1323" s="22">
        <f>IF(OR(B1323&amp;""="",NOT(ISNUMBER(A1323))),"",IF(COUNTIFS($B$6:$B$3005,B1323&amp;"",$A$6:$A$3005,"&gt;"&amp;A1323)=0,1,0))</f>
        <v/>
      </c>
    </row>
    <row r="1324">
      <c r="A1324" s="13" t="n"/>
      <c r="B1324" s="5" t="n"/>
      <c r="C1324" s="17" t="n"/>
      <c r="D1324" s="5" t="n"/>
      <c r="E1324" s="5" t="n"/>
      <c r="F1324" s="6">
        <f>IF(B1324&amp;""="","",IFERROR(INDEX('الطلاب'!$B$6:$B$505,MATCH(B1324&amp;"",'الطلاب'!$A$6:$A$505,0))&amp;"","كود غير موجود"))</f>
        <v/>
      </c>
      <c r="G1324" s="6">
        <f>IF(B1324&amp;""="","",IFERROR(INDEX('الطلاب'!$F$6:$F$505,MATCH(B1324&amp;"",'الطلاب'!$A$6:$A$505,0))&amp;"",""))</f>
        <v/>
      </c>
      <c r="H1324" s="22">
        <f>IF(OR(B1324&amp;""="",NOT(ISNUMBER(A1324))),"",IF(COUNTIFS($B$6:$B$3005,B1324&amp;"",$A$6:$A$3005,"&gt;"&amp;A1324)=0,1,0))</f>
        <v/>
      </c>
    </row>
    <row r="1325">
      <c r="A1325" s="13" t="n"/>
      <c r="B1325" s="5" t="n"/>
      <c r="C1325" s="17" t="n"/>
      <c r="D1325" s="5" t="n"/>
      <c r="E1325" s="5" t="n"/>
      <c r="F1325" s="6">
        <f>IF(B1325&amp;""="","",IFERROR(INDEX('الطلاب'!$B$6:$B$505,MATCH(B1325&amp;"",'الطلاب'!$A$6:$A$505,0))&amp;"","كود غير موجود"))</f>
        <v/>
      </c>
      <c r="G1325" s="6">
        <f>IF(B1325&amp;""="","",IFERROR(INDEX('الطلاب'!$F$6:$F$505,MATCH(B1325&amp;"",'الطلاب'!$A$6:$A$505,0))&amp;"",""))</f>
        <v/>
      </c>
      <c r="H1325" s="22">
        <f>IF(OR(B1325&amp;""="",NOT(ISNUMBER(A1325))),"",IF(COUNTIFS($B$6:$B$3005,B1325&amp;"",$A$6:$A$3005,"&gt;"&amp;A1325)=0,1,0))</f>
        <v/>
      </c>
    </row>
    <row r="1326">
      <c r="A1326" s="13" t="n"/>
      <c r="B1326" s="5" t="n"/>
      <c r="C1326" s="17" t="n"/>
      <c r="D1326" s="5" t="n"/>
      <c r="E1326" s="5" t="n"/>
      <c r="F1326" s="6">
        <f>IF(B1326&amp;""="","",IFERROR(INDEX('الطلاب'!$B$6:$B$505,MATCH(B1326&amp;"",'الطلاب'!$A$6:$A$505,0))&amp;"","كود غير موجود"))</f>
        <v/>
      </c>
      <c r="G1326" s="6">
        <f>IF(B1326&amp;""="","",IFERROR(INDEX('الطلاب'!$F$6:$F$505,MATCH(B1326&amp;"",'الطلاب'!$A$6:$A$505,0))&amp;"",""))</f>
        <v/>
      </c>
      <c r="H1326" s="22">
        <f>IF(OR(B1326&amp;""="",NOT(ISNUMBER(A1326))),"",IF(COUNTIFS($B$6:$B$3005,B1326&amp;"",$A$6:$A$3005,"&gt;"&amp;A1326)=0,1,0))</f>
        <v/>
      </c>
    </row>
    <row r="1327">
      <c r="A1327" s="13" t="n"/>
      <c r="B1327" s="5" t="n"/>
      <c r="C1327" s="17" t="n"/>
      <c r="D1327" s="5" t="n"/>
      <c r="E1327" s="5" t="n"/>
      <c r="F1327" s="6">
        <f>IF(B1327&amp;""="","",IFERROR(INDEX('الطلاب'!$B$6:$B$505,MATCH(B1327&amp;"",'الطلاب'!$A$6:$A$505,0))&amp;"","كود غير موجود"))</f>
        <v/>
      </c>
      <c r="G1327" s="6">
        <f>IF(B1327&amp;""="","",IFERROR(INDEX('الطلاب'!$F$6:$F$505,MATCH(B1327&amp;"",'الطلاب'!$A$6:$A$505,0))&amp;"",""))</f>
        <v/>
      </c>
      <c r="H1327" s="22">
        <f>IF(OR(B1327&amp;""="",NOT(ISNUMBER(A1327))),"",IF(COUNTIFS($B$6:$B$3005,B1327&amp;"",$A$6:$A$3005,"&gt;"&amp;A1327)=0,1,0))</f>
        <v/>
      </c>
    </row>
    <row r="1328">
      <c r="A1328" s="13" t="n"/>
      <c r="B1328" s="5" t="n"/>
      <c r="C1328" s="17" t="n"/>
      <c r="D1328" s="5" t="n"/>
      <c r="E1328" s="5" t="n"/>
      <c r="F1328" s="6">
        <f>IF(B1328&amp;""="","",IFERROR(INDEX('الطلاب'!$B$6:$B$505,MATCH(B1328&amp;"",'الطلاب'!$A$6:$A$505,0))&amp;"","كود غير موجود"))</f>
        <v/>
      </c>
      <c r="G1328" s="6">
        <f>IF(B1328&amp;""="","",IFERROR(INDEX('الطلاب'!$F$6:$F$505,MATCH(B1328&amp;"",'الطلاب'!$A$6:$A$505,0))&amp;"",""))</f>
        <v/>
      </c>
      <c r="H1328" s="22">
        <f>IF(OR(B1328&amp;""="",NOT(ISNUMBER(A1328))),"",IF(COUNTIFS($B$6:$B$3005,B1328&amp;"",$A$6:$A$3005,"&gt;"&amp;A1328)=0,1,0))</f>
        <v/>
      </c>
    </row>
    <row r="1329">
      <c r="A1329" s="13" t="n"/>
      <c r="B1329" s="5" t="n"/>
      <c r="C1329" s="17" t="n"/>
      <c r="D1329" s="5" t="n"/>
      <c r="E1329" s="5" t="n"/>
      <c r="F1329" s="6">
        <f>IF(B1329&amp;""="","",IFERROR(INDEX('الطلاب'!$B$6:$B$505,MATCH(B1329&amp;"",'الطلاب'!$A$6:$A$505,0))&amp;"","كود غير موجود"))</f>
        <v/>
      </c>
      <c r="G1329" s="6">
        <f>IF(B1329&amp;""="","",IFERROR(INDEX('الطلاب'!$F$6:$F$505,MATCH(B1329&amp;"",'الطلاب'!$A$6:$A$505,0))&amp;"",""))</f>
        <v/>
      </c>
      <c r="H1329" s="22">
        <f>IF(OR(B1329&amp;""="",NOT(ISNUMBER(A1329))),"",IF(COUNTIFS($B$6:$B$3005,B1329&amp;"",$A$6:$A$3005,"&gt;"&amp;A1329)=0,1,0))</f>
        <v/>
      </c>
    </row>
    <row r="1330">
      <c r="A1330" s="13" t="n"/>
      <c r="B1330" s="5" t="n"/>
      <c r="C1330" s="17" t="n"/>
      <c r="D1330" s="5" t="n"/>
      <c r="E1330" s="5" t="n"/>
      <c r="F1330" s="6">
        <f>IF(B1330&amp;""="","",IFERROR(INDEX('الطلاب'!$B$6:$B$505,MATCH(B1330&amp;"",'الطلاب'!$A$6:$A$505,0))&amp;"","كود غير موجود"))</f>
        <v/>
      </c>
      <c r="G1330" s="6">
        <f>IF(B1330&amp;""="","",IFERROR(INDEX('الطلاب'!$F$6:$F$505,MATCH(B1330&amp;"",'الطلاب'!$A$6:$A$505,0))&amp;"",""))</f>
        <v/>
      </c>
      <c r="H1330" s="22">
        <f>IF(OR(B1330&amp;""="",NOT(ISNUMBER(A1330))),"",IF(COUNTIFS($B$6:$B$3005,B1330&amp;"",$A$6:$A$3005,"&gt;"&amp;A1330)=0,1,0))</f>
        <v/>
      </c>
    </row>
    <row r="1331">
      <c r="A1331" s="13" t="n"/>
      <c r="B1331" s="5" t="n"/>
      <c r="C1331" s="17" t="n"/>
      <c r="D1331" s="5" t="n"/>
      <c r="E1331" s="5" t="n"/>
      <c r="F1331" s="6">
        <f>IF(B1331&amp;""="","",IFERROR(INDEX('الطلاب'!$B$6:$B$505,MATCH(B1331&amp;"",'الطلاب'!$A$6:$A$505,0))&amp;"","كود غير موجود"))</f>
        <v/>
      </c>
      <c r="G1331" s="6">
        <f>IF(B1331&amp;""="","",IFERROR(INDEX('الطلاب'!$F$6:$F$505,MATCH(B1331&amp;"",'الطلاب'!$A$6:$A$505,0))&amp;"",""))</f>
        <v/>
      </c>
      <c r="H1331" s="22">
        <f>IF(OR(B1331&amp;""="",NOT(ISNUMBER(A1331))),"",IF(COUNTIFS($B$6:$B$3005,B1331&amp;"",$A$6:$A$3005,"&gt;"&amp;A1331)=0,1,0))</f>
        <v/>
      </c>
    </row>
    <row r="1332">
      <c r="A1332" s="13" t="n"/>
      <c r="B1332" s="5" t="n"/>
      <c r="C1332" s="17" t="n"/>
      <c r="D1332" s="5" t="n"/>
      <c r="E1332" s="5" t="n"/>
      <c r="F1332" s="6">
        <f>IF(B1332&amp;""="","",IFERROR(INDEX('الطلاب'!$B$6:$B$505,MATCH(B1332&amp;"",'الطلاب'!$A$6:$A$505,0))&amp;"","كود غير موجود"))</f>
        <v/>
      </c>
      <c r="G1332" s="6">
        <f>IF(B1332&amp;""="","",IFERROR(INDEX('الطلاب'!$F$6:$F$505,MATCH(B1332&amp;"",'الطلاب'!$A$6:$A$505,0))&amp;"",""))</f>
        <v/>
      </c>
      <c r="H1332" s="22">
        <f>IF(OR(B1332&amp;""="",NOT(ISNUMBER(A1332))),"",IF(COUNTIFS($B$6:$B$3005,B1332&amp;"",$A$6:$A$3005,"&gt;"&amp;A1332)=0,1,0))</f>
        <v/>
      </c>
    </row>
    <row r="1333">
      <c r="A1333" s="13" t="n"/>
      <c r="B1333" s="5" t="n"/>
      <c r="C1333" s="17" t="n"/>
      <c r="D1333" s="5" t="n"/>
      <c r="E1333" s="5" t="n"/>
      <c r="F1333" s="6">
        <f>IF(B1333&amp;""="","",IFERROR(INDEX('الطلاب'!$B$6:$B$505,MATCH(B1333&amp;"",'الطلاب'!$A$6:$A$505,0))&amp;"","كود غير موجود"))</f>
        <v/>
      </c>
      <c r="G1333" s="6">
        <f>IF(B1333&amp;""="","",IFERROR(INDEX('الطلاب'!$F$6:$F$505,MATCH(B1333&amp;"",'الطلاب'!$A$6:$A$505,0))&amp;"",""))</f>
        <v/>
      </c>
      <c r="H1333" s="22">
        <f>IF(OR(B1333&amp;""="",NOT(ISNUMBER(A1333))),"",IF(COUNTIFS($B$6:$B$3005,B1333&amp;"",$A$6:$A$3005,"&gt;"&amp;A1333)=0,1,0))</f>
        <v/>
      </c>
    </row>
    <row r="1334">
      <c r="A1334" s="13" t="n"/>
      <c r="B1334" s="5" t="n"/>
      <c r="C1334" s="17" t="n"/>
      <c r="D1334" s="5" t="n"/>
      <c r="E1334" s="5" t="n"/>
      <c r="F1334" s="6">
        <f>IF(B1334&amp;""="","",IFERROR(INDEX('الطلاب'!$B$6:$B$505,MATCH(B1334&amp;"",'الطلاب'!$A$6:$A$505,0))&amp;"","كود غير موجود"))</f>
        <v/>
      </c>
      <c r="G1334" s="6">
        <f>IF(B1334&amp;""="","",IFERROR(INDEX('الطلاب'!$F$6:$F$505,MATCH(B1334&amp;"",'الطلاب'!$A$6:$A$505,0))&amp;"",""))</f>
        <v/>
      </c>
      <c r="H1334" s="22">
        <f>IF(OR(B1334&amp;""="",NOT(ISNUMBER(A1334))),"",IF(COUNTIFS($B$6:$B$3005,B1334&amp;"",$A$6:$A$3005,"&gt;"&amp;A1334)=0,1,0))</f>
        <v/>
      </c>
    </row>
    <row r="1335">
      <c r="A1335" s="13" t="n"/>
      <c r="B1335" s="5" t="n"/>
      <c r="C1335" s="17" t="n"/>
      <c r="D1335" s="5" t="n"/>
      <c r="E1335" s="5" t="n"/>
      <c r="F1335" s="6">
        <f>IF(B1335&amp;""="","",IFERROR(INDEX('الطلاب'!$B$6:$B$505,MATCH(B1335&amp;"",'الطلاب'!$A$6:$A$505,0))&amp;"","كود غير موجود"))</f>
        <v/>
      </c>
      <c r="G1335" s="6">
        <f>IF(B1335&amp;""="","",IFERROR(INDEX('الطلاب'!$F$6:$F$505,MATCH(B1335&amp;"",'الطلاب'!$A$6:$A$505,0))&amp;"",""))</f>
        <v/>
      </c>
      <c r="H1335" s="22">
        <f>IF(OR(B1335&amp;""="",NOT(ISNUMBER(A1335))),"",IF(COUNTIFS($B$6:$B$3005,B1335&amp;"",$A$6:$A$3005,"&gt;"&amp;A1335)=0,1,0))</f>
        <v/>
      </c>
    </row>
    <row r="1336">
      <c r="A1336" s="13" t="n"/>
      <c r="B1336" s="5" t="n"/>
      <c r="C1336" s="17" t="n"/>
      <c r="D1336" s="5" t="n"/>
      <c r="E1336" s="5" t="n"/>
      <c r="F1336" s="6">
        <f>IF(B1336&amp;""="","",IFERROR(INDEX('الطلاب'!$B$6:$B$505,MATCH(B1336&amp;"",'الطلاب'!$A$6:$A$505,0))&amp;"","كود غير موجود"))</f>
        <v/>
      </c>
      <c r="G1336" s="6">
        <f>IF(B1336&amp;""="","",IFERROR(INDEX('الطلاب'!$F$6:$F$505,MATCH(B1336&amp;"",'الطلاب'!$A$6:$A$505,0))&amp;"",""))</f>
        <v/>
      </c>
      <c r="H1336" s="22">
        <f>IF(OR(B1336&amp;""="",NOT(ISNUMBER(A1336))),"",IF(COUNTIFS($B$6:$B$3005,B1336&amp;"",$A$6:$A$3005,"&gt;"&amp;A1336)=0,1,0))</f>
        <v/>
      </c>
    </row>
    <row r="1337">
      <c r="A1337" s="13" t="n"/>
      <c r="B1337" s="5" t="n"/>
      <c r="C1337" s="17" t="n"/>
      <c r="D1337" s="5" t="n"/>
      <c r="E1337" s="5" t="n"/>
      <c r="F1337" s="6">
        <f>IF(B1337&amp;""="","",IFERROR(INDEX('الطلاب'!$B$6:$B$505,MATCH(B1337&amp;"",'الطلاب'!$A$6:$A$505,0))&amp;"","كود غير موجود"))</f>
        <v/>
      </c>
      <c r="G1337" s="6">
        <f>IF(B1337&amp;""="","",IFERROR(INDEX('الطلاب'!$F$6:$F$505,MATCH(B1337&amp;"",'الطلاب'!$A$6:$A$505,0))&amp;"",""))</f>
        <v/>
      </c>
      <c r="H1337" s="22">
        <f>IF(OR(B1337&amp;""="",NOT(ISNUMBER(A1337))),"",IF(COUNTIFS($B$6:$B$3005,B1337&amp;"",$A$6:$A$3005,"&gt;"&amp;A1337)=0,1,0))</f>
        <v/>
      </c>
    </row>
    <row r="1338">
      <c r="A1338" s="13" t="n"/>
      <c r="B1338" s="5" t="n"/>
      <c r="C1338" s="17" t="n"/>
      <c r="D1338" s="5" t="n"/>
      <c r="E1338" s="5" t="n"/>
      <c r="F1338" s="6">
        <f>IF(B1338&amp;""="","",IFERROR(INDEX('الطلاب'!$B$6:$B$505,MATCH(B1338&amp;"",'الطلاب'!$A$6:$A$505,0))&amp;"","كود غير موجود"))</f>
        <v/>
      </c>
      <c r="G1338" s="6">
        <f>IF(B1338&amp;""="","",IFERROR(INDEX('الطلاب'!$F$6:$F$505,MATCH(B1338&amp;"",'الطلاب'!$A$6:$A$505,0))&amp;"",""))</f>
        <v/>
      </c>
      <c r="H1338" s="22">
        <f>IF(OR(B1338&amp;""="",NOT(ISNUMBER(A1338))),"",IF(COUNTIFS($B$6:$B$3005,B1338&amp;"",$A$6:$A$3005,"&gt;"&amp;A1338)=0,1,0))</f>
        <v/>
      </c>
    </row>
    <row r="1339">
      <c r="A1339" s="13" t="n"/>
      <c r="B1339" s="5" t="n"/>
      <c r="C1339" s="17" t="n"/>
      <c r="D1339" s="5" t="n"/>
      <c r="E1339" s="5" t="n"/>
      <c r="F1339" s="6">
        <f>IF(B1339&amp;""="","",IFERROR(INDEX('الطلاب'!$B$6:$B$505,MATCH(B1339&amp;"",'الطلاب'!$A$6:$A$505,0))&amp;"","كود غير موجود"))</f>
        <v/>
      </c>
      <c r="G1339" s="6">
        <f>IF(B1339&amp;""="","",IFERROR(INDEX('الطلاب'!$F$6:$F$505,MATCH(B1339&amp;"",'الطلاب'!$A$6:$A$505,0))&amp;"",""))</f>
        <v/>
      </c>
      <c r="H1339" s="22">
        <f>IF(OR(B1339&amp;""="",NOT(ISNUMBER(A1339))),"",IF(COUNTIFS($B$6:$B$3005,B1339&amp;"",$A$6:$A$3005,"&gt;"&amp;A1339)=0,1,0))</f>
        <v/>
      </c>
    </row>
    <row r="1340">
      <c r="A1340" s="13" t="n"/>
      <c r="B1340" s="5" t="n"/>
      <c r="C1340" s="17" t="n"/>
      <c r="D1340" s="5" t="n"/>
      <c r="E1340" s="5" t="n"/>
      <c r="F1340" s="6">
        <f>IF(B1340&amp;""="","",IFERROR(INDEX('الطلاب'!$B$6:$B$505,MATCH(B1340&amp;"",'الطلاب'!$A$6:$A$505,0))&amp;"","كود غير موجود"))</f>
        <v/>
      </c>
      <c r="G1340" s="6">
        <f>IF(B1340&amp;""="","",IFERROR(INDEX('الطلاب'!$F$6:$F$505,MATCH(B1340&amp;"",'الطلاب'!$A$6:$A$505,0))&amp;"",""))</f>
        <v/>
      </c>
      <c r="H1340" s="22">
        <f>IF(OR(B1340&amp;""="",NOT(ISNUMBER(A1340))),"",IF(COUNTIFS($B$6:$B$3005,B1340&amp;"",$A$6:$A$3005,"&gt;"&amp;A1340)=0,1,0))</f>
        <v/>
      </c>
    </row>
    <row r="1341">
      <c r="A1341" s="13" t="n"/>
      <c r="B1341" s="5" t="n"/>
      <c r="C1341" s="17" t="n"/>
      <c r="D1341" s="5" t="n"/>
      <c r="E1341" s="5" t="n"/>
      <c r="F1341" s="6">
        <f>IF(B1341&amp;""="","",IFERROR(INDEX('الطلاب'!$B$6:$B$505,MATCH(B1341&amp;"",'الطلاب'!$A$6:$A$505,0))&amp;"","كود غير موجود"))</f>
        <v/>
      </c>
      <c r="G1341" s="6">
        <f>IF(B1341&amp;""="","",IFERROR(INDEX('الطلاب'!$F$6:$F$505,MATCH(B1341&amp;"",'الطلاب'!$A$6:$A$505,0))&amp;"",""))</f>
        <v/>
      </c>
      <c r="H1341" s="22">
        <f>IF(OR(B1341&amp;""="",NOT(ISNUMBER(A1341))),"",IF(COUNTIFS($B$6:$B$3005,B1341&amp;"",$A$6:$A$3005,"&gt;"&amp;A1341)=0,1,0))</f>
        <v/>
      </c>
    </row>
    <row r="1342">
      <c r="A1342" s="13" t="n"/>
      <c r="B1342" s="5" t="n"/>
      <c r="C1342" s="17" t="n"/>
      <c r="D1342" s="5" t="n"/>
      <c r="E1342" s="5" t="n"/>
      <c r="F1342" s="6">
        <f>IF(B1342&amp;""="","",IFERROR(INDEX('الطلاب'!$B$6:$B$505,MATCH(B1342&amp;"",'الطلاب'!$A$6:$A$505,0))&amp;"","كود غير موجود"))</f>
        <v/>
      </c>
      <c r="G1342" s="6">
        <f>IF(B1342&amp;""="","",IFERROR(INDEX('الطلاب'!$F$6:$F$505,MATCH(B1342&amp;"",'الطلاب'!$A$6:$A$505,0))&amp;"",""))</f>
        <v/>
      </c>
      <c r="H1342" s="22">
        <f>IF(OR(B1342&amp;""="",NOT(ISNUMBER(A1342))),"",IF(COUNTIFS($B$6:$B$3005,B1342&amp;"",$A$6:$A$3005,"&gt;"&amp;A1342)=0,1,0))</f>
        <v/>
      </c>
    </row>
    <row r="1343">
      <c r="A1343" s="13" t="n"/>
      <c r="B1343" s="5" t="n"/>
      <c r="C1343" s="17" t="n"/>
      <c r="D1343" s="5" t="n"/>
      <c r="E1343" s="5" t="n"/>
      <c r="F1343" s="6">
        <f>IF(B1343&amp;""="","",IFERROR(INDEX('الطلاب'!$B$6:$B$505,MATCH(B1343&amp;"",'الطلاب'!$A$6:$A$505,0))&amp;"","كود غير موجود"))</f>
        <v/>
      </c>
      <c r="G1343" s="6">
        <f>IF(B1343&amp;""="","",IFERROR(INDEX('الطلاب'!$F$6:$F$505,MATCH(B1343&amp;"",'الطلاب'!$A$6:$A$505,0))&amp;"",""))</f>
        <v/>
      </c>
      <c r="H1343" s="22">
        <f>IF(OR(B1343&amp;""="",NOT(ISNUMBER(A1343))),"",IF(COUNTIFS($B$6:$B$3005,B1343&amp;"",$A$6:$A$3005,"&gt;"&amp;A1343)=0,1,0))</f>
        <v/>
      </c>
    </row>
    <row r="1344">
      <c r="A1344" s="13" t="n"/>
      <c r="B1344" s="5" t="n"/>
      <c r="C1344" s="17" t="n"/>
      <c r="D1344" s="5" t="n"/>
      <c r="E1344" s="5" t="n"/>
      <c r="F1344" s="6">
        <f>IF(B1344&amp;""="","",IFERROR(INDEX('الطلاب'!$B$6:$B$505,MATCH(B1344&amp;"",'الطلاب'!$A$6:$A$505,0))&amp;"","كود غير موجود"))</f>
        <v/>
      </c>
      <c r="G1344" s="6">
        <f>IF(B1344&amp;""="","",IFERROR(INDEX('الطلاب'!$F$6:$F$505,MATCH(B1344&amp;"",'الطلاب'!$A$6:$A$505,0))&amp;"",""))</f>
        <v/>
      </c>
      <c r="H1344" s="22">
        <f>IF(OR(B1344&amp;""="",NOT(ISNUMBER(A1344))),"",IF(COUNTIFS($B$6:$B$3005,B1344&amp;"",$A$6:$A$3005,"&gt;"&amp;A1344)=0,1,0))</f>
        <v/>
      </c>
    </row>
    <row r="1345">
      <c r="A1345" s="13" t="n"/>
      <c r="B1345" s="5" t="n"/>
      <c r="C1345" s="17" t="n"/>
      <c r="D1345" s="5" t="n"/>
      <c r="E1345" s="5" t="n"/>
      <c r="F1345" s="6">
        <f>IF(B1345&amp;""="","",IFERROR(INDEX('الطلاب'!$B$6:$B$505,MATCH(B1345&amp;"",'الطلاب'!$A$6:$A$505,0))&amp;"","كود غير موجود"))</f>
        <v/>
      </c>
      <c r="G1345" s="6">
        <f>IF(B1345&amp;""="","",IFERROR(INDEX('الطلاب'!$F$6:$F$505,MATCH(B1345&amp;"",'الطلاب'!$A$6:$A$505,0))&amp;"",""))</f>
        <v/>
      </c>
      <c r="H1345" s="22">
        <f>IF(OR(B1345&amp;""="",NOT(ISNUMBER(A1345))),"",IF(COUNTIFS($B$6:$B$3005,B1345&amp;"",$A$6:$A$3005,"&gt;"&amp;A1345)=0,1,0))</f>
        <v/>
      </c>
    </row>
    <row r="1346">
      <c r="A1346" s="13" t="n"/>
      <c r="B1346" s="5" t="n"/>
      <c r="C1346" s="17" t="n"/>
      <c r="D1346" s="5" t="n"/>
      <c r="E1346" s="5" t="n"/>
      <c r="F1346" s="6">
        <f>IF(B1346&amp;""="","",IFERROR(INDEX('الطلاب'!$B$6:$B$505,MATCH(B1346&amp;"",'الطلاب'!$A$6:$A$505,0))&amp;"","كود غير موجود"))</f>
        <v/>
      </c>
      <c r="G1346" s="6">
        <f>IF(B1346&amp;""="","",IFERROR(INDEX('الطلاب'!$F$6:$F$505,MATCH(B1346&amp;"",'الطلاب'!$A$6:$A$505,0))&amp;"",""))</f>
        <v/>
      </c>
      <c r="H1346" s="22">
        <f>IF(OR(B1346&amp;""="",NOT(ISNUMBER(A1346))),"",IF(COUNTIFS($B$6:$B$3005,B1346&amp;"",$A$6:$A$3005,"&gt;"&amp;A1346)=0,1,0))</f>
        <v/>
      </c>
    </row>
    <row r="1347">
      <c r="A1347" s="13" t="n"/>
      <c r="B1347" s="5" t="n"/>
      <c r="C1347" s="17" t="n"/>
      <c r="D1347" s="5" t="n"/>
      <c r="E1347" s="5" t="n"/>
      <c r="F1347" s="6">
        <f>IF(B1347&amp;""="","",IFERROR(INDEX('الطلاب'!$B$6:$B$505,MATCH(B1347&amp;"",'الطلاب'!$A$6:$A$505,0))&amp;"","كود غير موجود"))</f>
        <v/>
      </c>
      <c r="G1347" s="6">
        <f>IF(B1347&amp;""="","",IFERROR(INDEX('الطلاب'!$F$6:$F$505,MATCH(B1347&amp;"",'الطلاب'!$A$6:$A$505,0))&amp;"",""))</f>
        <v/>
      </c>
      <c r="H1347" s="22">
        <f>IF(OR(B1347&amp;""="",NOT(ISNUMBER(A1347))),"",IF(COUNTIFS($B$6:$B$3005,B1347&amp;"",$A$6:$A$3005,"&gt;"&amp;A1347)=0,1,0))</f>
        <v/>
      </c>
    </row>
    <row r="1348">
      <c r="A1348" s="13" t="n"/>
      <c r="B1348" s="5" t="n"/>
      <c r="C1348" s="17" t="n"/>
      <c r="D1348" s="5" t="n"/>
      <c r="E1348" s="5" t="n"/>
      <c r="F1348" s="6">
        <f>IF(B1348&amp;""="","",IFERROR(INDEX('الطلاب'!$B$6:$B$505,MATCH(B1348&amp;"",'الطلاب'!$A$6:$A$505,0))&amp;"","كود غير موجود"))</f>
        <v/>
      </c>
      <c r="G1348" s="6">
        <f>IF(B1348&amp;""="","",IFERROR(INDEX('الطلاب'!$F$6:$F$505,MATCH(B1348&amp;"",'الطلاب'!$A$6:$A$505,0))&amp;"",""))</f>
        <v/>
      </c>
      <c r="H1348" s="22">
        <f>IF(OR(B1348&amp;""="",NOT(ISNUMBER(A1348))),"",IF(COUNTIFS($B$6:$B$3005,B1348&amp;"",$A$6:$A$3005,"&gt;"&amp;A1348)=0,1,0))</f>
        <v/>
      </c>
    </row>
    <row r="1349">
      <c r="A1349" s="13" t="n"/>
      <c r="B1349" s="5" t="n"/>
      <c r="C1349" s="17" t="n"/>
      <c r="D1349" s="5" t="n"/>
      <c r="E1349" s="5" t="n"/>
      <c r="F1349" s="6">
        <f>IF(B1349&amp;""="","",IFERROR(INDEX('الطلاب'!$B$6:$B$505,MATCH(B1349&amp;"",'الطلاب'!$A$6:$A$505,0))&amp;"","كود غير موجود"))</f>
        <v/>
      </c>
      <c r="G1349" s="6">
        <f>IF(B1349&amp;""="","",IFERROR(INDEX('الطلاب'!$F$6:$F$505,MATCH(B1349&amp;"",'الطلاب'!$A$6:$A$505,0))&amp;"",""))</f>
        <v/>
      </c>
      <c r="H1349" s="22">
        <f>IF(OR(B1349&amp;""="",NOT(ISNUMBER(A1349))),"",IF(COUNTIFS($B$6:$B$3005,B1349&amp;"",$A$6:$A$3005,"&gt;"&amp;A1349)=0,1,0))</f>
        <v/>
      </c>
    </row>
    <row r="1350">
      <c r="A1350" s="13" t="n"/>
      <c r="B1350" s="5" t="n"/>
      <c r="C1350" s="17" t="n"/>
      <c r="D1350" s="5" t="n"/>
      <c r="E1350" s="5" t="n"/>
      <c r="F1350" s="6">
        <f>IF(B1350&amp;""="","",IFERROR(INDEX('الطلاب'!$B$6:$B$505,MATCH(B1350&amp;"",'الطلاب'!$A$6:$A$505,0))&amp;"","كود غير موجود"))</f>
        <v/>
      </c>
      <c r="G1350" s="6">
        <f>IF(B1350&amp;""="","",IFERROR(INDEX('الطلاب'!$F$6:$F$505,MATCH(B1350&amp;"",'الطلاب'!$A$6:$A$505,0))&amp;"",""))</f>
        <v/>
      </c>
      <c r="H1350" s="22">
        <f>IF(OR(B1350&amp;""="",NOT(ISNUMBER(A1350))),"",IF(COUNTIFS($B$6:$B$3005,B1350&amp;"",$A$6:$A$3005,"&gt;"&amp;A1350)=0,1,0))</f>
        <v/>
      </c>
    </row>
    <row r="1351">
      <c r="A1351" s="13" t="n"/>
      <c r="B1351" s="5" t="n"/>
      <c r="C1351" s="17" t="n"/>
      <c r="D1351" s="5" t="n"/>
      <c r="E1351" s="5" t="n"/>
      <c r="F1351" s="6">
        <f>IF(B1351&amp;""="","",IFERROR(INDEX('الطلاب'!$B$6:$B$505,MATCH(B1351&amp;"",'الطلاب'!$A$6:$A$505,0))&amp;"","كود غير موجود"))</f>
        <v/>
      </c>
      <c r="G1351" s="6">
        <f>IF(B1351&amp;""="","",IFERROR(INDEX('الطلاب'!$F$6:$F$505,MATCH(B1351&amp;"",'الطلاب'!$A$6:$A$505,0))&amp;"",""))</f>
        <v/>
      </c>
      <c r="H1351" s="22">
        <f>IF(OR(B1351&amp;""="",NOT(ISNUMBER(A1351))),"",IF(COUNTIFS($B$6:$B$3005,B1351&amp;"",$A$6:$A$3005,"&gt;"&amp;A1351)=0,1,0))</f>
        <v/>
      </c>
    </row>
    <row r="1352">
      <c r="A1352" s="13" t="n"/>
      <c r="B1352" s="5" t="n"/>
      <c r="C1352" s="17" t="n"/>
      <c r="D1352" s="5" t="n"/>
      <c r="E1352" s="5" t="n"/>
      <c r="F1352" s="6">
        <f>IF(B1352&amp;""="","",IFERROR(INDEX('الطلاب'!$B$6:$B$505,MATCH(B1352&amp;"",'الطلاب'!$A$6:$A$505,0))&amp;"","كود غير موجود"))</f>
        <v/>
      </c>
      <c r="G1352" s="6">
        <f>IF(B1352&amp;""="","",IFERROR(INDEX('الطلاب'!$F$6:$F$505,MATCH(B1352&amp;"",'الطلاب'!$A$6:$A$505,0))&amp;"",""))</f>
        <v/>
      </c>
      <c r="H1352" s="22">
        <f>IF(OR(B1352&amp;""="",NOT(ISNUMBER(A1352))),"",IF(COUNTIFS($B$6:$B$3005,B1352&amp;"",$A$6:$A$3005,"&gt;"&amp;A1352)=0,1,0))</f>
        <v/>
      </c>
    </row>
    <row r="1353">
      <c r="A1353" s="13" t="n"/>
      <c r="B1353" s="5" t="n"/>
      <c r="C1353" s="17" t="n"/>
      <c r="D1353" s="5" t="n"/>
      <c r="E1353" s="5" t="n"/>
      <c r="F1353" s="6">
        <f>IF(B1353&amp;""="","",IFERROR(INDEX('الطلاب'!$B$6:$B$505,MATCH(B1353&amp;"",'الطلاب'!$A$6:$A$505,0))&amp;"","كود غير موجود"))</f>
        <v/>
      </c>
      <c r="G1353" s="6">
        <f>IF(B1353&amp;""="","",IFERROR(INDEX('الطلاب'!$F$6:$F$505,MATCH(B1353&amp;"",'الطلاب'!$A$6:$A$505,0))&amp;"",""))</f>
        <v/>
      </c>
      <c r="H1353" s="22">
        <f>IF(OR(B1353&amp;""="",NOT(ISNUMBER(A1353))),"",IF(COUNTIFS($B$6:$B$3005,B1353&amp;"",$A$6:$A$3005,"&gt;"&amp;A1353)=0,1,0))</f>
        <v/>
      </c>
    </row>
    <row r="1354">
      <c r="A1354" s="13" t="n"/>
      <c r="B1354" s="5" t="n"/>
      <c r="C1354" s="17" t="n"/>
      <c r="D1354" s="5" t="n"/>
      <c r="E1354" s="5" t="n"/>
      <c r="F1354" s="6">
        <f>IF(B1354&amp;""="","",IFERROR(INDEX('الطلاب'!$B$6:$B$505,MATCH(B1354&amp;"",'الطلاب'!$A$6:$A$505,0))&amp;"","كود غير موجود"))</f>
        <v/>
      </c>
      <c r="G1354" s="6">
        <f>IF(B1354&amp;""="","",IFERROR(INDEX('الطلاب'!$F$6:$F$505,MATCH(B1354&amp;"",'الطلاب'!$A$6:$A$505,0))&amp;"",""))</f>
        <v/>
      </c>
      <c r="H1354" s="22">
        <f>IF(OR(B1354&amp;""="",NOT(ISNUMBER(A1354))),"",IF(COUNTIFS($B$6:$B$3005,B1354&amp;"",$A$6:$A$3005,"&gt;"&amp;A1354)=0,1,0))</f>
        <v/>
      </c>
    </row>
    <row r="1355">
      <c r="A1355" s="13" t="n"/>
      <c r="B1355" s="5" t="n"/>
      <c r="C1355" s="17" t="n"/>
      <c r="D1355" s="5" t="n"/>
      <c r="E1355" s="5" t="n"/>
      <c r="F1355" s="6">
        <f>IF(B1355&amp;""="","",IFERROR(INDEX('الطلاب'!$B$6:$B$505,MATCH(B1355&amp;"",'الطلاب'!$A$6:$A$505,0))&amp;"","كود غير موجود"))</f>
        <v/>
      </c>
      <c r="G1355" s="6">
        <f>IF(B1355&amp;""="","",IFERROR(INDEX('الطلاب'!$F$6:$F$505,MATCH(B1355&amp;"",'الطلاب'!$A$6:$A$505,0))&amp;"",""))</f>
        <v/>
      </c>
      <c r="H1355" s="22">
        <f>IF(OR(B1355&amp;""="",NOT(ISNUMBER(A1355))),"",IF(COUNTIFS($B$6:$B$3005,B1355&amp;"",$A$6:$A$3005,"&gt;"&amp;A1355)=0,1,0))</f>
        <v/>
      </c>
    </row>
    <row r="1356">
      <c r="A1356" s="13" t="n"/>
      <c r="B1356" s="5" t="n"/>
      <c r="C1356" s="17" t="n"/>
      <c r="D1356" s="5" t="n"/>
      <c r="E1356" s="5" t="n"/>
      <c r="F1356" s="6">
        <f>IF(B1356&amp;""="","",IFERROR(INDEX('الطلاب'!$B$6:$B$505,MATCH(B1356&amp;"",'الطلاب'!$A$6:$A$505,0))&amp;"","كود غير موجود"))</f>
        <v/>
      </c>
      <c r="G1356" s="6">
        <f>IF(B1356&amp;""="","",IFERROR(INDEX('الطلاب'!$F$6:$F$505,MATCH(B1356&amp;"",'الطلاب'!$A$6:$A$505,0))&amp;"",""))</f>
        <v/>
      </c>
      <c r="H1356" s="22">
        <f>IF(OR(B1356&amp;""="",NOT(ISNUMBER(A1356))),"",IF(COUNTIFS($B$6:$B$3005,B1356&amp;"",$A$6:$A$3005,"&gt;"&amp;A1356)=0,1,0))</f>
        <v/>
      </c>
    </row>
    <row r="1357">
      <c r="A1357" s="13" t="n"/>
      <c r="B1357" s="5" t="n"/>
      <c r="C1357" s="17" t="n"/>
      <c r="D1357" s="5" t="n"/>
      <c r="E1357" s="5" t="n"/>
      <c r="F1357" s="6">
        <f>IF(B1357&amp;""="","",IFERROR(INDEX('الطلاب'!$B$6:$B$505,MATCH(B1357&amp;"",'الطلاب'!$A$6:$A$505,0))&amp;"","كود غير موجود"))</f>
        <v/>
      </c>
      <c r="G1357" s="6">
        <f>IF(B1357&amp;""="","",IFERROR(INDEX('الطلاب'!$F$6:$F$505,MATCH(B1357&amp;"",'الطلاب'!$A$6:$A$505,0))&amp;"",""))</f>
        <v/>
      </c>
      <c r="H1357" s="22">
        <f>IF(OR(B1357&amp;""="",NOT(ISNUMBER(A1357))),"",IF(COUNTIFS($B$6:$B$3005,B1357&amp;"",$A$6:$A$3005,"&gt;"&amp;A1357)=0,1,0))</f>
        <v/>
      </c>
    </row>
    <row r="1358">
      <c r="A1358" s="13" t="n"/>
      <c r="B1358" s="5" t="n"/>
      <c r="C1358" s="17" t="n"/>
      <c r="D1358" s="5" t="n"/>
      <c r="E1358" s="5" t="n"/>
      <c r="F1358" s="6">
        <f>IF(B1358&amp;""="","",IFERROR(INDEX('الطلاب'!$B$6:$B$505,MATCH(B1358&amp;"",'الطلاب'!$A$6:$A$505,0))&amp;"","كود غير موجود"))</f>
        <v/>
      </c>
      <c r="G1358" s="6">
        <f>IF(B1358&amp;""="","",IFERROR(INDEX('الطلاب'!$F$6:$F$505,MATCH(B1358&amp;"",'الطلاب'!$A$6:$A$505,0))&amp;"",""))</f>
        <v/>
      </c>
      <c r="H1358" s="22">
        <f>IF(OR(B1358&amp;""="",NOT(ISNUMBER(A1358))),"",IF(COUNTIFS($B$6:$B$3005,B1358&amp;"",$A$6:$A$3005,"&gt;"&amp;A1358)=0,1,0))</f>
        <v/>
      </c>
    </row>
    <row r="1359">
      <c r="A1359" s="13" t="n"/>
      <c r="B1359" s="5" t="n"/>
      <c r="C1359" s="17" t="n"/>
      <c r="D1359" s="5" t="n"/>
      <c r="E1359" s="5" t="n"/>
      <c r="F1359" s="6">
        <f>IF(B1359&amp;""="","",IFERROR(INDEX('الطلاب'!$B$6:$B$505,MATCH(B1359&amp;"",'الطلاب'!$A$6:$A$505,0))&amp;"","كود غير موجود"))</f>
        <v/>
      </c>
      <c r="G1359" s="6">
        <f>IF(B1359&amp;""="","",IFERROR(INDEX('الطلاب'!$F$6:$F$505,MATCH(B1359&amp;"",'الطلاب'!$A$6:$A$505,0))&amp;"",""))</f>
        <v/>
      </c>
      <c r="H1359" s="22">
        <f>IF(OR(B1359&amp;""="",NOT(ISNUMBER(A1359))),"",IF(COUNTIFS($B$6:$B$3005,B1359&amp;"",$A$6:$A$3005,"&gt;"&amp;A1359)=0,1,0))</f>
        <v/>
      </c>
    </row>
    <row r="1360">
      <c r="A1360" s="13" t="n"/>
      <c r="B1360" s="5" t="n"/>
      <c r="C1360" s="17" t="n"/>
      <c r="D1360" s="5" t="n"/>
      <c r="E1360" s="5" t="n"/>
      <c r="F1360" s="6">
        <f>IF(B1360&amp;""="","",IFERROR(INDEX('الطلاب'!$B$6:$B$505,MATCH(B1360&amp;"",'الطلاب'!$A$6:$A$505,0))&amp;"","كود غير موجود"))</f>
        <v/>
      </c>
      <c r="G1360" s="6">
        <f>IF(B1360&amp;""="","",IFERROR(INDEX('الطلاب'!$F$6:$F$505,MATCH(B1360&amp;"",'الطلاب'!$A$6:$A$505,0))&amp;"",""))</f>
        <v/>
      </c>
      <c r="H1360" s="22">
        <f>IF(OR(B1360&amp;""="",NOT(ISNUMBER(A1360))),"",IF(COUNTIFS($B$6:$B$3005,B1360&amp;"",$A$6:$A$3005,"&gt;"&amp;A1360)=0,1,0))</f>
        <v/>
      </c>
    </row>
    <row r="1361">
      <c r="A1361" s="13" t="n"/>
      <c r="B1361" s="5" t="n"/>
      <c r="C1361" s="17" t="n"/>
      <c r="D1361" s="5" t="n"/>
      <c r="E1361" s="5" t="n"/>
      <c r="F1361" s="6">
        <f>IF(B1361&amp;""="","",IFERROR(INDEX('الطلاب'!$B$6:$B$505,MATCH(B1361&amp;"",'الطلاب'!$A$6:$A$505,0))&amp;"","كود غير موجود"))</f>
        <v/>
      </c>
      <c r="G1361" s="6">
        <f>IF(B1361&amp;""="","",IFERROR(INDEX('الطلاب'!$F$6:$F$505,MATCH(B1361&amp;"",'الطلاب'!$A$6:$A$505,0))&amp;"",""))</f>
        <v/>
      </c>
      <c r="H1361" s="22">
        <f>IF(OR(B1361&amp;""="",NOT(ISNUMBER(A1361))),"",IF(COUNTIFS($B$6:$B$3005,B1361&amp;"",$A$6:$A$3005,"&gt;"&amp;A1361)=0,1,0))</f>
        <v/>
      </c>
    </row>
    <row r="1362">
      <c r="A1362" s="13" t="n"/>
      <c r="B1362" s="5" t="n"/>
      <c r="C1362" s="17" t="n"/>
      <c r="D1362" s="5" t="n"/>
      <c r="E1362" s="5" t="n"/>
      <c r="F1362" s="6">
        <f>IF(B1362&amp;""="","",IFERROR(INDEX('الطلاب'!$B$6:$B$505,MATCH(B1362&amp;"",'الطلاب'!$A$6:$A$505,0))&amp;"","كود غير موجود"))</f>
        <v/>
      </c>
      <c r="G1362" s="6">
        <f>IF(B1362&amp;""="","",IFERROR(INDEX('الطلاب'!$F$6:$F$505,MATCH(B1362&amp;"",'الطلاب'!$A$6:$A$505,0))&amp;"",""))</f>
        <v/>
      </c>
      <c r="H1362" s="22">
        <f>IF(OR(B1362&amp;""="",NOT(ISNUMBER(A1362))),"",IF(COUNTIFS($B$6:$B$3005,B1362&amp;"",$A$6:$A$3005,"&gt;"&amp;A1362)=0,1,0))</f>
        <v/>
      </c>
    </row>
    <row r="1363">
      <c r="A1363" s="13" t="n"/>
      <c r="B1363" s="5" t="n"/>
      <c r="C1363" s="17" t="n"/>
      <c r="D1363" s="5" t="n"/>
      <c r="E1363" s="5" t="n"/>
      <c r="F1363" s="6">
        <f>IF(B1363&amp;""="","",IFERROR(INDEX('الطلاب'!$B$6:$B$505,MATCH(B1363&amp;"",'الطلاب'!$A$6:$A$505,0))&amp;"","كود غير موجود"))</f>
        <v/>
      </c>
      <c r="G1363" s="6">
        <f>IF(B1363&amp;""="","",IFERROR(INDEX('الطلاب'!$F$6:$F$505,MATCH(B1363&amp;"",'الطلاب'!$A$6:$A$505,0))&amp;"",""))</f>
        <v/>
      </c>
      <c r="H1363" s="22">
        <f>IF(OR(B1363&amp;""="",NOT(ISNUMBER(A1363))),"",IF(COUNTIFS($B$6:$B$3005,B1363&amp;"",$A$6:$A$3005,"&gt;"&amp;A1363)=0,1,0))</f>
        <v/>
      </c>
    </row>
    <row r="1364">
      <c r="A1364" s="13" t="n"/>
      <c r="B1364" s="5" t="n"/>
      <c r="C1364" s="17" t="n"/>
      <c r="D1364" s="5" t="n"/>
      <c r="E1364" s="5" t="n"/>
      <c r="F1364" s="6">
        <f>IF(B1364&amp;""="","",IFERROR(INDEX('الطلاب'!$B$6:$B$505,MATCH(B1364&amp;"",'الطلاب'!$A$6:$A$505,0))&amp;"","كود غير موجود"))</f>
        <v/>
      </c>
      <c r="G1364" s="6">
        <f>IF(B1364&amp;""="","",IFERROR(INDEX('الطلاب'!$F$6:$F$505,MATCH(B1364&amp;"",'الطلاب'!$A$6:$A$505,0))&amp;"",""))</f>
        <v/>
      </c>
      <c r="H1364" s="22">
        <f>IF(OR(B1364&amp;""="",NOT(ISNUMBER(A1364))),"",IF(COUNTIFS($B$6:$B$3005,B1364&amp;"",$A$6:$A$3005,"&gt;"&amp;A1364)=0,1,0))</f>
        <v/>
      </c>
    </row>
    <row r="1365">
      <c r="A1365" s="13" t="n"/>
      <c r="B1365" s="5" t="n"/>
      <c r="C1365" s="17" t="n"/>
      <c r="D1365" s="5" t="n"/>
      <c r="E1365" s="5" t="n"/>
      <c r="F1365" s="6">
        <f>IF(B1365&amp;""="","",IFERROR(INDEX('الطلاب'!$B$6:$B$505,MATCH(B1365&amp;"",'الطلاب'!$A$6:$A$505,0))&amp;"","كود غير موجود"))</f>
        <v/>
      </c>
      <c r="G1365" s="6">
        <f>IF(B1365&amp;""="","",IFERROR(INDEX('الطلاب'!$F$6:$F$505,MATCH(B1365&amp;"",'الطلاب'!$A$6:$A$505,0))&amp;"",""))</f>
        <v/>
      </c>
      <c r="H1365" s="22">
        <f>IF(OR(B1365&amp;""="",NOT(ISNUMBER(A1365))),"",IF(COUNTIFS($B$6:$B$3005,B1365&amp;"",$A$6:$A$3005,"&gt;"&amp;A1365)=0,1,0))</f>
        <v/>
      </c>
    </row>
    <row r="1366">
      <c r="A1366" s="13" t="n"/>
      <c r="B1366" s="5" t="n"/>
      <c r="C1366" s="17" t="n"/>
      <c r="D1366" s="5" t="n"/>
      <c r="E1366" s="5" t="n"/>
      <c r="F1366" s="6">
        <f>IF(B1366&amp;""="","",IFERROR(INDEX('الطلاب'!$B$6:$B$505,MATCH(B1366&amp;"",'الطلاب'!$A$6:$A$505,0))&amp;"","كود غير موجود"))</f>
        <v/>
      </c>
      <c r="G1366" s="6">
        <f>IF(B1366&amp;""="","",IFERROR(INDEX('الطلاب'!$F$6:$F$505,MATCH(B1366&amp;"",'الطلاب'!$A$6:$A$505,0))&amp;"",""))</f>
        <v/>
      </c>
      <c r="H1366" s="22">
        <f>IF(OR(B1366&amp;""="",NOT(ISNUMBER(A1366))),"",IF(COUNTIFS($B$6:$B$3005,B1366&amp;"",$A$6:$A$3005,"&gt;"&amp;A1366)=0,1,0))</f>
        <v/>
      </c>
    </row>
    <row r="1367">
      <c r="A1367" s="13" t="n"/>
      <c r="B1367" s="5" t="n"/>
      <c r="C1367" s="17" t="n"/>
      <c r="D1367" s="5" t="n"/>
      <c r="E1367" s="5" t="n"/>
      <c r="F1367" s="6">
        <f>IF(B1367&amp;""="","",IFERROR(INDEX('الطلاب'!$B$6:$B$505,MATCH(B1367&amp;"",'الطلاب'!$A$6:$A$505,0))&amp;"","كود غير موجود"))</f>
        <v/>
      </c>
      <c r="G1367" s="6">
        <f>IF(B1367&amp;""="","",IFERROR(INDEX('الطلاب'!$F$6:$F$505,MATCH(B1367&amp;"",'الطلاب'!$A$6:$A$505,0))&amp;"",""))</f>
        <v/>
      </c>
      <c r="H1367" s="22">
        <f>IF(OR(B1367&amp;""="",NOT(ISNUMBER(A1367))),"",IF(COUNTIFS($B$6:$B$3005,B1367&amp;"",$A$6:$A$3005,"&gt;"&amp;A1367)=0,1,0))</f>
        <v/>
      </c>
    </row>
    <row r="1368">
      <c r="A1368" s="13" t="n"/>
      <c r="B1368" s="5" t="n"/>
      <c r="C1368" s="17" t="n"/>
      <c r="D1368" s="5" t="n"/>
      <c r="E1368" s="5" t="n"/>
      <c r="F1368" s="6">
        <f>IF(B1368&amp;""="","",IFERROR(INDEX('الطلاب'!$B$6:$B$505,MATCH(B1368&amp;"",'الطلاب'!$A$6:$A$505,0))&amp;"","كود غير موجود"))</f>
        <v/>
      </c>
      <c r="G1368" s="6">
        <f>IF(B1368&amp;""="","",IFERROR(INDEX('الطلاب'!$F$6:$F$505,MATCH(B1368&amp;"",'الطلاب'!$A$6:$A$505,0))&amp;"",""))</f>
        <v/>
      </c>
      <c r="H1368" s="22">
        <f>IF(OR(B1368&amp;""="",NOT(ISNUMBER(A1368))),"",IF(COUNTIFS($B$6:$B$3005,B1368&amp;"",$A$6:$A$3005,"&gt;"&amp;A1368)=0,1,0))</f>
        <v/>
      </c>
    </row>
    <row r="1369">
      <c r="A1369" s="13" t="n"/>
      <c r="B1369" s="5" t="n"/>
      <c r="C1369" s="17" t="n"/>
      <c r="D1369" s="5" t="n"/>
      <c r="E1369" s="5" t="n"/>
      <c r="F1369" s="6">
        <f>IF(B1369&amp;""="","",IFERROR(INDEX('الطلاب'!$B$6:$B$505,MATCH(B1369&amp;"",'الطلاب'!$A$6:$A$505,0))&amp;"","كود غير موجود"))</f>
        <v/>
      </c>
      <c r="G1369" s="6">
        <f>IF(B1369&amp;""="","",IFERROR(INDEX('الطلاب'!$F$6:$F$505,MATCH(B1369&amp;"",'الطلاب'!$A$6:$A$505,0))&amp;"",""))</f>
        <v/>
      </c>
      <c r="H1369" s="22">
        <f>IF(OR(B1369&amp;""="",NOT(ISNUMBER(A1369))),"",IF(COUNTIFS($B$6:$B$3005,B1369&amp;"",$A$6:$A$3005,"&gt;"&amp;A1369)=0,1,0))</f>
        <v/>
      </c>
    </row>
    <row r="1370">
      <c r="A1370" s="13" t="n"/>
      <c r="B1370" s="5" t="n"/>
      <c r="C1370" s="17" t="n"/>
      <c r="D1370" s="5" t="n"/>
      <c r="E1370" s="5" t="n"/>
      <c r="F1370" s="6">
        <f>IF(B1370&amp;""="","",IFERROR(INDEX('الطلاب'!$B$6:$B$505,MATCH(B1370&amp;"",'الطلاب'!$A$6:$A$505,0))&amp;"","كود غير موجود"))</f>
        <v/>
      </c>
      <c r="G1370" s="6">
        <f>IF(B1370&amp;""="","",IFERROR(INDEX('الطلاب'!$F$6:$F$505,MATCH(B1370&amp;"",'الطلاب'!$A$6:$A$505,0))&amp;"",""))</f>
        <v/>
      </c>
      <c r="H1370" s="22">
        <f>IF(OR(B1370&amp;""="",NOT(ISNUMBER(A1370))),"",IF(COUNTIFS($B$6:$B$3005,B1370&amp;"",$A$6:$A$3005,"&gt;"&amp;A1370)=0,1,0))</f>
        <v/>
      </c>
    </row>
    <row r="1371">
      <c r="A1371" s="13" t="n"/>
      <c r="B1371" s="5" t="n"/>
      <c r="C1371" s="17" t="n"/>
      <c r="D1371" s="5" t="n"/>
      <c r="E1371" s="5" t="n"/>
      <c r="F1371" s="6">
        <f>IF(B1371&amp;""="","",IFERROR(INDEX('الطلاب'!$B$6:$B$505,MATCH(B1371&amp;"",'الطلاب'!$A$6:$A$505,0))&amp;"","كود غير موجود"))</f>
        <v/>
      </c>
      <c r="G1371" s="6">
        <f>IF(B1371&amp;""="","",IFERROR(INDEX('الطلاب'!$F$6:$F$505,MATCH(B1371&amp;"",'الطلاب'!$A$6:$A$505,0))&amp;"",""))</f>
        <v/>
      </c>
      <c r="H1371" s="22">
        <f>IF(OR(B1371&amp;""="",NOT(ISNUMBER(A1371))),"",IF(COUNTIFS($B$6:$B$3005,B1371&amp;"",$A$6:$A$3005,"&gt;"&amp;A1371)=0,1,0))</f>
        <v/>
      </c>
    </row>
    <row r="1372">
      <c r="A1372" s="13" t="n"/>
      <c r="B1372" s="5" t="n"/>
      <c r="C1372" s="17" t="n"/>
      <c r="D1372" s="5" t="n"/>
      <c r="E1372" s="5" t="n"/>
      <c r="F1372" s="6">
        <f>IF(B1372&amp;""="","",IFERROR(INDEX('الطلاب'!$B$6:$B$505,MATCH(B1372&amp;"",'الطلاب'!$A$6:$A$505,0))&amp;"","كود غير موجود"))</f>
        <v/>
      </c>
      <c r="G1372" s="6">
        <f>IF(B1372&amp;""="","",IFERROR(INDEX('الطلاب'!$F$6:$F$505,MATCH(B1372&amp;"",'الطلاب'!$A$6:$A$505,0))&amp;"",""))</f>
        <v/>
      </c>
      <c r="H1372" s="22">
        <f>IF(OR(B1372&amp;""="",NOT(ISNUMBER(A1372))),"",IF(COUNTIFS($B$6:$B$3005,B1372&amp;"",$A$6:$A$3005,"&gt;"&amp;A1372)=0,1,0))</f>
        <v/>
      </c>
    </row>
    <row r="1373">
      <c r="A1373" s="13" t="n"/>
      <c r="B1373" s="5" t="n"/>
      <c r="C1373" s="17" t="n"/>
      <c r="D1373" s="5" t="n"/>
      <c r="E1373" s="5" t="n"/>
      <c r="F1373" s="6">
        <f>IF(B1373&amp;""="","",IFERROR(INDEX('الطلاب'!$B$6:$B$505,MATCH(B1373&amp;"",'الطلاب'!$A$6:$A$505,0))&amp;"","كود غير موجود"))</f>
        <v/>
      </c>
      <c r="G1373" s="6">
        <f>IF(B1373&amp;""="","",IFERROR(INDEX('الطلاب'!$F$6:$F$505,MATCH(B1373&amp;"",'الطلاب'!$A$6:$A$505,0))&amp;"",""))</f>
        <v/>
      </c>
      <c r="H1373" s="22">
        <f>IF(OR(B1373&amp;""="",NOT(ISNUMBER(A1373))),"",IF(COUNTIFS($B$6:$B$3005,B1373&amp;"",$A$6:$A$3005,"&gt;"&amp;A1373)=0,1,0))</f>
        <v/>
      </c>
    </row>
    <row r="1374">
      <c r="A1374" s="13" t="n"/>
      <c r="B1374" s="5" t="n"/>
      <c r="C1374" s="17" t="n"/>
      <c r="D1374" s="5" t="n"/>
      <c r="E1374" s="5" t="n"/>
      <c r="F1374" s="6">
        <f>IF(B1374&amp;""="","",IFERROR(INDEX('الطلاب'!$B$6:$B$505,MATCH(B1374&amp;"",'الطلاب'!$A$6:$A$505,0))&amp;"","كود غير موجود"))</f>
        <v/>
      </c>
      <c r="G1374" s="6">
        <f>IF(B1374&amp;""="","",IFERROR(INDEX('الطلاب'!$F$6:$F$505,MATCH(B1374&amp;"",'الطلاب'!$A$6:$A$505,0))&amp;"",""))</f>
        <v/>
      </c>
      <c r="H1374" s="22">
        <f>IF(OR(B1374&amp;""="",NOT(ISNUMBER(A1374))),"",IF(COUNTIFS($B$6:$B$3005,B1374&amp;"",$A$6:$A$3005,"&gt;"&amp;A1374)=0,1,0))</f>
        <v/>
      </c>
    </row>
    <row r="1375">
      <c r="A1375" s="13" t="n"/>
      <c r="B1375" s="5" t="n"/>
      <c r="C1375" s="17" t="n"/>
      <c r="D1375" s="5" t="n"/>
      <c r="E1375" s="5" t="n"/>
      <c r="F1375" s="6">
        <f>IF(B1375&amp;""="","",IFERROR(INDEX('الطلاب'!$B$6:$B$505,MATCH(B1375&amp;"",'الطلاب'!$A$6:$A$505,0))&amp;"","كود غير موجود"))</f>
        <v/>
      </c>
      <c r="G1375" s="6">
        <f>IF(B1375&amp;""="","",IFERROR(INDEX('الطلاب'!$F$6:$F$505,MATCH(B1375&amp;"",'الطلاب'!$A$6:$A$505,0))&amp;"",""))</f>
        <v/>
      </c>
      <c r="H1375" s="22">
        <f>IF(OR(B1375&amp;""="",NOT(ISNUMBER(A1375))),"",IF(COUNTIFS($B$6:$B$3005,B1375&amp;"",$A$6:$A$3005,"&gt;"&amp;A1375)=0,1,0))</f>
        <v/>
      </c>
    </row>
    <row r="1376">
      <c r="A1376" s="13" t="n"/>
      <c r="B1376" s="5" t="n"/>
      <c r="C1376" s="17" t="n"/>
      <c r="D1376" s="5" t="n"/>
      <c r="E1376" s="5" t="n"/>
      <c r="F1376" s="6">
        <f>IF(B1376&amp;""="","",IFERROR(INDEX('الطلاب'!$B$6:$B$505,MATCH(B1376&amp;"",'الطلاب'!$A$6:$A$505,0))&amp;"","كود غير موجود"))</f>
        <v/>
      </c>
      <c r="G1376" s="6">
        <f>IF(B1376&amp;""="","",IFERROR(INDEX('الطلاب'!$F$6:$F$505,MATCH(B1376&amp;"",'الطلاب'!$A$6:$A$505,0))&amp;"",""))</f>
        <v/>
      </c>
      <c r="H1376" s="22">
        <f>IF(OR(B1376&amp;""="",NOT(ISNUMBER(A1376))),"",IF(COUNTIFS($B$6:$B$3005,B1376&amp;"",$A$6:$A$3005,"&gt;"&amp;A1376)=0,1,0))</f>
        <v/>
      </c>
    </row>
    <row r="1377">
      <c r="A1377" s="13" t="n"/>
      <c r="B1377" s="5" t="n"/>
      <c r="C1377" s="17" t="n"/>
      <c r="D1377" s="5" t="n"/>
      <c r="E1377" s="5" t="n"/>
      <c r="F1377" s="6">
        <f>IF(B1377&amp;""="","",IFERROR(INDEX('الطلاب'!$B$6:$B$505,MATCH(B1377&amp;"",'الطلاب'!$A$6:$A$505,0))&amp;"","كود غير موجود"))</f>
        <v/>
      </c>
      <c r="G1377" s="6">
        <f>IF(B1377&amp;""="","",IFERROR(INDEX('الطلاب'!$F$6:$F$505,MATCH(B1377&amp;"",'الطلاب'!$A$6:$A$505,0))&amp;"",""))</f>
        <v/>
      </c>
      <c r="H1377" s="22">
        <f>IF(OR(B1377&amp;""="",NOT(ISNUMBER(A1377))),"",IF(COUNTIFS($B$6:$B$3005,B1377&amp;"",$A$6:$A$3005,"&gt;"&amp;A1377)=0,1,0))</f>
        <v/>
      </c>
    </row>
    <row r="1378">
      <c r="A1378" s="13" t="n"/>
      <c r="B1378" s="5" t="n"/>
      <c r="C1378" s="17" t="n"/>
      <c r="D1378" s="5" t="n"/>
      <c r="E1378" s="5" t="n"/>
      <c r="F1378" s="6">
        <f>IF(B1378&amp;""="","",IFERROR(INDEX('الطلاب'!$B$6:$B$505,MATCH(B1378&amp;"",'الطلاب'!$A$6:$A$505,0))&amp;"","كود غير موجود"))</f>
        <v/>
      </c>
      <c r="G1378" s="6">
        <f>IF(B1378&amp;""="","",IFERROR(INDEX('الطلاب'!$F$6:$F$505,MATCH(B1378&amp;"",'الطلاب'!$A$6:$A$505,0))&amp;"",""))</f>
        <v/>
      </c>
      <c r="H1378" s="22">
        <f>IF(OR(B1378&amp;""="",NOT(ISNUMBER(A1378))),"",IF(COUNTIFS($B$6:$B$3005,B1378&amp;"",$A$6:$A$3005,"&gt;"&amp;A1378)=0,1,0))</f>
        <v/>
      </c>
    </row>
    <row r="1379">
      <c r="A1379" s="13" t="n"/>
      <c r="B1379" s="5" t="n"/>
      <c r="C1379" s="17" t="n"/>
      <c r="D1379" s="5" t="n"/>
      <c r="E1379" s="5" t="n"/>
      <c r="F1379" s="6">
        <f>IF(B1379&amp;""="","",IFERROR(INDEX('الطلاب'!$B$6:$B$505,MATCH(B1379&amp;"",'الطلاب'!$A$6:$A$505,0))&amp;"","كود غير موجود"))</f>
        <v/>
      </c>
      <c r="G1379" s="6">
        <f>IF(B1379&amp;""="","",IFERROR(INDEX('الطلاب'!$F$6:$F$505,MATCH(B1379&amp;"",'الطلاب'!$A$6:$A$505,0))&amp;"",""))</f>
        <v/>
      </c>
      <c r="H1379" s="22">
        <f>IF(OR(B1379&amp;""="",NOT(ISNUMBER(A1379))),"",IF(COUNTIFS($B$6:$B$3005,B1379&amp;"",$A$6:$A$3005,"&gt;"&amp;A1379)=0,1,0))</f>
        <v/>
      </c>
    </row>
    <row r="1380">
      <c r="A1380" s="13" t="n"/>
      <c r="B1380" s="5" t="n"/>
      <c r="C1380" s="17" t="n"/>
      <c r="D1380" s="5" t="n"/>
      <c r="E1380" s="5" t="n"/>
      <c r="F1380" s="6">
        <f>IF(B1380&amp;""="","",IFERROR(INDEX('الطلاب'!$B$6:$B$505,MATCH(B1380&amp;"",'الطلاب'!$A$6:$A$505,0))&amp;"","كود غير موجود"))</f>
        <v/>
      </c>
      <c r="G1380" s="6">
        <f>IF(B1380&amp;""="","",IFERROR(INDEX('الطلاب'!$F$6:$F$505,MATCH(B1380&amp;"",'الطلاب'!$A$6:$A$505,0))&amp;"",""))</f>
        <v/>
      </c>
      <c r="H1380" s="22">
        <f>IF(OR(B1380&amp;""="",NOT(ISNUMBER(A1380))),"",IF(COUNTIFS($B$6:$B$3005,B1380&amp;"",$A$6:$A$3005,"&gt;"&amp;A1380)=0,1,0))</f>
        <v/>
      </c>
    </row>
    <row r="1381">
      <c r="A1381" s="13" t="n"/>
      <c r="B1381" s="5" t="n"/>
      <c r="C1381" s="17" t="n"/>
      <c r="D1381" s="5" t="n"/>
      <c r="E1381" s="5" t="n"/>
      <c r="F1381" s="6">
        <f>IF(B1381&amp;""="","",IFERROR(INDEX('الطلاب'!$B$6:$B$505,MATCH(B1381&amp;"",'الطلاب'!$A$6:$A$505,0))&amp;"","كود غير موجود"))</f>
        <v/>
      </c>
      <c r="G1381" s="6">
        <f>IF(B1381&amp;""="","",IFERROR(INDEX('الطلاب'!$F$6:$F$505,MATCH(B1381&amp;"",'الطلاب'!$A$6:$A$505,0))&amp;"",""))</f>
        <v/>
      </c>
      <c r="H1381" s="22">
        <f>IF(OR(B1381&amp;""="",NOT(ISNUMBER(A1381))),"",IF(COUNTIFS($B$6:$B$3005,B1381&amp;"",$A$6:$A$3005,"&gt;"&amp;A1381)=0,1,0))</f>
        <v/>
      </c>
    </row>
    <row r="1382">
      <c r="A1382" s="13" t="n"/>
      <c r="B1382" s="5" t="n"/>
      <c r="C1382" s="17" t="n"/>
      <c r="D1382" s="5" t="n"/>
      <c r="E1382" s="5" t="n"/>
      <c r="F1382" s="6">
        <f>IF(B1382&amp;""="","",IFERROR(INDEX('الطلاب'!$B$6:$B$505,MATCH(B1382&amp;"",'الطلاب'!$A$6:$A$505,0))&amp;"","كود غير موجود"))</f>
        <v/>
      </c>
      <c r="G1382" s="6">
        <f>IF(B1382&amp;""="","",IFERROR(INDEX('الطلاب'!$F$6:$F$505,MATCH(B1382&amp;"",'الطلاب'!$A$6:$A$505,0))&amp;"",""))</f>
        <v/>
      </c>
      <c r="H1382" s="22">
        <f>IF(OR(B1382&amp;""="",NOT(ISNUMBER(A1382))),"",IF(COUNTIFS($B$6:$B$3005,B1382&amp;"",$A$6:$A$3005,"&gt;"&amp;A1382)=0,1,0))</f>
        <v/>
      </c>
    </row>
    <row r="1383">
      <c r="A1383" s="13" t="n"/>
      <c r="B1383" s="5" t="n"/>
      <c r="C1383" s="17" t="n"/>
      <c r="D1383" s="5" t="n"/>
      <c r="E1383" s="5" t="n"/>
      <c r="F1383" s="6">
        <f>IF(B1383&amp;""="","",IFERROR(INDEX('الطلاب'!$B$6:$B$505,MATCH(B1383&amp;"",'الطلاب'!$A$6:$A$505,0))&amp;"","كود غير موجود"))</f>
        <v/>
      </c>
      <c r="G1383" s="6">
        <f>IF(B1383&amp;""="","",IFERROR(INDEX('الطلاب'!$F$6:$F$505,MATCH(B1383&amp;"",'الطلاب'!$A$6:$A$505,0))&amp;"",""))</f>
        <v/>
      </c>
      <c r="H1383" s="22">
        <f>IF(OR(B1383&amp;""="",NOT(ISNUMBER(A1383))),"",IF(COUNTIFS($B$6:$B$3005,B1383&amp;"",$A$6:$A$3005,"&gt;"&amp;A1383)=0,1,0))</f>
        <v/>
      </c>
    </row>
    <row r="1384">
      <c r="A1384" s="13" t="n"/>
      <c r="B1384" s="5" t="n"/>
      <c r="C1384" s="17" t="n"/>
      <c r="D1384" s="5" t="n"/>
      <c r="E1384" s="5" t="n"/>
      <c r="F1384" s="6">
        <f>IF(B1384&amp;""="","",IFERROR(INDEX('الطلاب'!$B$6:$B$505,MATCH(B1384&amp;"",'الطلاب'!$A$6:$A$505,0))&amp;"","كود غير موجود"))</f>
        <v/>
      </c>
      <c r="G1384" s="6">
        <f>IF(B1384&amp;""="","",IFERROR(INDEX('الطلاب'!$F$6:$F$505,MATCH(B1384&amp;"",'الطلاب'!$A$6:$A$505,0))&amp;"",""))</f>
        <v/>
      </c>
      <c r="H1384" s="22">
        <f>IF(OR(B1384&amp;""="",NOT(ISNUMBER(A1384))),"",IF(COUNTIFS($B$6:$B$3005,B1384&amp;"",$A$6:$A$3005,"&gt;"&amp;A1384)=0,1,0))</f>
        <v/>
      </c>
    </row>
    <row r="1385">
      <c r="A1385" s="13" t="n"/>
      <c r="B1385" s="5" t="n"/>
      <c r="C1385" s="17" t="n"/>
      <c r="D1385" s="5" t="n"/>
      <c r="E1385" s="5" t="n"/>
      <c r="F1385" s="6">
        <f>IF(B1385&amp;""="","",IFERROR(INDEX('الطلاب'!$B$6:$B$505,MATCH(B1385&amp;"",'الطلاب'!$A$6:$A$505,0))&amp;"","كود غير موجود"))</f>
        <v/>
      </c>
      <c r="G1385" s="6">
        <f>IF(B1385&amp;""="","",IFERROR(INDEX('الطلاب'!$F$6:$F$505,MATCH(B1385&amp;"",'الطلاب'!$A$6:$A$505,0))&amp;"",""))</f>
        <v/>
      </c>
      <c r="H1385" s="22">
        <f>IF(OR(B1385&amp;""="",NOT(ISNUMBER(A1385))),"",IF(COUNTIFS($B$6:$B$3005,B1385&amp;"",$A$6:$A$3005,"&gt;"&amp;A1385)=0,1,0))</f>
        <v/>
      </c>
    </row>
    <row r="1386">
      <c r="A1386" s="13" t="n"/>
      <c r="B1386" s="5" t="n"/>
      <c r="C1386" s="17" t="n"/>
      <c r="D1386" s="5" t="n"/>
      <c r="E1386" s="5" t="n"/>
      <c r="F1386" s="6">
        <f>IF(B1386&amp;""="","",IFERROR(INDEX('الطلاب'!$B$6:$B$505,MATCH(B1386&amp;"",'الطلاب'!$A$6:$A$505,0))&amp;"","كود غير موجود"))</f>
        <v/>
      </c>
      <c r="G1386" s="6">
        <f>IF(B1386&amp;""="","",IFERROR(INDEX('الطلاب'!$F$6:$F$505,MATCH(B1386&amp;"",'الطلاب'!$A$6:$A$505,0))&amp;"",""))</f>
        <v/>
      </c>
      <c r="H1386" s="22">
        <f>IF(OR(B1386&amp;""="",NOT(ISNUMBER(A1386))),"",IF(COUNTIFS($B$6:$B$3005,B1386&amp;"",$A$6:$A$3005,"&gt;"&amp;A1386)=0,1,0))</f>
        <v/>
      </c>
    </row>
    <row r="1387">
      <c r="A1387" s="13" t="n"/>
      <c r="B1387" s="5" t="n"/>
      <c r="C1387" s="17" t="n"/>
      <c r="D1387" s="5" t="n"/>
      <c r="E1387" s="5" t="n"/>
      <c r="F1387" s="6">
        <f>IF(B1387&amp;""="","",IFERROR(INDEX('الطلاب'!$B$6:$B$505,MATCH(B1387&amp;"",'الطلاب'!$A$6:$A$505,0))&amp;"","كود غير موجود"))</f>
        <v/>
      </c>
      <c r="G1387" s="6">
        <f>IF(B1387&amp;""="","",IFERROR(INDEX('الطلاب'!$F$6:$F$505,MATCH(B1387&amp;"",'الطلاب'!$A$6:$A$505,0))&amp;"",""))</f>
        <v/>
      </c>
      <c r="H1387" s="22">
        <f>IF(OR(B1387&amp;""="",NOT(ISNUMBER(A1387))),"",IF(COUNTIFS($B$6:$B$3005,B1387&amp;"",$A$6:$A$3005,"&gt;"&amp;A1387)=0,1,0))</f>
        <v/>
      </c>
    </row>
    <row r="1388">
      <c r="A1388" s="13" t="n"/>
      <c r="B1388" s="5" t="n"/>
      <c r="C1388" s="17" t="n"/>
      <c r="D1388" s="5" t="n"/>
      <c r="E1388" s="5" t="n"/>
      <c r="F1388" s="6">
        <f>IF(B1388&amp;""="","",IFERROR(INDEX('الطلاب'!$B$6:$B$505,MATCH(B1388&amp;"",'الطلاب'!$A$6:$A$505,0))&amp;"","كود غير موجود"))</f>
        <v/>
      </c>
      <c r="G1388" s="6">
        <f>IF(B1388&amp;""="","",IFERROR(INDEX('الطلاب'!$F$6:$F$505,MATCH(B1388&amp;"",'الطلاب'!$A$6:$A$505,0))&amp;"",""))</f>
        <v/>
      </c>
      <c r="H1388" s="22">
        <f>IF(OR(B1388&amp;""="",NOT(ISNUMBER(A1388))),"",IF(COUNTIFS($B$6:$B$3005,B1388&amp;"",$A$6:$A$3005,"&gt;"&amp;A1388)=0,1,0))</f>
        <v/>
      </c>
    </row>
    <row r="1389">
      <c r="A1389" s="13" t="n"/>
      <c r="B1389" s="5" t="n"/>
      <c r="C1389" s="17" t="n"/>
      <c r="D1389" s="5" t="n"/>
      <c r="E1389" s="5" t="n"/>
      <c r="F1389" s="6">
        <f>IF(B1389&amp;""="","",IFERROR(INDEX('الطلاب'!$B$6:$B$505,MATCH(B1389&amp;"",'الطلاب'!$A$6:$A$505,0))&amp;"","كود غير موجود"))</f>
        <v/>
      </c>
      <c r="G1389" s="6">
        <f>IF(B1389&amp;""="","",IFERROR(INDEX('الطلاب'!$F$6:$F$505,MATCH(B1389&amp;"",'الطلاب'!$A$6:$A$505,0))&amp;"",""))</f>
        <v/>
      </c>
      <c r="H1389" s="22">
        <f>IF(OR(B1389&amp;""="",NOT(ISNUMBER(A1389))),"",IF(COUNTIFS($B$6:$B$3005,B1389&amp;"",$A$6:$A$3005,"&gt;"&amp;A1389)=0,1,0))</f>
        <v/>
      </c>
    </row>
    <row r="1390">
      <c r="A1390" s="13" t="n"/>
      <c r="B1390" s="5" t="n"/>
      <c r="C1390" s="17" t="n"/>
      <c r="D1390" s="5" t="n"/>
      <c r="E1390" s="5" t="n"/>
      <c r="F1390" s="6">
        <f>IF(B1390&amp;""="","",IFERROR(INDEX('الطلاب'!$B$6:$B$505,MATCH(B1390&amp;"",'الطلاب'!$A$6:$A$505,0))&amp;"","كود غير موجود"))</f>
        <v/>
      </c>
      <c r="G1390" s="6">
        <f>IF(B1390&amp;""="","",IFERROR(INDEX('الطلاب'!$F$6:$F$505,MATCH(B1390&amp;"",'الطلاب'!$A$6:$A$505,0))&amp;"",""))</f>
        <v/>
      </c>
      <c r="H1390" s="22">
        <f>IF(OR(B1390&amp;""="",NOT(ISNUMBER(A1390))),"",IF(COUNTIFS($B$6:$B$3005,B1390&amp;"",$A$6:$A$3005,"&gt;"&amp;A1390)=0,1,0))</f>
        <v/>
      </c>
    </row>
    <row r="1391">
      <c r="A1391" s="13" t="n"/>
      <c r="B1391" s="5" t="n"/>
      <c r="C1391" s="17" t="n"/>
      <c r="D1391" s="5" t="n"/>
      <c r="E1391" s="5" t="n"/>
      <c r="F1391" s="6">
        <f>IF(B1391&amp;""="","",IFERROR(INDEX('الطلاب'!$B$6:$B$505,MATCH(B1391&amp;"",'الطلاب'!$A$6:$A$505,0))&amp;"","كود غير موجود"))</f>
        <v/>
      </c>
      <c r="G1391" s="6">
        <f>IF(B1391&amp;""="","",IFERROR(INDEX('الطلاب'!$F$6:$F$505,MATCH(B1391&amp;"",'الطلاب'!$A$6:$A$505,0))&amp;"",""))</f>
        <v/>
      </c>
      <c r="H1391" s="22">
        <f>IF(OR(B1391&amp;""="",NOT(ISNUMBER(A1391))),"",IF(COUNTIFS($B$6:$B$3005,B1391&amp;"",$A$6:$A$3005,"&gt;"&amp;A1391)=0,1,0))</f>
        <v/>
      </c>
    </row>
    <row r="1392">
      <c r="A1392" s="13" t="n"/>
      <c r="B1392" s="5" t="n"/>
      <c r="C1392" s="17" t="n"/>
      <c r="D1392" s="5" t="n"/>
      <c r="E1392" s="5" t="n"/>
      <c r="F1392" s="6">
        <f>IF(B1392&amp;""="","",IFERROR(INDEX('الطلاب'!$B$6:$B$505,MATCH(B1392&amp;"",'الطلاب'!$A$6:$A$505,0))&amp;"","كود غير موجود"))</f>
        <v/>
      </c>
      <c r="G1392" s="6">
        <f>IF(B1392&amp;""="","",IFERROR(INDEX('الطلاب'!$F$6:$F$505,MATCH(B1392&amp;"",'الطلاب'!$A$6:$A$505,0))&amp;"",""))</f>
        <v/>
      </c>
      <c r="H1392" s="22">
        <f>IF(OR(B1392&amp;""="",NOT(ISNUMBER(A1392))),"",IF(COUNTIFS($B$6:$B$3005,B1392&amp;"",$A$6:$A$3005,"&gt;"&amp;A1392)=0,1,0))</f>
        <v/>
      </c>
    </row>
    <row r="1393">
      <c r="A1393" s="13" t="n"/>
      <c r="B1393" s="5" t="n"/>
      <c r="C1393" s="17" t="n"/>
      <c r="D1393" s="5" t="n"/>
      <c r="E1393" s="5" t="n"/>
      <c r="F1393" s="6">
        <f>IF(B1393&amp;""="","",IFERROR(INDEX('الطلاب'!$B$6:$B$505,MATCH(B1393&amp;"",'الطلاب'!$A$6:$A$505,0))&amp;"","كود غير موجود"))</f>
        <v/>
      </c>
      <c r="G1393" s="6">
        <f>IF(B1393&amp;""="","",IFERROR(INDEX('الطلاب'!$F$6:$F$505,MATCH(B1393&amp;"",'الطلاب'!$A$6:$A$505,0))&amp;"",""))</f>
        <v/>
      </c>
      <c r="H1393" s="22">
        <f>IF(OR(B1393&amp;""="",NOT(ISNUMBER(A1393))),"",IF(COUNTIFS($B$6:$B$3005,B1393&amp;"",$A$6:$A$3005,"&gt;"&amp;A1393)=0,1,0))</f>
        <v/>
      </c>
    </row>
    <row r="1394">
      <c r="A1394" s="13" t="n"/>
      <c r="B1394" s="5" t="n"/>
      <c r="C1394" s="17" t="n"/>
      <c r="D1394" s="5" t="n"/>
      <c r="E1394" s="5" t="n"/>
      <c r="F1394" s="6">
        <f>IF(B1394&amp;""="","",IFERROR(INDEX('الطلاب'!$B$6:$B$505,MATCH(B1394&amp;"",'الطلاب'!$A$6:$A$505,0))&amp;"","كود غير موجود"))</f>
        <v/>
      </c>
      <c r="G1394" s="6">
        <f>IF(B1394&amp;""="","",IFERROR(INDEX('الطلاب'!$F$6:$F$505,MATCH(B1394&amp;"",'الطلاب'!$A$6:$A$505,0))&amp;"",""))</f>
        <v/>
      </c>
      <c r="H1394" s="22">
        <f>IF(OR(B1394&amp;""="",NOT(ISNUMBER(A1394))),"",IF(COUNTIFS($B$6:$B$3005,B1394&amp;"",$A$6:$A$3005,"&gt;"&amp;A1394)=0,1,0))</f>
        <v/>
      </c>
    </row>
    <row r="1395">
      <c r="A1395" s="13" t="n"/>
      <c r="B1395" s="5" t="n"/>
      <c r="C1395" s="17" t="n"/>
      <c r="D1395" s="5" t="n"/>
      <c r="E1395" s="5" t="n"/>
      <c r="F1395" s="6">
        <f>IF(B1395&amp;""="","",IFERROR(INDEX('الطلاب'!$B$6:$B$505,MATCH(B1395&amp;"",'الطلاب'!$A$6:$A$505,0))&amp;"","كود غير موجود"))</f>
        <v/>
      </c>
      <c r="G1395" s="6">
        <f>IF(B1395&amp;""="","",IFERROR(INDEX('الطلاب'!$F$6:$F$505,MATCH(B1395&amp;"",'الطلاب'!$A$6:$A$505,0))&amp;"",""))</f>
        <v/>
      </c>
      <c r="H1395" s="22">
        <f>IF(OR(B1395&amp;""="",NOT(ISNUMBER(A1395))),"",IF(COUNTIFS($B$6:$B$3005,B1395&amp;"",$A$6:$A$3005,"&gt;"&amp;A1395)=0,1,0))</f>
        <v/>
      </c>
    </row>
    <row r="1396">
      <c r="A1396" s="13" t="n"/>
      <c r="B1396" s="5" t="n"/>
      <c r="C1396" s="17" t="n"/>
      <c r="D1396" s="5" t="n"/>
      <c r="E1396" s="5" t="n"/>
      <c r="F1396" s="6">
        <f>IF(B1396&amp;""="","",IFERROR(INDEX('الطلاب'!$B$6:$B$505,MATCH(B1396&amp;"",'الطلاب'!$A$6:$A$505,0))&amp;"","كود غير موجود"))</f>
        <v/>
      </c>
      <c r="G1396" s="6">
        <f>IF(B1396&amp;""="","",IFERROR(INDEX('الطلاب'!$F$6:$F$505,MATCH(B1396&amp;"",'الطلاب'!$A$6:$A$505,0))&amp;"",""))</f>
        <v/>
      </c>
      <c r="H1396" s="22">
        <f>IF(OR(B1396&amp;""="",NOT(ISNUMBER(A1396))),"",IF(COUNTIFS($B$6:$B$3005,B1396&amp;"",$A$6:$A$3005,"&gt;"&amp;A1396)=0,1,0))</f>
        <v/>
      </c>
    </row>
    <row r="1397">
      <c r="A1397" s="13" t="n"/>
      <c r="B1397" s="5" t="n"/>
      <c r="C1397" s="17" t="n"/>
      <c r="D1397" s="5" t="n"/>
      <c r="E1397" s="5" t="n"/>
      <c r="F1397" s="6">
        <f>IF(B1397&amp;""="","",IFERROR(INDEX('الطلاب'!$B$6:$B$505,MATCH(B1397&amp;"",'الطلاب'!$A$6:$A$505,0))&amp;"","كود غير موجود"))</f>
        <v/>
      </c>
      <c r="G1397" s="6">
        <f>IF(B1397&amp;""="","",IFERROR(INDEX('الطلاب'!$F$6:$F$505,MATCH(B1397&amp;"",'الطلاب'!$A$6:$A$505,0))&amp;"",""))</f>
        <v/>
      </c>
      <c r="H1397" s="22">
        <f>IF(OR(B1397&amp;""="",NOT(ISNUMBER(A1397))),"",IF(COUNTIFS($B$6:$B$3005,B1397&amp;"",$A$6:$A$3005,"&gt;"&amp;A1397)=0,1,0))</f>
        <v/>
      </c>
    </row>
    <row r="1398">
      <c r="A1398" s="13" t="n"/>
      <c r="B1398" s="5" t="n"/>
      <c r="C1398" s="17" t="n"/>
      <c r="D1398" s="5" t="n"/>
      <c r="E1398" s="5" t="n"/>
      <c r="F1398" s="6">
        <f>IF(B1398&amp;""="","",IFERROR(INDEX('الطلاب'!$B$6:$B$505,MATCH(B1398&amp;"",'الطلاب'!$A$6:$A$505,0))&amp;"","كود غير موجود"))</f>
        <v/>
      </c>
      <c r="G1398" s="6">
        <f>IF(B1398&amp;""="","",IFERROR(INDEX('الطلاب'!$F$6:$F$505,MATCH(B1398&amp;"",'الطلاب'!$A$6:$A$505,0))&amp;"",""))</f>
        <v/>
      </c>
      <c r="H1398" s="22">
        <f>IF(OR(B1398&amp;""="",NOT(ISNUMBER(A1398))),"",IF(COUNTIFS($B$6:$B$3005,B1398&amp;"",$A$6:$A$3005,"&gt;"&amp;A1398)=0,1,0))</f>
        <v/>
      </c>
    </row>
    <row r="1399">
      <c r="A1399" s="13" t="n"/>
      <c r="B1399" s="5" t="n"/>
      <c r="C1399" s="17" t="n"/>
      <c r="D1399" s="5" t="n"/>
      <c r="E1399" s="5" t="n"/>
      <c r="F1399" s="6">
        <f>IF(B1399&amp;""="","",IFERROR(INDEX('الطلاب'!$B$6:$B$505,MATCH(B1399&amp;"",'الطلاب'!$A$6:$A$505,0))&amp;"","كود غير موجود"))</f>
        <v/>
      </c>
      <c r="G1399" s="6">
        <f>IF(B1399&amp;""="","",IFERROR(INDEX('الطلاب'!$F$6:$F$505,MATCH(B1399&amp;"",'الطلاب'!$A$6:$A$505,0))&amp;"",""))</f>
        <v/>
      </c>
      <c r="H1399" s="22">
        <f>IF(OR(B1399&amp;""="",NOT(ISNUMBER(A1399))),"",IF(COUNTIFS($B$6:$B$3005,B1399&amp;"",$A$6:$A$3005,"&gt;"&amp;A1399)=0,1,0))</f>
        <v/>
      </c>
    </row>
    <row r="1400">
      <c r="A1400" s="13" t="n"/>
      <c r="B1400" s="5" t="n"/>
      <c r="C1400" s="17" t="n"/>
      <c r="D1400" s="5" t="n"/>
      <c r="E1400" s="5" t="n"/>
      <c r="F1400" s="6">
        <f>IF(B1400&amp;""="","",IFERROR(INDEX('الطلاب'!$B$6:$B$505,MATCH(B1400&amp;"",'الطلاب'!$A$6:$A$505,0))&amp;"","كود غير موجود"))</f>
        <v/>
      </c>
      <c r="G1400" s="6">
        <f>IF(B1400&amp;""="","",IFERROR(INDEX('الطلاب'!$F$6:$F$505,MATCH(B1400&amp;"",'الطلاب'!$A$6:$A$505,0))&amp;"",""))</f>
        <v/>
      </c>
      <c r="H1400" s="22">
        <f>IF(OR(B1400&amp;""="",NOT(ISNUMBER(A1400))),"",IF(COUNTIFS($B$6:$B$3005,B1400&amp;"",$A$6:$A$3005,"&gt;"&amp;A1400)=0,1,0))</f>
        <v/>
      </c>
    </row>
    <row r="1401">
      <c r="A1401" s="13" t="n"/>
      <c r="B1401" s="5" t="n"/>
      <c r="C1401" s="17" t="n"/>
      <c r="D1401" s="5" t="n"/>
      <c r="E1401" s="5" t="n"/>
      <c r="F1401" s="6">
        <f>IF(B1401&amp;""="","",IFERROR(INDEX('الطلاب'!$B$6:$B$505,MATCH(B1401&amp;"",'الطلاب'!$A$6:$A$505,0))&amp;"","كود غير موجود"))</f>
        <v/>
      </c>
      <c r="G1401" s="6">
        <f>IF(B1401&amp;""="","",IFERROR(INDEX('الطلاب'!$F$6:$F$505,MATCH(B1401&amp;"",'الطلاب'!$A$6:$A$505,0))&amp;"",""))</f>
        <v/>
      </c>
      <c r="H1401" s="22">
        <f>IF(OR(B1401&amp;""="",NOT(ISNUMBER(A1401))),"",IF(COUNTIFS($B$6:$B$3005,B1401&amp;"",$A$6:$A$3005,"&gt;"&amp;A1401)=0,1,0))</f>
        <v/>
      </c>
    </row>
    <row r="1402">
      <c r="A1402" s="13" t="n"/>
      <c r="B1402" s="5" t="n"/>
      <c r="C1402" s="17" t="n"/>
      <c r="D1402" s="5" t="n"/>
      <c r="E1402" s="5" t="n"/>
      <c r="F1402" s="6">
        <f>IF(B1402&amp;""="","",IFERROR(INDEX('الطلاب'!$B$6:$B$505,MATCH(B1402&amp;"",'الطلاب'!$A$6:$A$505,0))&amp;"","كود غير موجود"))</f>
        <v/>
      </c>
      <c r="G1402" s="6">
        <f>IF(B1402&amp;""="","",IFERROR(INDEX('الطلاب'!$F$6:$F$505,MATCH(B1402&amp;"",'الطلاب'!$A$6:$A$505,0))&amp;"",""))</f>
        <v/>
      </c>
      <c r="H1402" s="22">
        <f>IF(OR(B1402&amp;""="",NOT(ISNUMBER(A1402))),"",IF(COUNTIFS($B$6:$B$3005,B1402&amp;"",$A$6:$A$3005,"&gt;"&amp;A1402)=0,1,0))</f>
        <v/>
      </c>
    </row>
    <row r="1403">
      <c r="A1403" s="13" t="n"/>
      <c r="B1403" s="5" t="n"/>
      <c r="C1403" s="17" t="n"/>
      <c r="D1403" s="5" t="n"/>
      <c r="E1403" s="5" t="n"/>
      <c r="F1403" s="6">
        <f>IF(B1403&amp;""="","",IFERROR(INDEX('الطلاب'!$B$6:$B$505,MATCH(B1403&amp;"",'الطلاب'!$A$6:$A$505,0))&amp;"","كود غير موجود"))</f>
        <v/>
      </c>
      <c r="G1403" s="6">
        <f>IF(B1403&amp;""="","",IFERROR(INDEX('الطلاب'!$F$6:$F$505,MATCH(B1403&amp;"",'الطلاب'!$A$6:$A$505,0))&amp;"",""))</f>
        <v/>
      </c>
      <c r="H1403" s="22">
        <f>IF(OR(B1403&amp;""="",NOT(ISNUMBER(A1403))),"",IF(COUNTIFS($B$6:$B$3005,B1403&amp;"",$A$6:$A$3005,"&gt;"&amp;A1403)=0,1,0))</f>
        <v/>
      </c>
    </row>
    <row r="1404">
      <c r="A1404" s="13" t="n"/>
      <c r="B1404" s="5" t="n"/>
      <c r="C1404" s="17" t="n"/>
      <c r="D1404" s="5" t="n"/>
      <c r="E1404" s="5" t="n"/>
      <c r="F1404" s="6">
        <f>IF(B1404&amp;""="","",IFERROR(INDEX('الطلاب'!$B$6:$B$505,MATCH(B1404&amp;"",'الطلاب'!$A$6:$A$505,0))&amp;"","كود غير موجود"))</f>
        <v/>
      </c>
      <c r="G1404" s="6">
        <f>IF(B1404&amp;""="","",IFERROR(INDEX('الطلاب'!$F$6:$F$505,MATCH(B1404&amp;"",'الطلاب'!$A$6:$A$505,0))&amp;"",""))</f>
        <v/>
      </c>
      <c r="H1404" s="22">
        <f>IF(OR(B1404&amp;""="",NOT(ISNUMBER(A1404))),"",IF(COUNTIFS($B$6:$B$3005,B1404&amp;"",$A$6:$A$3005,"&gt;"&amp;A1404)=0,1,0))</f>
        <v/>
      </c>
    </row>
    <row r="1405">
      <c r="A1405" s="13" t="n"/>
      <c r="B1405" s="5" t="n"/>
      <c r="C1405" s="17" t="n"/>
      <c r="D1405" s="5" t="n"/>
      <c r="E1405" s="5" t="n"/>
      <c r="F1405" s="6">
        <f>IF(B1405&amp;""="","",IFERROR(INDEX('الطلاب'!$B$6:$B$505,MATCH(B1405&amp;"",'الطلاب'!$A$6:$A$505,0))&amp;"","كود غير موجود"))</f>
        <v/>
      </c>
      <c r="G1405" s="6">
        <f>IF(B1405&amp;""="","",IFERROR(INDEX('الطلاب'!$F$6:$F$505,MATCH(B1405&amp;"",'الطلاب'!$A$6:$A$505,0))&amp;"",""))</f>
        <v/>
      </c>
      <c r="H1405" s="22">
        <f>IF(OR(B1405&amp;""="",NOT(ISNUMBER(A1405))),"",IF(COUNTIFS($B$6:$B$3005,B1405&amp;"",$A$6:$A$3005,"&gt;"&amp;A1405)=0,1,0))</f>
        <v/>
      </c>
    </row>
    <row r="1406">
      <c r="A1406" s="13" t="n"/>
      <c r="B1406" s="5" t="n"/>
      <c r="C1406" s="17" t="n"/>
      <c r="D1406" s="5" t="n"/>
      <c r="E1406" s="5" t="n"/>
      <c r="F1406" s="6">
        <f>IF(B1406&amp;""="","",IFERROR(INDEX('الطلاب'!$B$6:$B$505,MATCH(B1406&amp;"",'الطلاب'!$A$6:$A$505,0))&amp;"","كود غير موجود"))</f>
        <v/>
      </c>
      <c r="G1406" s="6">
        <f>IF(B1406&amp;""="","",IFERROR(INDEX('الطلاب'!$F$6:$F$505,MATCH(B1406&amp;"",'الطلاب'!$A$6:$A$505,0))&amp;"",""))</f>
        <v/>
      </c>
      <c r="H1406" s="22">
        <f>IF(OR(B1406&amp;""="",NOT(ISNUMBER(A1406))),"",IF(COUNTIFS($B$6:$B$3005,B1406&amp;"",$A$6:$A$3005,"&gt;"&amp;A1406)=0,1,0))</f>
        <v/>
      </c>
    </row>
    <row r="1407">
      <c r="A1407" s="13" t="n"/>
      <c r="B1407" s="5" t="n"/>
      <c r="C1407" s="17" t="n"/>
      <c r="D1407" s="5" t="n"/>
      <c r="E1407" s="5" t="n"/>
      <c r="F1407" s="6">
        <f>IF(B1407&amp;""="","",IFERROR(INDEX('الطلاب'!$B$6:$B$505,MATCH(B1407&amp;"",'الطلاب'!$A$6:$A$505,0))&amp;"","كود غير موجود"))</f>
        <v/>
      </c>
      <c r="G1407" s="6">
        <f>IF(B1407&amp;""="","",IFERROR(INDEX('الطلاب'!$F$6:$F$505,MATCH(B1407&amp;"",'الطلاب'!$A$6:$A$505,0))&amp;"",""))</f>
        <v/>
      </c>
      <c r="H1407" s="22">
        <f>IF(OR(B1407&amp;""="",NOT(ISNUMBER(A1407))),"",IF(COUNTIFS($B$6:$B$3005,B1407&amp;"",$A$6:$A$3005,"&gt;"&amp;A1407)=0,1,0))</f>
        <v/>
      </c>
    </row>
    <row r="1408">
      <c r="A1408" s="13" t="n"/>
      <c r="B1408" s="5" t="n"/>
      <c r="C1408" s="17" t="n"/>
      <c r="D1408" s="5" t="n"/>
      <c r="E1408" s="5" t="n"/>
      <c r="F1408" s="6">
        <f>IF(B1408&amp;""="","",IFERROR(INDEX('الطلاب'!$B$6:$B$505,MATCH(B1408&amp;"",'الطلاب'!$A$6:$A$505,0))&amp;"","كود غير موجود"))</f>
        <v/>
      </c>
      <c r="G1408" s="6">
        <f>IF(B1408&amp;""="","",IFERROR(INDEX('الطلاب'!$F$6:$F$505,MATCH(B1408&amp;"",'الطلاب'!$A$6:$A$505,0))&amp;"",""))</f>
        <v/>
      </c>
      <c r="H1408" s="22">
        <f>IF(OR(B1408&amp;""="",NOT(ISNUMBER(A1408))),"",IF(COUNTIFS($B$6:$B$3005,B1408&amp;"",$A$6:$A$3005,"&gt;"&amp;A1408)=0,1,0))</f>
        <v/>
      </c>
    </row>
    <row r="1409">
      <c r="A1409" s="13" t="n"/>
      <c r="B1409" s="5" t="n"/>
      <c r="C1409" s="17" t="n"/>
      <c r="D1409" s="5" t="n"/>
      <c r="E1409" s="5" t="n"/>
      <c r="F1409" s="6">
        <f>IF(B1409&amp;""="","",IFERROR(INDEX('الطلاب'!$B$6:$B$505,MATCH(B1409&amp;"",'الطلاب'!$A$6:$A$505,0))&amp;"","كود غير موجود"))</f>
        <v/>
      </c>
      <c r="G1409" s="6">
        <f>IF(B1409&amp;""="","",IFERROR(INDEX('الطلاب'!$F$6:$F$505,MATCH(B1409&amp;"",'الطلاب'!$A$6:$A$505,0))&amp;"",""))</f>
        <v/>
      </c>
      <c r="H1409" s="22">
        <f>IF(OR(B1409&amp;""="",NOT(ISNUMBER(A1409))),"",IF(COUNTIFS($B$6:$B$3005,B1409&amp;"",$A$6:$A$3005,"&gt;"&amp;A1409)=0,1,0))</f>
        <v/>
      </c>
    </row>
    <row r="1410">
      <c r="A1410" s="13" t="n"/>
      <c r="B1410" s="5" t="n"/>
      <c r="C1410" s="17" t="n"/>
      <c r="D1410" s="5" t="n"/>
      <c r="E1410" s="5" t="n"/>
      <c r="F1410" s="6">
        <f>IF(B1410&amp;""="","",IFERROR(INDEX('الطلاب'!$B$6:$B$505,MATCH(B1410&amp;"",'الطلاب'!$A$6:$A$505,0))&amp;"","كود غير موجود"))</f>
        <v/>
      </c>
      <c r="G1410" s="6">
        <f>IF(B1410&amp;""="","",IFERROR(INDEX('الطلاب'!$F$6:$F$505,MATCH(B1410&amp;"",'الطلاب'!$A$6:$A$505,0))&amp;"",""))</f>
        <v/>
      </c>
      <c r="H1410" s="22">
        <f>IF(OR(B1410&amp;""="",NOT(ISNUMBER(A1410))),"",IF(COUNTIFS($B$6:$B$3005,B1410&amp;"",$A$6:$A$3005,"&gt;"&amp;A1410)=0,1,0))</f>
        <v/>
      </c>
    </row>
    <row r="1411">
      <c r="A1411" s="13" t="n"/>
      <c r="B1411" s="5" t="n"/>
      <c r="C1411" s="17" t="n"/>
      <c r="D1411" s="5" t="n"/>
      <c r="E1411" s="5" t="n"/>
      <c r="F1411" s="6">
        <f>IF(B1411&amp;""="","",IFERROR(INDEX('الطلاب'!$B$6:$B$505,MATCH(B1411&amp;"",'الطلاب'!$A$6:$A$505,0))&amp;"","كود غير موجود"))</f>
        <v/>
      </c>
      <c r="G1411" s="6">
        <f>IF(B1411&amp;""="","",IFERROR(INDEX('الطلاب'!$F$6:$F$505,MATCH(B1411&amp;"",'الطلاب'!$A$6:$A$505,0))&amp;"",""))</f>
        <v/>
      </c>
      <c r="H1411" s="22">
        <f>IF(OR(B1411&amp;""="",NOT(ISNUMBER(A1411))),"",IF(COUNTIFS($B$6:$B$3005,B1411&amp;"",$A$6:$A$3005,"&gt;"&amp;A1411)=0,1,0))</f>
        <v/>
      </c>
    </row>
    <row r="1412">
      <c r="A1412" s="13" t="n"/>
      <c r="B1412" s="5" t="n"/>
      <c r="C1412" s="17" t="n"/>
      <c r="D1412" s="5" t="n"/>
      <c r="E1412" s="5" t="n"/>
      <c r="F1412" s="6">
        <f>IF(B1412&amp;""="","",IFERROR(INDEX('الطلاب'!$B$6:$B$505,MATCH(B1412&amp;"",'الطلاب'!$A$6:$A$505,0))&amp;"","كود غير موجود"))</f>
        <v/>
      </c>
      <c r="G1412" s="6">
        <f>IF(B1412&amp;""="","",IFERROR(INDEX('الطلاب'!$F$6:$F$505,MATCH(B1412&amp;"",'الطلاب'!$A$6:$A$505,0))&amp;"",""))</f>
        <v/>
      </c>
      <c r="H1412" s="22">
        <f>IF(OR(B1412&amp;""="",NOT(ISNUMBER(A1412))),"",IF(COUNTIFS($B$6:$B$3005,B1412&amp;"",$A$6:$A$3005,"&gt;"&amp;A1412)=0,1,0))</f>
        <v/>
      </c>
    </row>
    <row r="1413">
      <c r="A1413" s="13" t="n"/>
      <c r="B1413" s="5" t="n"/>
      <c r="C1413" s="17" t="n"/>
      <c r="D1413" s="5" t="n"/>
      <c r="E1413" s="5" t="n"/>
      <c r="F1413" s="6">
        <f>IF(B1413&amp;""="","",IFERROR(INDEX('الطلاب'!$B$6:$B$505,MATCH(B1413&amp;"",'الطلاب'!$A$6:$A$505,0))&amp;"","كود غير موجود"))</f>
        <v/>
      </c>
      <c r="G1413" s="6">
        <f>IF(B1413&amp;""="","",IFERROR(INDEX('الطلاب'!$F$6:$F$505,MATCH(B1413&amp;"",'الطلاب'!$A$6:$A$505,0))&amp;"",""))</f>
        <v/>
      </c>
      <c r="H1413" s="22">
        <f>IF(OR(B1413&amp;""="",NOT(ISNUMBER(A1413))),"",IF(COUNTIFS($B$6:$B$3005,B1413&amp;"",$A$6:$A$3005,"&gt;"&amp;A1413)=0,1,0))</f>
        <v/>
      </c>
    </row>
    <row r="1414">
      <c r="A1414" s="13" t="n"/>
      <c r="B1414" s="5" t="n"/>
      <c r="C1414" s="17" t="n"/>
      <c r="D1414" s="5" t="n"/>
      <c r="E1414" s="5" t="n"/>
      <c r="F1414" s="6">
        <f>IF(B1414&amp;""="","",IFERROR(INDEX('الطلاب'!$B$6:$B$505,MATCH(B1414&amp;"",'الطلاب'!$A$6:$A$505,0))&amp;"","كود غير موجود"))</f>
        <v/>
      </c>
      <c r="G1414" s="6">
        <f>IF(B1414&amp;""="","",IFERROR(INDEX('الطلاب'!$F$6:$F$505,MATCH(B1414&amp;"",'الطلاب'!$A$6:$A$505,0))&amp;"",""))</f>
        <v/>
      </c>
      <c r="H1414" s="22">
        <f>IF(OR(B1414&amp;""="",NOT(ISNUMBER(A1414))),"",IF(COUNTIFS($B$6:$B$3005,B1414&amp;"",$A$6:$A$3005,"&gt;"&amp;A1414)=0,1,0))</f>
        <v/>
      </c>
    </row>
    <row r="1415">
      <c r="A1415" s="13" t="n"/>
      <c r="B1415" s="5" t="n"/>
      <c r="C1415" s="17" t="n"/>
      <c r="D1415" s="5" t="n"/>
      <c r="E1415" s="5" t="n"/>
      <c r="F1415" s="6">
        <f>IF(B1415&amp;""="","",IFERROR(INDEX('الطلاب'!$B$6:$B$505,MATCH(B1415&amp;"",'الطلاب'!$A$6:$A$505,0))&amp;"","كود غير موجود"))</f>
        <v/>
      </c>
      <c r="G1415" s="6">
        <f>IF(B1415&amp;""="","",IFERROR(INDEX('الطلاب'!$F$6:$F$505,MATCH(B1415&amp;"",'الطلاب'!$A$6:$A$505,0))&amp;"",""))</f>
        <v/>
      </c>
      <c r="H1415" s="22">
        <f>IF(OR(B1415&amp;""="",NOT(ISNUMBER(A1415))),"",IF(COUNTIFS($B$6:$B$3005,B1415&amp;"",$A$6:$A$3005,"&gt;"&amp;A1415)=0,1,0))</f>
        <v/>
      </c>
    </row>
    <row r="1416">
      <c r="A1416" s="13" t="n"/>
      <c r="B1416" s="5" t="n"/>
      <c r="C1416" s="17" t="n"/>
      <c r="D1416" s="5" t="n"/>
      <c r="E1416" s="5" t="n"/>
      <c r="F1416" s="6">
        <f>IF(B1416&amp;""="","",IFERROR(INDEX('الطلاب'!$B$6:$B$505,MATCH(B1416&amp;"",'الطلاب'!$A$6:$A$505,0))&amp;"","كود غير موجود"))</f>
        <v/>
      </c>
      <c r="G1416" s="6">
        <f>IF(B1416&amp;""="","",IFERROR(INDEX('الطلاب'!$F$6:$F$505,MATCH(B1416&amp;"",'الطلاب'!$A$6:$A$505,0))&amp;"",""))</f>
        <v/>
      </c>
      <c r="H1416" s="22">
        <f>IF(OR(B1416&amp;""="",NOT(ISNUMBER(A1416))),"",IF(COUNTIFS($B$6:$B$3005,B1416&amp;"",$A$6:$A$3005,"&gt;"&amp;A1416)=0,1,0))</f>
        <v/>
      </c>
    </row>
    <row r="1417">
      <c r="A1417" s="13" t="n"/>
      <c r="B1417" s="5" t="n"/>
      <c r="C1417" s="17" t="n"/>
      <c r="D1417" s="5" t="n"/>
      <c r="E1417" s="5" t="n"/>
      <c r="F1417" s="6">
        <f>IF(B1417&amp;""="","",IFERROR(INDEX('الطلاب'!$B$6:$B$505,MATCH(B1417&amp;"",'الطلاب'!$A$6:$A$505,0))&amp;"","كود غير موجود"))</f>
        <v/>
      </c>
      <c r="G1417" s="6">
        <f>IF(B1417&amp;""="","",IFERROR(INDEX('الطلاب'!$F$6:$F$505,MATCH(B1417&amp;"",'الطلاب'!$A$6:$A$505,0))&amp;"",""))</f>
        <v/>
      </c>
      <c r="H1417" s="22">
        <f>IF(OR(B1417&amp;""="",NOT(ISNUMBER(A1417))),"",IF(COUNTIFS($B$6:$B$3005,B1417&amp;"",$A$6:$A$3005,"&gt;"&amp;A1417)=0,1,0))</f>
        <v/>
      </c>
    </row>
    <row r="1418">
      <c r="A1418" s="13" t="n"/>
      <c r="B1418" s="5" t="n"/>
      <c r="C1418" s="17" t="n"/>
      <c r="D1418" s="5" t="n"/>
      <c r="E1418" s="5" t="n"/>
      <c r="F1418" s="6">
        <f>IF(B1418&amp;""="","",IFERROR(INDEX('الطلاب'!$B$6:$B$505,MATCH(B1418&amp;"",'الطلاب'!$A$6:$A$505,0))&amp;"","كود غير موجود"))</f>
        <v/>
      </c>
      <c r="G1418" s="6">
        <f>IF(B1418&amp;""="","",IFERROR(INDEX('الطلاب'!$F$6:$F$505,MATCH(B1418&amp;"",'الطلاب'!$A$6:$A$505,0))&amp;"",""))</f>
        <v/>
      </c>
      <c r="H1418" s="22">
        <f>IF(OR(B1418&amp;""="",NOT(ISNUMBER(A1418))),"",IF(COUNTIFS($B$6:$B$3005,B1418&amp;"",$A$6:$A$3005,"&gt;"&amp;A1418)=0,1,0))</f>
        <v/>
      </c>
    </row>
    <row r="1419">
      <c r="A1419" s="13" t="n"/>
      <c r="B1419" s="5" t="n"/>
      <c r="C1419" s="17" t="n"/>
      <c r="D1419" s="5" t="n"/>
      <c r="E1419" s="5" t="n"/>
      <c r="F1419" s="6">
        <f>IF(B1419&amp;""="","",IFERROR(INDEX('الطلاب'!$B$6:$B$505,MATCH(B1419&amp;"",'الطلاب'!$A$6:$A$505,0))&amp;"","كود غير موجود"))</f>
        <v/>
      </c>
      <c r="G1419" s="6">
        <f>IF(B1419&amp;""="","",IFERROR(INDEX('الطلاب'!$F$6:$F$505,MATCH(B1419&amp;"",'الطلاب'!$A$6:$A$505,0))&amp;"",""))</f>
        <v/>
      </c>
      <c r="H1419" s="22">
        <f>IF(OR(B1419&amp;""="",NOT(ISNUMBER(A1419))),"",IF(COUNTIFS($B$6:$B$3005,B1419&amp;"",$A$6:$A$3005,"&gt;"&amp;A1419)=0,1,0))</f>
        <v/>
      </c>
    </row>
    <row r="1420">
      <c r="A1420" s="13" t="n"/>
      <c r="B1420" s="5" t="n"/>
      <c r="C1420" s="17" t="n"/>
      <c r="D1420" s="5" t="n"/>
      <c r="E1420" s="5" t="n"/>
      <c r="F1420" s="6">
        <f>IF(B1420&amp;""="","",IFERROR(INDEX('الطلاب'!$B$6:$B$505,MATCH(B1420&amp;"",'الطلاب'!$A$6:$A$505,0))&amp;"","كود غير موجود"))</f>
        <v/>
      </c>
      <c r="G1420" s="6">
        <f>IF(B1420&amp;""="","",IFERROR(INDEX('الطلاب'!$F$6:$F$505,MATCH(B1420&amp;"",'الطلاب'!$A$6:$A$505,0))&amp;"",""))</f>
        <v/>
      </c>
      <c r="H1420" s="22">
        <f>IF(OR(B1420&amp;""="",NOT(ISNUMBER(A1420))),"",IF(COUNTIFS($B$6:$B$3005,B1420&amp;"",$A$6:$A$3005,"&gt;"&amp;A1420)=0,1,0))</f>
        <v/>
      </c>
    </row>
    <row r="1421">
      <c r="A1421" s="13" t="n"/>
      <c r="B1421" s="5" t="n"/>
      <c r="C1421" s="17" t="n"/>
      <c r="D1421" s="5" t="n"/>
      <c r="E1421" s="5" t="n"/>
      <c r="F1421" s="6">
        <f>IF(B1421&amp;""="","",IFERROR(INDEX('الطلاب'!$B$6:$B$505,MATCH(B1421&amp;"",'الطلاب'!$A$6:$A$505,0))&amp;"","كود غير موجود"))</f>
        <v/>
      </c>
      <c r="G1421" s="6">
        <f>IF(B1421&amp;""="","",IFERROR(INDEX('الطلاب'!$F$6:$F$505,MATCH(B1421&amp;"",'الطلاب'!$A$6:$A$505,0))&amp;"",""))</f>
        <v/>
      </c>
      <c r="H1421" s="22">
        <f>IF(OR(B1421&amp;""="",NOT(ISNUMBER(A1421))),"",IF(COUNTIFS($B$6:$B$3005,B1421&amp;"",$A$6:$A$3005,"&gt;"&amp;A1421)=0,1,0))</f>
        <v/>
      </c>
    </row>
    <row r="1422">
      <c r="A1422" s="13" t="n"/>
      <c r="B1422" s="5" t="n"/>
      <c r="C1422" s="17" t="n"/>
      <c r="D1422" s="5" t="n"/>
      <c r="E1422" s="5" t="n"/>
      <c r="F1422" s="6">
        <f>IF(B1422&amp;""="","",IFERROR(INDEX('الطلاب'!$B$6:$B$505,MATCH(B1422&amp;"",'الطلاب'!$A$6:$A$505,0))&amp;"","كود غير موجود"))</f>
        <v/>
      </c>
      <c r="G1422" s="6">
        <f>IF(B1422&amp;""="","",IFERROR(INDEX('الطلاب'!$F$6:$F$505,MATCH(B1422&amp;"",'الطلاب'!$A$6:$A$505,0))&amp;"",""))</f>
        <v/>
      </c>
      <c r="H1422" s="22">
        <f>IF(OR(B1422&amp;""="",NOT(ISNUMBER(A1422))),"",IF(COUNTIFS($B$6:$B$3005,B1422&amp;"",$A$6:$A$3005,"&gt;"&amp;A1422)=0,1,0))</f>
        <v/>
      </c>
    </row>
    <row r="1423">
      <c r="A1423" s="13" t="n"/>
      <c r="B1423" s="5" t="n"/>
      <c r="C1423" s="17" t="n"/>
      <c r="D1423" s="5" t="n"/>
      <c r="E1423" s="5" t="n"/>
      <c r="F1423" s="6">
        <f>IF(B1423&amp;""="","",IFERROR(INDEX('الطلاب'!$B$6:$B$505,MATCH(B1423&amp;"",'الطلاب'!$A$6:$A$505,0))&amp;"","كود غير موجود"))</f>
        <v/>
      </c>
      <c r="G1423" s="6">
        <f>IF(B1423&amp;""="","",IFERROR(INDEX('الطلاب'!$F$6:$F$505,MATCH(B1423&amp;"",'الطلاب'!$A$6:$A$505,0))&amp;"",""))</f>
        <v/>
      </c>
      <c r="H1423" s="22">
        <f>IF(OR(B1423&amp;""="",NOT(ISNUMBER(A1423))),"",IF(COUNTIFS($B$6:$B$3005,B1423&amp;"",$A$6:$A$3005,"&gt;"&amp;A1423)=0,1,0))</f>
        <v/>
      </c>
    </row>
    <row r="1424">
      <c r="A1424" s="13" t="n"/>
      <c r="B1424" s="5" t="n"/>
      <c r="C1424" s="17" t="n"/>
      <c r="D1424" s="5" t="n"/>
      <c r="E1424" s="5" t="n"/>
      <c r="F1424" s="6">
        <f>IF(B1424&amp;""="","",IFERROR(INDEX('الطلاب'!$B$6:$B$505,MATCH(B1424&amp;"",'الطلاب'!$A$6:$A$505,0))&amp;"","كود غير موجود"))</f>
        <v/>
      </c>
      <c r="G1424" s="6">
        <f>IF(B1424&amp;""="","",IFERROR(INDEX('الطلاب'!$F$6:$F$505,MATCH(B1424&amp;"",'الطلاب'!$A$6:$A$505,0))&amp;"",""))</f>
        <v/>
      </c>
      <c r="H1424" s="22">
        <f>IF(OR(B1424&amp;""="",NOT(ISNUMBER(A1424))),"",IF(COUNTIFS($B$6:$B$3005,B1424&amp;"",$A$6:$A$3005,"&gt;"&amp;A1424)=0,1,0))</f>
        <v/>
      </c>
    </row>
    <row r="1425">
      <c r="A1425" s="13" t="n"/>
      <c r="B1425" s="5" t="n"/>
      <c r="C1425" s="17" t="n"/>
      <c r="D1425" s="5" t="n"/>
      <c r="E1425" s="5" t="n"/>
      <c r="F1425" s="6">
        <f>IF(B1425&amp;""="","",IFERROR(INDEX('الطلاب'!$B$6:$B$505,MATCH(B1425&amp;"",'الطلاب'!$A$6:$A$505,0))&amp;"","كود غير موجود"))</f>
        <v/>
      </c>
      <c r="G1425" s="6">
        <f>IF(B1425&amp;""="","",IFERROR(INDEX('الطلاب'!$F$6:$F$505,MATCH(B1425&amp;"",'الطلاب'!$A$6:$A$505,0))&amp;"",""))</f>
        <v/>
      </c>
      <c r="H1425" s="22">
        <f>IF(OR(B1425&amp;""="",NOT(ISNUMBER(A1425))),"",IF(COUNTIFS($B$6:$B$3005,B1425&amp;"",$A$6:$A$3005,"&gt;"&amp;A1425)=0,1,0))</f>
        <v/>
      </c>
    </row>
    <row r="1426">
      <c r="A1426" s="13" t="n"/>
      <c r="B1426" s="5" t="n"/>
      <c r="C1426" s="17" t="n"/>
      <c r="D1426" s="5" t="n"/>
      <c r="E1426" s="5" t="n"/>
      <c r="F1426" s="6">
        <f>IF(B1426&amp;""="","",IFERROR(INDEX('الطلاب'!$B$6:$B$505,MATCH(B1426&amp;"",'الطلاب'!$A$6:$A$505,0))&amp;"","كود غير موجود"))</f>
        <v/>
      </c>
      <c r="G1426" s="6">
        <f>IF(B1426&amp;""="","",IFERROR(INDEX('الطلاب'!$F$6:$F$505,MATCH(B1426&amp;"",'الطلاب'!$A$6:$A$505,0))&amp;"",""))</f>
        <v/>
      </c>
      <c r="H1426" s="22">
        <f>IF(OR(B1426&amp;""="",NOT(ISNUMBER(A1426))),"",IF(COUNTIFS($B$6:$B$3005,B1426&amp;"",$A$6:$A$3005,"&gt;"&amp;A1426)=0,1,0))</f>
        <v/>
      </c>
    </row>
    <row r="1427">
      <c r="A1427" s="13" t="n"/>
      <c r="B1427" s="5" t="n"/>
      <c r="C1427" s="17" t="n"/>
      <c r="D1427" s="5" t="n"/>
      <c r="E1427" s="5" t="n"/>
      <c r="F1427" s="6">
        <f>IF(B1427&amp;""="","",IFERROR(INDEX('الطلاب'!$B$6:$B$505,MATCH(B1427&amp;"",'الطلاب'!$A$6:$A$505,0))&amp;"","كود غير موجود"))</f>
        <v/>
      </c>
      <c r="G1427" s="6">
        <f>IF(B1427&amp;""="","",IFERROR(INDEX('الطلاب'!$F$6:$F$505,MATCH(B1427&amp;"",'الطلاب'!$A$6:$A$505,0))&amp;"",""))</f>
        <v/>
      </c>
      <c r="H1427" s="22">
        <f>IF(OR(B1427&amp;""="",NOT(ISNUMBER(A1427))),"",IF(COUNTIFS($B$6:$B$3005,B1427&amp;"",$A$6:$A$3005,"&gt;"&amp;A1427)=0,1,0))</f>
        <v/>
      </c>
    </row>
    <row r="1428">
      <c r="A1428" s="13" t="n"/>
      <c r="B1428" s="5" t="n"/>
      <c r="C1428" s="17" t="n"/>
      <c r="D1428" s="5" t="n"/>
      <c r="E1428" s="5" t="n"/>
      <c r="F1428" s="6">
        <f>IF(B1428&amp;""="","",IFERROR(INDEX('الطلاب'!$B$6:$B$505,MATCH(B1428&amp;"",'الطلاب'!$A$6:$A$505,0))&amp;"","كود غير موجود"))</f>
        <v/>
      </c>
      <c r="G1428" s="6">
        <f>IF(B1428&amp;""="","",IFERROR(INDEX('الطلاب'!$F$6:$F$505,MATCH(B1428&amp;"",'الطلاب'!$A$6:$A$505,0))&amp;"",""))</f>
        <v/>
      </c>
      <c r="H1428" s="22">
        <f>IF(OR(B1428&amp;""="",NOT(ISNUMBER(A1428))),"",IF(COUNTIFS($B$6:$B$3005,B1428&amp;"",$A$6:$A$3005,"&gt;"&amp;A1428)=0,1,0))</f>
        <v/>
      </c>
    </row>
    <row r="1429">
      <c r="A1429" s="13" t="n"/>
      <c r="B1429" s="5" t="n"/>
      <c r="C1429" s="17" t="n"/>
      <c r="D1429" s="5" t="n"/>
      <c r="E1429" s="5" t="n"/>
      <c r="F1429" s="6">
        <f>IF(B1429&amp;""="","",IFERROR(INDEX('الطلاب'!$B$6:$B$505,MATCH(B1429&amp;"",'الطلاب'!$A$6:$A$505,0))&amp;"","كود غير موجود"))</f>
        <v/>
      </c>
      <c r="G1429" s="6">
        <f>IF(B1429&amp;""="","",IFERROR(INDEX('الطلاب'!$F$6:$F$505,MATCH(B1429&amp;"",'الطلاب'!$A$6:$A$505,0))&amp;"",""))</f>
        <v/>
      </c>
      <c r="H1429" s="22">
        <f>IF(OR(B1429&amp;""="",NOT(ISNUMBER(A1429))),"",IF(COUNTIFS($B$6:$B$3005,B1429&amp;"",$A$6:$A$3005,"&gt;"&amp;A1429)=0,1,0))</f>
        <v/>
      </c>
    </row>
    <row r="1430">
      <c r="A1430" s="13" t="n"/>
      <c r="B1430" s="5" t="n"/>
      <c r="C1430" s="17" t="n"/>
      <c r="D1430" s="5" t="n"/>
      <c r="E1430" s="5" t="n"/>
      <c r="F1430" s="6">
        <f>IF(B1430&amp;""="","",IFERROR(INDEX('الطلاب'!$B$6:$B$505,MATCH(B1430&amp;"",'الطلاب'!$A$6:$A$505,0))&amp;"","كود غير موجود"))</f>
        <v/>
      </c>
      <c r="G1430" s="6">
        <f>IF(B1430&amp;""="","",IFERROR(INDEX('الطلاب'!$F$6:$F$505,MATCH(B1430&amp;"",'الطلاب'!$A$6:$A$505,0))&amp;"",""))</f>
        <v/>
      </c>
      <c r="H1430" s="22">
        <f>IF(OR(B1430&amp;""="",NOT(ISNUMBER(A1430))),"",IF(COUNTIFS($B$6:$B$3005,B1430&amp;"",$A$6:$A$3005,"&gt;"&amp;A1430)=0,1,0))</f>
        <v/>
      </c>
    </row>
    <row r="1431">
      <c r="A1431" s="13" t="n"/>
      <c r="B1431" s="5" t="n"/>
      <c r="C1431" s="17" t="n"/>
      <c r="D1431" s="5" t="n"/>
      <c r="E1431" s="5" t="n"/>
      <c r="F1431" s="6">
        <f>IF(B1431&amp;""="","",IFERROR(INDEX('الطلاب'!$B$6:$B$505,MATCH(B1431&amp;"",'الطلاب'!$A$6:$A$505,0))&amp;"","كود غير موجود"))</f>
        <v/>
      </c>
      <c r="G1431" s="6">
        <f>IF(B1431&amp;""="","",IFERROR(INDEX('الطلاب'!$F$6:$F$505,MATCH(B1431&amp;"",'الطلاب'!$A$6:$A$505,0))&amp;"",""))</f>
        <v/>
      </c>
      <c r="H1431" s="22">
        <f>IF(OR(B1431&amp;""="",NOT(ISNUMBER(A1431))),"",IF(COUNTIFS($B$6:$B$3005,B1431&amp;"",$A$6:$A$3005,"&gt;"&amp;A1431)=0,1,0))</f>
        <v/>
      </c>
    </row>
    <row r="1432">
      <c r="A1432" s="13" t="n"/>
      <c r="B1432" s="5" t="n"/>
      <c r="C1432" s="17" t="n"/>
      <c r="D1432" s="5" t="n"/>
      <c r="E1432" s="5" t="n"/>
      <c r="F1432" s="6">
        <f>IF(B1432&amp;""="","",IFERROR(INDEX('الطلاب'!$B$6:$B$505,MATCH(B1432&amp;"",'الطلاب'!$A$6:$A$505,0))&amp;"","كود غير موجود"))</f>
        <v/>
      </c>
      <c r="G1432" s="6">
        <f>IF(B1432&amp;""="","",IFERROR(INDEX('الطلاب'!$F$6:$F$505,MATCH(B1432&amp;"",'الطلاب'!$A$6:$A$505,0))&amp;"",""))</f>
        <v/>
      </c>
      <c r="H1432" s="22">
        <f>IF(OR(B1432&amp;""="",NOT(ISNUMBER(A1432))),"",IF(COUNTIFS($B$6:$B$3005,B1432&amp;"",$A$6:$A$3005,"&gt;"&amp;A1432)=0,1,0))</f>
        <v/>
      </c>
    </row>
    <row r="1433">
      <c r="A1433" s="13" t="n"/>
      <c r="B1433" s="5" t="n"/>
      <c r="C1433" s="17" t="n"/>
      <c r="D1433" s="5" t="n"/>
      <c r="E1433" s="5" t="n"/>
      <c r="F1433" s="6">
        <f>IF(B1433&amp;""="","",IFERROR(INDEX('الطلاب'!$B$6:$B$505,MATCH(B1433&amp;"",'الطلاب'!$A$6:$A$505,0))&amp;"","كود غير موجود"))</f>
        <v/>
      </c>
      <c r="G1433" s="6">
        <f>IF(B1433&amp;""="","",IFERROR(INDEX('الطلاب'!$F$6:$F$505,MATCH(B1433&amp;"",'الطلاب'!$A$6:$A$505,0))&amp;"",""))</f>
        <v/>
      </c>
      <c r="H1433" s="22">
        <f>IF(OR(B1433&amp;""="",NOT(ISNUMBER(A1433))),"",IF(COUNTIFS($B$6:$B$3005,B1433&amp;"",$A$6:$A$3005,"&gt;"&amp;A1433)=0,1,0))</f>
        <v/>
      </c>
    </row>
    <row r="1434">
      <c r="A1434" s="13" t="n"/>
      <c r="B1434" s="5" t="n"/>
      <c r="C1434" s="17" t="n"/>
      <c r="D1434" s="5" t="n"/>
      <c r="E1434" s="5" t="n"/>
      <c r="F1434" s="6">
        <f>IF(B1434&amp;""="","",IFERROR(INDEX('الطلاب'!$B$6:$B$505,MATCH(B1434&amp;"",'الطلاب'!$A$6:$A$505,0))&amp;"","كود غير موجود"))</f>
        <v/>
      </c>
      <c r="G1434" s="6">
        <f>IF(B1434&amp;""="","",IFERROR(INDEX('الطلاب'!$F$6:$F$505,MATCH(B1434&amp;"",'الطلاب'!$A$6:$A$505,0))&amp;"",""))</f>
        <v/>
      </c>
      <c r="H1434" s="22">
        <f>IF(OR(B1434&amp;""="",NOT(ISNUMBER(A1434))),"",IF(COUNTIFS($B$6:$B$3005,B1434&amp;"",$A$6:$A$3005,"&gt;"&amp;A1434)=0,1,0))</f>
        <v/>
      </c>
    </row>
    <row r="1435">
      <c r="A1435" s="13" t="n"/>
      <c r="B1435" s="5" t="n"/>
      <c r="C1435" s="17" t="n"/>
      <c r="D1435" s="5" t="n"/>
      <c r="E1435" s="5" t="n"/>
      <c r="F1435" s="6">
        <f>IF(B1435&amp;""="","",IFERROR(INDEX('الطلاب'!$B$6:$B$505,MATCH(B1435&amp;"",'الطلاب'!$A$6:$A$505,0))&amp;"","كود غير موجود"))</f>
        <v/>
      </c>
      <c r="G1435" s="6">
        <f>IF(B1435&amp;""="","",IFERROR(INDEX('الطلاب'!$F$6:$F$505,MATCH(B1435&amp;"",'الطلاب'!$A$6:$A$505,0))&amp;"",""))</f>
        <v/>
      </c>
      <c r="H1435" s="22">
        <f>IF(OR(B1435&amp;""="",NOT(ISNUMBER(A1435))),"",IF(COUNTIFS($B$6:$B$3005,B1435&amp;"",$A$6:$A$3005,"&gt;"&amp;A1435)=0,1,0))</f>
        <v/>
      </c>
    </row>
    <row r="1436">
      <c r="A1436" s="13" t="n"/>
      <c r="B1436" s="5" t="n"/>
      <c r="C1436" s="17" t="n"/>
      <c r="D1436" s="5" t="n"/>
      <c r="E1436" s="5" t="n"/>
      <c r="F1436" s="6">
        <f>IF(B1436&amp;""="","",IFERROR(INDEX('الطلاب'!$B$6:$B$505,MATCH(B1436&amp;"",'الطلاب'!$A$6:$A$505,0))&amp;"","كود غير موجود"))</f>
        <v/>
      </c>
      <c r="G1436" s="6">
        <f>IF(B1436&amp;""="","",IFERROR(INDEX('الطلاب'!$F$6:$F$505,MATCH(B1436&amp;"",'الطلاب'!$A$6:$A$505,0))&amp;"",""))</f>
        <v/>
      </c>
      <c r="H1436" s="22">
        <f>IF(OR(B1436&amp;""="",NOT(ISNUMBER(A1436))),"",IF(COUNTIFS($B$6:$B$3005,B1436&amp;"",$A$6:$A$3005,"&gt;"&amp;A1436)=0,1,0))</f>
        <v/>
      </c>
    </row>
    <row r="1437">
      <c r="A1437" s="13" t="n"/>
      <c r="B1437" s="5" t="n"/>
      <c r="C1437" s="17" t="n"/>
      <c r="D1437" s="5" t="n"/>
      <c r="E1437" s="5" t="n"/>
      <c r="F1437" s="6">
        <f>IF(B1437&amp;""="","",IFERROR(INDEX('الطلاب'!$B$6:$B$505,MATCH(B1437&amp;"",'الطلاب'!$A$6:$A$505,0))&amp;"","كود غير موجود"))</f>
        <v/>
      </c>
      <c r="G1437" s="6">
        <f>IF(B1437&amp;""="","",IFERROR(INDEX('الطلاب'!$F$6:$F$505,MATCH(B1437&amp;"",'الطلاب'!$A$6:$A$505,0))&amp;"",""))</f>
        <v/>
      </c>
      <c r="H1437" s="22">
        <f>IF(OR(B1437&amp;""="",NOT(ISNUMBER(A1437))),"",IF(COUNTIFS($B$6:$B$3005,B1437&amp;"",$A$6:$A$3005,"&gt;"&amp;A1437)=0,1,0))</f>
        <v/>
      </c>
    </row>
    <row r="1438">
      <c r="A1438" s="13" t="n"/>
      <c r="B1438" s="5" t="n"/>
      <c r="C1438" s="17" t="n"/>
      <c r="D1438" s="5" t="n"/>
      <c r="E1438" s="5" t="n"/>
      <c r="F1438" s="6">
        <f>IF(B1438&amp;""="","",IFERROR(INDEX('الطلاب'!$B$6:$B$505,MATCH(B1438&amp;"",'الطلاب'!$A$6:$A$505,0))&amp;"","كود غير موجود"))</f>
        <v/>
      </c>
      <c r="G1438" s="6">
        <f>IF(B1438&amp;""="","",IFERROR(INDEX('الطلاب'!$F$6:$F$505,MATCH(B1438&amp;"",'الطلاب'!$A$6:$A$505,0))&amp;"",""))</f>
        <v/>
      </c>
      <c r="H1438" s="22">
        <f>IF(OR(B1438&amp;""="",NOT(ISNUMBER(A1438))),"",IF(COUNTIFS($B$6:$B$3005,B1438&amp;"",$A$6:$A$3005,"&gt;"&amp;A1438)=0,1,0))</f>
        <v/>
      </c>
    </row>
    <row r="1439">
      <c r="A1439" s="13" t="n"/>
      <c r="B1439" s="5" t="n"/>
      <c r="C1439" s="17" t="n"/>
      <c r="D1439" s="5" t="n"/>
      <c r="E1439" s="5" t="n"/>
      <c r="F1439" s="6">
        <f>IF(B1439&amp;""="","",IFERROR(INDEX('الطلاب'!$B$6:$B$505,MATCH(B1439&amp;"",'الطلاب'!$A$6:$A$505,0))&amp;"","كود غير موجود"))</f>
        <v/>
      </c>
      <c r="G1439" s="6">
        <f>IF(B1439&amp;""="","",IFERROR(INDEX('الطلاب'!$F$6:$F$505,MATCH(B1439&amp;"",'الطلاب'!$A$6:$A$505,0))&amp;"",""))</f>
        <v/>
      </c>
      <c r="H1439" s="22">
        <f>IF(OR(B1439&amp;""="",NOT(ISNUMBER(A1439))),"",IF(COUNTIFS($B$6:$B$3005,B1439&amp;"",$A$6:$A$3005,"&gt;"&amp;A1439)=0,1,0))</f>
        <v/>
      </c>
    </row>
    <row r="1440">
      <c r="A1440" s="13" t="n"/>
      <c r="B1440" s="5" t="n"/>
      <c r="C1440" s="17" t="n"/>
      <c r="D1440" s="5" t="n"/>
      <c r="E1440" s="5" t="n"/>
      <c r="F1440" s="6">
        <f>IF(B1440&amp;""="","",IFERROR(INDEX('الطلاب'!$B$6:$B$505,MATCH(B1440&amp;"",'الطلاب'!$A$6:$A$505,0))&amp;"","كود غير موجود"))</f>
        <v/>
      </c>
      <c r="G1440" s="6">
        <f>IF(B1440&amp;""="","",IFERROR(INDEX('الطلاب'!$F$6:$F$505,MATCH(B1440&amp;"",'الطلاب'!$A$6:$A$505,0))&amp;"",""))</f>
        <v/>
      </c>
      <c r="H1440" s="22">
        <f>IF(OR(B1440&amp;""="",NOT(ISNUMBER(A1440))),"",IF(COUNTIFS($B$6:$B$3005,B1440&amp;"",$A$6:$A$3005,"&gt;"&amp;A1440)=0,1,0))</f>
        <v/>
      </c>
    </row>
    <row r="1441">
      <c r="A1441" s="13" t="n"/>
      <c r="B1441" s="5" t="n"/>
      <c r="C1441" s="17" t="n"/>
      <c r="D1441" s="5" t="n"/>
      <c r="E1441" s="5" t="n"/>
      <c r="F1441" s="6">
        <f>IF(B1441&amp;""="","",IFERROR(INDEX('الطلاب'!$B$6:$B$505,MATCH(B1441&amp;"",'الطلاب'!$A$6:$A$505,0))&amp;"","كود غير موجود"))</f>
        <v/>
      </c>
      <c r="G1441" s="6">
        <f>IF(B1441&amp;""="","",IFERROR(INDEX('الطلاب'!$F$6:$F$505,MATCH(B1441&amp;"",'الطلاب'!$A$6:$A$505,0))&amp;"",""))</f>
        <v/>
      </c>
      <c r="H1441" s="22">
        <f>IF(OR(B1441&amp;""="",NOT(ISNUMBER(A1441))),"",IF(COUNTIFS($B$6:$B$3005,B1441&amp;"",$A$6:$A$3005,"&gt;"&amp;A1441)=0,1,0))</f>
        <v/>
      </c>
    </row>
    <row r="1442">
      <c r="A1442" s="13" t="n"/>
      <c r="B1442" s="5" t="n"/>
      <c r="C1442" s="17" t="n"/>
      <c r="D1442" s="5" t="n"/>
      <c r="E1442" s="5" t="n"/>
      <c r="F1442" s="6">
        <f>IF(B1442&amp;""="","",IFERROR(INDEX('الطلاب'!$B$6:$B$505,MATCH(B1442&amp;"",'الطلاب'!$A$6:$A$505,0))&amp;"","كود غير موجود"))</f>
        <v/>
      </c>
      <c r="G1442" s="6">
        <f>IF(B1442&amp;""="","",IFERROR(INDEX('الطلاب'!$F$6:$F$505,MATCH(B1442&amp;"",'الطلاب'!$A$6:$A$505,0))&amp;"",""))</f>
        <v/>
      </c>
      <c r="H1442" s="22">
        <f>IF(OR(B1442&amp;""="",NOT(ISNUMBER(A1442))),"",IF(COUNTIFS($B$6:$B$3005,B1442&amp;"",$A$6:$A$3005,"&gt;"&amp;A1442)=0,1,0))</f>
        <v/>
      </c>
    </row>
    <row r="1443">
      <c r="A1443" s="13" t="n"/>
      <c r="B1443" s="5" t="n"/>
      <c r="C1443" s="17" t="n"/>
      <c r="D1443" s="5" t="n"/>
      <c r="E1443" s="5" t="n"/>
      <c r="F1443" s="6">
        <f>IF(B1443&amp;""="","",IFERROR(INDEX('الطلاب'!$B$6:$B$505,MATCH(B1443&amp;"",'الطلاب'!$A$6:$A$505,0))&amp;"","كود غير موجود"))</f>
        <v/>
      </c>
      <c r="G1443" s="6">
        <f>IF(B1443&amp;""="","",IFERROR(INDEX('الطلاب'!$F$6:$F$505,MATCH(B1443&amp;"",'الطلاب'!$A$6:$A$505,0))&amp;"",""))</f>
        <v/>
      </c>
      <c r="H1443" s="22">
        <f>IF(OR(B1443&amp;""="",NOT(ISNUMBER(A1443))),"",IF(COUNTIFS($B$6:$B$3005,B1443&amp;"",$A$6:$A$3005,"&gt;"&amp;A1443)=0,1,0))</f>
        <v/>
      </c>
    </row>
    <row r="1444">
      <c r="A1444" s="13" t="n"/>
      <c r="B1444" s="5" t="n"/>
      <c r="C1444" s="17" t="n"/>
      <c r="D1444" s="5" t="n"/>
      <c r="E1444" s="5" t="n"/>
      <c r="F1444" s="6">
        <f>IF(B1444&amp;""="","",IFERROR(INDEX('الطلاب'!$B$6:$B$505,MATCH(B1444&amp;"",'الطلاب'!$A$6:$A$505,0))&amp;"","كود غير موجود"))</f>
        <v/>
      </c>
      <c r="G1444" s="6">
        <f>IF(B1444&amp;""="","",IFERROR(INDEX('الطلاب'!$F$6:$F$505,MATCH(B1444&amp;"",'الطلاب'!$A$6:$A$505,0))&amp;"",""))</f>
        <v/>
      </c>
      <c r="H1444" s="22">
        <f>IF(OR(B1444&amp;""="",NOT(ISNUMBER(A1444))),"",IF(COUNTIFS($B$6:$B$3005,B1444&amp;"",$A$6:$A$3005,"&gt;"&amp;A1444)=0,1,0))</f>
        <v/>
      </c>
    </row>
    <row r="1445">
      <c r="A1445" s="13" t="n"/>
      <c r="B1445" s="5" t="n"/>
      <c r="C1445" s="17" t="n"/>
      <c r="D1445" s="5" t="n"/>
      <c r="E1445" s="5" t="n"/>
      <c r="F1445" s="6">
        <f>IF(B1445&amp;""="","",IFERROR(INDEX('الطلاب'!$B$6:$B$505,MATCH(B1445&amp;"",'الطلاب'!$A$6:$A$505,0))&amp;"","كود غير موجود"))</f>
        <v/>
      </c>
      <c r="G1445" s="6">
        <f>IF(B1445&amp;""="","",IFERROR(INDEX('الطلاب'!$F$6:$F$505,MATCH(B1445&amp;"",'الطلاب'!$A$6:$A$505,0))&amp;"",""))</f>
        <v/>
      </c>
      <c r="H1445" s="22">
        <f>IF(OR(B1445&amp;""="",NOT(ISNUMBER(A1445))),"",IF(COUNTIFS($B$6:$B$3005,B1445&amp;"",$A$6:$A$3005,"&gt;"&amp;A1445)=0,1,0))</f>
        <v/>
      </c>
    </row>
    <row r="1446">
      <c r="A1446" s="13" t="n"/>
      <c r="B1446" s="5" t="n"/>
      <c r="C1446" s="17" t="n"/>
      <c r="D1446" s="5" t="n"/>
      <c r="E1446" s="5" t="n"/>
      <c r="F1446" s="6">
        <f>IF(B1446&amp;""="","",IFERROR(INDEX('الطلاب'!$B$6:$B$505,MATCH(B1446&amp;"",'الطلاب'!$A$6:$A$505,0))&amp;"","كود غير موجود"))</f>
        <v/>
      </c>
      <c r="G1446" s="6">
        <f>IF(B1446&amp;""="","",IFERROR(INDEX('الطلاب'!$F$6:$F$505,MATCH(B1446&amp;"",'الطلاب'!$A$6:$A$505,0))&amp;"",""))</f>
        <v/>
      </c>
      <c r="H1446" s="22">
        <f>IF(OR(B1446&amp;""="",NOT(ISNUMBER(A1446))),"",IF(COUNTIFS($B$6:$B$3005,B1446&amp;"",$A$6:$A$3005,"&gt;"&amp;A1446)=0,1,0))</f>
        <v/>
      </c>
    </row>
    <row r="1447">
      <c r="A1447" s="13" t="n"/>
      <c r="B1447" s="5" t="n"/>
      <c r="C1447" s="17" t="n"/>
      <c r="D1447" s="5" t="n"/>
      <c r="E1447" s="5" t="n"/>
      <c r="F1447" s="6">
        <f>IF(B1447&amp;""="","",IFERROR(INDEX('الطلاب'!$B$6:$B$505,MATCH(B1447&amp;"",'الطلاب'!$A$6:$A$505,0))&amp;"","كود غير موجود"))</f>
        <v/>
      </c>
      <c r="G1447" s="6">
        <f>IF(B1447&amp;""="","",IFERROR(INDEX('الطلاب'!$F$6:$F$505,MATCH(B1447&amp;"",'الطلاب'!$A$6:$A$505,0))&amp;"",""))</f>
        <v/>
      </c>
      <c r="H1447" s="22">
        <f>IF(OR(B1447&amp;""="",NOT(ISNUMBER(A1447))),"",IF(COUNTIFS($B$6:$B$3005,B1447&amp;"",$A$6:$A$3005,"&gt;"&amp;A1447)=0,1,0))</f>
        <v/>
      </c>
    </row>
    <row r="1448">
      <c r="A1448" s="13" t="n"/>
      <c r="B1448" s="5" t="n"/>
      <c r="C1448" s="17" t="n"/>
      <c r="D1448" s="5" t="n"/>
      <c r="E1448" s="5" t="n"/>
      <c r="F1448" s="6">
        <f>IF(B1448&amp;""="","",IFERROR(INDEX('الطلاب'!$B$6:$B$505,MATCH(B1448&amp;"",'الطلاب'!$A$6:$A$505,0))&amp;"","كود غير موجود"))</f>
        <v/>
      </c>
      <c r="G1448" s="6">
        <f>IF(B1448&amp;""="","",IFERROR(INDEX('الطلاب'!$F$6:$F$505,MATCH(B1448&amp;"",'الطلاب'!$A$6:$A$505,0))&amp;"",""))</f>
        <v/>
      </c>
      <c r="H1448" s="22">
        <f>IF(OR(B1448&amp;""="",NOT(ISNUMBER(A1448))),"",IF(COUNTIFS($B$6:$B$3005,B1448&amp;"",$A$6:$A$3005,"&gt;"&amp;A1448)=0,1,0))</f>
        <v/>
      </c>
    </row>
    <row r="1449">
      <c r="A1449" s="13" t="n"/>
      <c r="B1449" s="5" t="n"/>
      <c r="C1449" s="17" t="n"/>
      <c r="D1449" s="5" t="n"/>
      <c r="E1449" s="5" t="n"/>
      <c r="F1449" s="6">
        <f>IF(B1449&amp;""="","",IFERROR(INDEX('الطلاب'!$B$6:$B$505,MATCH(B1449&amp;"",'الطلاب'!$A$6:$A$505,0))&amp;"","كود غير موجود"))</f>
        <v/>
      </c>
      <c r="G1449" s="6">
        <f>IF(B1449&amp;""="","",IFERROR(INDEX('الطلاب'!$F$6:$F$505,MATCH(B1449&amp;"",'الطلاب'!$A$6:$A$505,0))&amp;"",""))</f>
        <v/>
      </c>
      <c r="H1449" s="22">
        <f>IF(OR(B1449&amp;""="",NOT(ISNUMBER(A1449))),"",IF(COUNTIFS($B$6:$B$3005,B1449&amp;"",$A$6:$A$3005,"&gt;"&amp;A1449)=0,1,0))</f>
        <v/>
      </c>
    </row>
    <row r="1450">
      <c r="A1450" s="13" t="n"/>
      <c r="B1450" s="5" t="n"/>
      <c r="C1450" s="17" t="n"/>
      <c r="D1450" s="5" t="n"/>
      <c r="E1450" s="5" t="n"/>
      <c r="F1450" s="6">
        <f>IF(B1450&amp;""="","",IFERROR(INDEX('الطلاب'!$B$6:$B$505,MATCH(B1450&amp;"",'الطلاب'!$A$6:$A$505,0))&amp;"","كود غير موجود"))</f>
        <v/>
      </c>
      <c r="G1450" s="6">
        <f>IF(B1450&amp;""="","",IFERROR(INDEX('الطلاب'!$F$6:$F$505,MATCH(B1450&amp;"",'الطلاب'!$A$6:$A$505,0))&amp;"",""))</f>
        <v/>
      </c>
      <c r="H1450" s="22">
        <f>IF(OR(B1450&amp;""="",NOT(ISNUMBER(A1450))),"",IF(COUNTIFS($B$6:$B$3005,B1450&amp;"",$A$6:$A$3005,"&gt;"&amp;A1450)=0,1,0))</f>
        <v/>
      </c>
    </row>
    <row r="1451">
      <c r="A1451" s="13" t="n"/>
      <c r="B1451" s="5" t="n"/>
      <c r="C1451" s="17" t="n"/>
      <c r="D1451" s="5" t="n"/>
      <c r="E1451" s="5" t="n"/>
      <c r="F1451" s="6">
        <f>IF(B1451&amp;""="","",IFERROR(INDEX('الطلاب'!$B$6:$B$505,MATCH(B1451&amp;"",'الطلاب'!$A$6:$A$505,0))&amp;"","كود غير موجود"))</f>
        <v/>
      </c>
      <c r="G1451" s="6">
        <f>IF(B1451&amp;""="","",IFERROR(INDEX('الطلاب'!$F$6:$F$505,MATCH(B1451&amp;"",'الطلاب'!$A$6:$A$505,0))&amp;"",""))</f>
        <v/>
      </c>
      <c r="H1451" s="22">
        <f>IF(OR(B1451&amp;""="",NOT(ISNUMBER(A1451))),"",IF(COUNTIFS($B$6:$B$3005,B1451&amp;"",$A$6:$A$3005,"&gt;"&amp;A1451)=0,1,0))</f>
        <v/>
      </c>
    </row>
    <row r="1452">
      <c r="A1452" s="13" t="n"/>
      <c r="B1452" s="5" t="n"/>
      <c r="C1452" s="17" t="n"/>
      <c r="D1452" s="5" t="n"/>
      <c r="E1452" s="5" t="n"/>
      <c r="F1452" s="6">
        <f>IF(B1452&amp;""="","",IFERROR(INDEX('الطلاب'!$B$6:$B$505,MATCH(B1452&amp;"",'الطلاب'!$A$6:$A$505,0))&amp;"","كود غير موجود"))</f>
        <v/>
      </c>
      <c r="G1452" s="6">
        <f>IF(B1452&amp;""="","",IFERROR(INDEX('الطلاب'!$F$6:$F$505,MATCH(B1452&amp;"",'الطلاب'!$A$6:$A$505,0))&amp;"",""))</f>
        <v/>
      </c>
      <c r="H1452" s="22">
        <f>IF(OR(B1452&amp;""="",NOT(ISNUMBER(A1452))),"",IF(COUNTIFS($B$6:$B$3005,B1452&amp;"",$A$6:$A$3005,"&gt;"&amp;A1452)=0,1,0))</f>
        <v/>
      </c>
    </row>
    <row r="1453">
      <c r="A1453" s="13" t="n"/>
      <c r="B1453" s="5" t="n"/>
      <c r="C1453" s="17" t="n"/>
      <c r="D1453" s="5" t="n"/>
      <c r="E1453" s="5" t="n"/>
      <c r="F1453" s="6">
        <f>IF(B1453&amp;""="","",IFERROR(INDEX('الطلاب'!$B$6:$B$505,MATCH(B1453&amp;"",'الطلاب'!$A$6:$A$505,0))&amp;"","كود غير موجود"))</f>
        <v/>
      </c>
      <c r="G1453" s="6">
        <f>IF(B1453&amp;""="","",IFERROR(INDEX('الطلاب'!$F$6:$F$505,MATCH(B1453&amp;"",'الطلاب'!$A$6:$A$505,0))&amp;"",""))</f>
        <v/>
      </c>
      <c r="H1453" s="22">
        <f>IF(OR(B1453&amp;""="",NOT(ISNUMBER(A1453))),"",IF(COUNTIFS($B$6:$B$3005,B1453&amp;"",$A$6:$A$3005,"&gt;"&amp;A1453)=0,1,0))</f>
        <v/>
      </c>
    </row>
    <row r="1454">
      <c r="A1454" s="13" t="n"/>
      <c r="B1454" s="5" t="n"/>
      <c r="C1454" s="17" t="n"/>
      <c r="D1454" s="5" t="n"/>
      <c r="E1454" s="5" t="n"/>
      <c r="F1454" s="6">
        <f>IF(B1454&amp;""="","",IFERROR(INDEX('الطلاب'!$B$6:$B$505,MATCH(B1454&amp;"",'الطلاب'!$A$6:$A$505,0))&amp;"","كود غير موجود"))</f>
        <v/>
      </c>
      <c r="G1454" s="6">
        <f>IF(B1454&amp;""="","",IFERROR(INDEX('الطلاب'!$F$6:$F$505,MATCH(B1454&amp;"",'الطلاب'!$A$6:$A$505,0))&amp;"",""))</f>
        <v/>
      </c>
      <c r="H1454" s="22">
        <f>IF(OR(B1454&amp;""="",NOT(ISNUMBER(A1454))),"",IF(COUNTIFS($B$6:$B$3005,B1454&amp;"",$A$6:$A$3005,"&gt;"&amp;A1454)=0,1,0))</f>
        <v/>
      </c>
    </row>
    <row r="1455">
      <c r="A1455" s="13" t="n"/>
      <c r="B1455" s="5" t="n"/>
      <c r="C1455" s="17" t="n"/>
      <c r="D1455" s="5" t="n"/>
      <c r="E1455" s="5" t="n"/>
      <c r="F1455" s="6">
        <f>IF(B1455&amp;""="","",IFERROR(INDEX('الطلاب'!$B$6:$B$505,MATCH(B1455&amp;"",'الطلاب'!$A$6:$A$505,0))&amp;"","كود غير موجود"))</f>
        <v/>
      </c>
      <c r="G1455" s="6">
        <f>IF(B1455&amp;""="","",IFERROR(INDEX('الطلاب'!$F$6:$F$505,MATCH(B1455&amp;"",'الطلاب'!$A$6:$A$505,0))&amp;"",""))</f>
        <v/>
      </c>
      <c r="H1455" s="22">
        <f>IF(OR(B1455&amp;""="",NOT(ISNUMBER(A1455))),"",IF(COUNTIFS($B$6:$B$3005,B1455&amp;"",$A$6:$A$3005,"&gt;"&amp;A1455)=0,1,0))</f>
        <v/>
      </c>
    </row>
    <row r="1456">
      <c r="A1456" s="13" t="n"/>
      <c r="B1456" s="5" t="n"/>
      <c r="C1456" s="17" t="n"/>
      <c r="D1456" s="5" t="n"/>
      <c r="E1456" s="5" t="n"/>
      <c r="F1456" s="6">
        <f>IF(B1456&amp;""="","",IFERROR(INDEX('الطلاب'!$B$6:$B$505,MATCH(B1456&amp;"",'الطلاب'!$A$6:$A$505,0))&amp;"","كود غير موجود"))</f>
        <v/>
      </c>
      <c r="G1456" s="6">
        <f>IF(B1456&amp;""="","",IFERROR(INDEX('الطلاب'!$F$6:$F$505,MATCH(B1456&amp;"",'الطلاب'!$A$6:$A$505,0))&amp;"",""))</f>
        <v/>
      </c>
      <c r="H1456" s="22">
        <f>IF(OR(B1456&amp;""="",NOT(ISNUMBER(A1456))),"",IF(COUNTIFS($B$6:$B$3005,B1456&amp;"",$A$6:$A$3005,"&gt;"&amp;A1456)=0,1,0))</f>
        <v/>
      </c>
    </row>
    <row r="1457">
      <c r="A1457" s="13" t="n"/>
      <c r="B1457" s="5" t="n"/>
      <c r="C1457" s="17" t="n"/>
      <c r="D1457" s="5" t="n"/>
      <c r="E1457" s="5" t="n"/>
      <c r="F1457" s="6">
        <f>IF(B1457&amp;""="","",IFERROR(INDEX('الطلاب'!$B$6:$B$505,MATCH(B1457&amp;"",'الطلاب'!$A$6:$A$505,0))&amp;"","كود غير موجود"))</f>
        <v/>
      </c>
      <c r="G1457" s="6">
        <f>IF(B1457&amp;""="","",IFERROR(INDEX('الطلاب'!$F$6:$F$505,MATCH(B1457&amp;"",'الطلاب'!$A$6:$A$505,0))&amp;"",""))</f>
        <v/>
      </c>
      <c r="H1457" s="22">
        <f>IF(OR(B1457&amp;""="",NOT(ISNUMBER(A1457))),"",IF(COUNTIFS($B$6:$B$3005,B1457&amp;"",$A$6:$A$3005,"&gt;"&amp;A1457)=0,1,0))</f>
        <v/>
      </c>
    </row>
    <row r="1458">
      <c r="A1458" s="13" t="n"/>
      <c r="B1458" s="5" t="n"/>
      <c r="C1458" s="17" t="n"/>
      <c r="D1458" s="5" t="n"/>
      <c r="E1458" s="5" t="n"/>
      <c r="F1458" s="6">
        <f>IF(B1458&amp;""="","",IFERROR(INDEX('الطلاب'!$B$6:$B$505,MATCH(B1458&amp;"",'الطلاب'!$A$6:$A$505,0))&amp;"","كود غير موجود"))</f>
        <v/>
      </c>
      <c r="G1458" s="6">
        <f>IF(B1458&amp;""="","",IFERROR(INDEX('الطلاب'!$F$6:$F$505,MATCH(B1458&amp;"",'الطلاب'!$A$6:$A$505,0))&amp;"",""))</f>
        <v/>
      </c>
      <c r="H1458" s="22">
        <f>IF(OR(B1458&amp;""="",NOT(ISNUMBER(A1458))),"",IF(COUNTIFS($B$6:$B$3005,B1458&amp;"",$A$6:$A$3005,"&gt;"&amp;A1458)=0,1,0))</f>
        <v/>
      </c>
    </row>
    <row r="1459">
      <c r="A1459" s="13" t="n"/>
      <c r="B1459" s="5" t="n"/>
      <c r="C1459" s="17" t="n"/>
      <c r="D1459" s="5" t="n"/>
      <c r="E1459" s="5" t="n"/>
      <c r="F1459" s="6">
        <f>IF(B1459&amp;""="","",IFERROR(INDEX('الطلاب'!$B$6:$B$505,MATCH(B1459&amp;"",'الطلاب'!$A$6:$A$505,0))&amp;"","كود غير موجود"))</f>
        <v/>
      </c>
      <c r="G1459" s="6">
        <f>IF(B1459&amp;""="","",IFERROR(INDEX('الطلاب'!$F$6:$F$505,MATCH(B1459&amp;"",'الطلاب'!$A$6:$A$505,0))&amp;"",""))</f>
        <v/>
      </c>
      <c r="H1459" s="22">
        <f>IF(OR(B1459&amp;""="",NOT(ISNUMBER(A1459))),"",IF(COUNTIFS($B$6:$B$3005,B1459&amp;"",$A$6:$A$3005,"&gt;"&amp;A1459)=0,1,0))</f>
        <v/>
      </c>
    </row>
    <row r="1460">
      <c r="A1460" s="13" t="n"/>
      <c r="B1460" s="5" t="n"/>
      <c r="C1460" s="17" t="n"/>
      <c r="D1460" s="5" t="n"/>
      <c r="E1460" s="5" t="n"/>
      <c r="F1460" s="6">
        <f>IF(B1460&amp;""="","",IFERROR(INDEX('الطلاب'!$B$6:$B$505,MATCH(B1460&amp;"",'الطلاب'!$A$6:$A$505,0))&amp;"","كود غير موجود"))</f>
        <v/>
      </c>
      <c r="G1460" s="6">
        <f>IF(B1460&amp;""="","",IFERROR(INDEX('الطلاب'!$F$6:$F$505,MATCH(B1460&amp;"",'الطلاب'!$A$6:$A$505,0))&amp;"",""))</f>
        <v/>
      </c>
      <c r="H1460" s="22">
        <f>IF(OR(B1460&amp;""="",NOT(ISNUMBER(A1460))),"",IF(COUNTIFS($B$6:$B$3005,B1460&amp;"",$A$6:$A$3005,"&gt;"&amp;A1460)=0,1,0))</f>
        <v/>
      </c>
    </row>
    <row r="1461">
      <c r="A1461" s="13" t="n"/>
      <c r="B1461" s="5" t="n"/>
      <c r="C1461" s="17" t="n"/>
      <c r="D1461" s="5" t="n"/>
      <c r="E1461" s="5" t="n"/>
      <c r="F1461" s="6">
        <f>IF(B1461&amp;""="","",IFERROR(INDEX('الطلاب'!$B$6:$B$505,MATCH(B1461&amp;"",'الطلاب'!$A$6:$A$505,0))&amp;"","كود غير موجود"))</f>
        <v/>
      </c>
      <c r="G1461" s="6">
        <f>IF(B1461&amp;""="","",IFERROR(INDEX('الطلاب'!$F$6:$F$505,MATCH(B1461&amp;"",'الطلاب'!$A$6:$A$505,0))&amp;"",""))</f>
        <v/>
      </c>
      <c r="H1461" s="22">
        <f>IF(OR(B1461&amp;""="",NOT(ISNUMBER(A1461))),"",IF(COUNTIFS($B$6:$B$3005,B1461&amp;"",$A$6:$A$3005,"&gt;"&amp;A1461)=0,1,0))</f>
        <v/>
      </c>
    </row>
    <row r="1462">
      <c r="A1462" s="13" t="n"/>
      <c r="B1462" s="5" t="n"/>
      <c r="C1462" s="17" t="n"/>
      <c r="D1462" s="5" t="n"/>
      <c r="E1462" s="5" t="n"/>
      <c r="F1462" s="6">
        <f>IF(B1462&amp;""="","",IFERROR(INDEX('الطلاب'!$B$6:$B$505,MATCH(B1462&amp;"",'الطلاب'!$A$6:$A$505,0))&amp;"","كود غير موجود"))</f>
        <v/>
      </c>
      <c r="G1462" s="6">
        <f>IF(B1462&amp;""="","",IFERROR(INDEX('الطلاب'!$F$6:$F$505,MATCH(B1462&amp;"",'الطلاب'!$A$6:$A$505,0))&amp;"",""))</f>
        <v/>
      </c>
      <c r="H1462" s="22">
        <f>IF(OR(B1462&amp;""="",NOT(ISNUMBER(A1462))),"",IF(COUNTIFS($B$6:$B$3005,B1462&amp;"",$A$6:$A$3005,"&gt;"&amp;A1462)=0,1,0))</f>
        <v/>
      </c>
    </row>
    <row r="1463">
      <c r="A1463" s="13" t="n"/>
      <c r="B1463" s="5" t="n"/>
      <c r="C1463" s="17" t="n"/>
      <c r="D1463" s="5" t="n"/>
      <c r="E1463" s="5" t="n"/>
      <c r="F1463" s="6">
        <f>IF(B1463&amp;""="","",IFERROR(INDEX('الطلاب'!$B$6:$B$505,MATCH(B1463&amp;"",'الطلاب'!$A$6:$A$505,0))&amp;"","كود غير موجود"))</f>
        <v/>
      </c>
      <c r="G1463" s="6">
        <f>IF(B1463&amp;""="","",IFERROR(INDEX('الطلاب'!$F$6:$F$505,MATCH(B1463&amp;"",'الطلاب'!$A$6:$A$505,0))&amp;"",""))</f>
        <v/>
      </c>
      <c r="H1463" s="22">
        <f>IF(OR(B1463&amp;""="",NOT(ISNUMBER(A1463))),"",IF(COUNTIFS($B$6:$B$3005,B1463&amp;"",$A$6:$A$3005,"&gt;"&amp;A1463)=0,1,0))</f>
        <v/>
      </c>
    </row>
    <row r="1464">
      <c r="A1464" s="13" t="n"/>
      <c r="B1464" s="5" t="n"/>
      <c r="C1464" s="17" t="n"/>
      <c r="D1464" s="5" t="n"/>
      <c r="E1464" s="5" t="n"/>
      <c r="F1464" s="6">
        <f>IF(B1464&amp;""="","",IFERROR(INDEX('الطلاب'!$B$6:$B$505,MATCH(B1464&amp;"",'الطلاب'!$A$6:$A$505,0))&amp;"","كود غير موجود"))</f>
        <v/>
      </c>
      <c r="G1464" s="6">
        <f>IF(B1464&amp;""="","",IFERROR(INDEX('الطلاب'!$F$6:$F$505,MATCH(B1464&amp;"",'الطلاب'!$A$6:$A$505,0))&amp;"",""))</f>
        <v/>
      </c>
      <c r="H1464" s="22">
        <f>IF(OR(B1464&amp;""="",NOT(ISNUMBER(A1464))),"",IF(COUNTIFS($B$6:$B$3005,B1464&amp;"",$A$6:$A$3005,"&gt;"&amp;A1464)=0,1,0))</f>
        <v/>
      </c>
    </row>
    <row r="1465">
      <c r="A1465" s="13" t="n"/>
      <c r="B1465" s="5" t="n"/>
      <c r="C1465" s="17" t="n"/>
      <c r="D1465" s="5" t="n"/>
      <c r="E1465" s="5" t="n"/>
      <c r="F1465" s="6">
        <f>IF(B1465&amp;""="","",IFERROR(INDEX('الطلاب'!$B$6:$B$505,MATCH(B1465&amp;"",'الطلاب'!$A$6:$A$505,0))&amp;"","كود غير موجود"))</f>
        <v/>
      </c>
      <c r="G1465" s="6">
        <f>IF(B1465&amp;""="","",IFERROR(INDEX('الطلاب'!$F$6:$F$505,MATCH(B1465&amp;"",'الطلاب'!$A$6:$A$505,0))&amp;"",""))</f>
        <v/>
      </c>
      <c r="H1465" s="22">
        <f>IF(OR(B1465&amp;""="",NOT(ISNUMBER(A1465))),"",IF(COUNTIFS($B$6:$B$3005,B1465&amp;"",$A$6:$A$3005,"&gt;"&amp;A1465)=0,1,0))</f>
        <v/>
      </c>
    </row>
    <row r="1466">
      <c r="A1466" s="13" t="n"/>
      <c r="B1466" s="5" t="n"/>
      <c r="C1466" s="17" t="n"/>
      <c r="D1466" s="5" t="n"/>
      <c r="E1466" s="5" t="n"/>
      <c r="F1466" s="6">
        <f>IF(B1466&amp;""="","",IFERROR(INDEX('الطلاب'!$B$6:$B$505,MATCH(B1466&amp;"",'الطلاب'!$A$6:$A$505,0))&amp;"","كود غير موجود"))</f>
        <v/>
      </c>
      <c r="G1466" s="6">
        <f>IF(B1466&amp;""="","",IFERROR(INDEX('الطلاب'!$F$6:$F$505,MATCH(B1466&amp;"",'الطلاب'!$A$6:$A$505,0))&amp;"",""))</f>
        <v/>
      </c>
      <c r="H1466" s="22">
        <f>IF(OR(B1466&amp;""="",NOT(ISNUMBER(A1466))),"",IF(COUNTIFS($B$6:$B$3005,B1466&amp;"",$A$6:$A$3005,"&gt;"&amp;A1466)=0,1,0))</f>
        <v/>
      </c>
    </row>
    <row r="1467">
      <c r="A1467" s="13" t="n"/>
      <c r="B1467" s="5" t="n"/>
      <c r="C1467" s="17" t="n"/>
      <c r="D1467" s="5" t="n"/>
      <c r="E1467" s="5" t="n"/>
      <c r="F1467" s="6">
        <f>IF(B1467&amp;""="","",IFERROR(INDEX('الطلاب'!$B$6:$B$505,MATCH(B1467&amp;"",'الطلاب'!$A$6:$A$505,0))&amp;"","كود غير موجود"))</f>
        <v/>
      </c>
      <c r="G1467" s="6">
        <f>IF(B1467&amp;""="","",IFERROR(INDEX('الطلاب'!$F$6:$F$505,MATCH(B1467&amp;"",'الطلاب'!$A$6:$A$505,0))&amp;"",""))</f>
        <v/>
      </c>
      <c r="H1467" s="22">
        <f>IF(OR(B1467&amp;""="",NOT(ISNUMBER(A1467))),"",IF(COUNTIFS($B$6:$B$3005,B1467&amp;"",$A$6:$A$3005,"&gt;"&amp;A1467)=0,1,0))</f>
        <v/>
      </c>
    </row>
    <row r="1468">
      <c r="A1468" s="13" t="n"/>
      <c r="B1468" s="5" t="n"/>
      <c r="C1468" s="17" t="n"/>
      <c r="D1468" s="5" t="n"/>
      <c r="E1468" s="5" t="n"/>
      <c r="F1468" s="6">
        <f>IF(B1468&amp;""="","",IFERROR(INDEX('الطلاب'!$B$6:$B$505,MATCH(B1468&amp;"",'الطلاب'!$A$6:$A$505,0))&amp;"","كود غير موجود"))</f>
        <v/>
      </c>
      <c r="G1468" s="6">
        <f>IF(B1468&amp;""="","",IFERROR(INDEX('الطلاب'!$F$6:$F$505,MATCH(B1468&amp;"",'الطلاب'!$A$6:$A$505,0))&amp;"",""))</f>
        <v/>
      </c>
      <c r="H1468" s="22">
        <f>IF(OR(B1468&amp;""="",NOT(ISNUMBER(A1468))),"",IF(COUNTIFS($B$6:$B$3005,B1468&amp;"",$A$6:$A$3005,"&gt;"&amp;A1468)=0,1,0))</f>
        <v/>
      </c>
    </row>
    <row r="1469">
      <c r="A1469" s="13" t="n"/>
      <c r="B1469" s="5" t="n"/>
      <c r="C1469" s="17" t="n"/>
      <c r="D1469" s="5" t="n"/>
      <c r="E1469" s="5" t="n"/>
      <c r="F1469" s="6">
        <f>IF(B1469&amp;""="","",IFERROR(INDEX('الطلاب'!$B$6:$B$505,MATCH(B1469&amp;"",'الطلاب'!$A$6:$A$505,0))&amp;"","كود غير موجود"))</f>
        <v/>
      </c>
      <c r="G1469" s="6">
        <f>IF(B1469&amp;""="","",IFERROR(INDEX('الطلاب'!$F$6:$F$505,MATCH(B1469&amp;"",'الطلاب'!$A$6:$A$505,0))&amp;"",""))</f>
        <v/>
      </c>
      <c r="H1469" s="22">
        <f>IF(OR(B1469&amp;""="",NOT(ISNUMBER(A1469))),"",IF(COUNTIFS($B$6:$B$3005,B1469&amp;"",$A$6:$A$3005,"&gt;"&amp;A1469)=0,1,0))</f>
        <v/>
      </c>
    </row>
    <row r="1470">
      <c r="A1470" s="13" t="n"/>
      <c r="B1470" s="5" t="n"/>
      <c r="C1470" s="17" t="n"/>
      <c r="D1470" s="5" t="n"/>
      <c r="E1470" s="5" t="n"/>
      <c r="F1470" s="6">
        <f>IF(B1470&amp;""="","",IFERROR(INDEX('الطلاب'!$B$6:$B$505,MATCH(B1470&amp;"",'الطلاب'!$A$6:$A$505,0))&amp;"","كود غير موجود"))</f>
        <v/>
      </c>
      <c r="G1470" s="6">
        <f>IF(B1470&amp;""="","",IFERROR(INDEX('الطلاب'!$F$6:$F$505,MATCH(B1470&amp;"",'الطلاب'!$A$6:$A$505,0))&amp;"",""))</f>
        <v/>
      </c>
      <c r="H1470" s="22">
        <f>IF(OR(B1470&amp;""="",NOT(ISNUMBER(A1470))),"",IF(COUNTIFS($B$6:$B$3005,B1470&amp;"",$A$6:$A$3005,"&gt;"&amp;A1470)=0,1,0))</f>
        <v/>
      </c>
    </row>
    <row r="1471">
      <c r="A1471" s="13" t="n"/>
      <c r="B1471" s="5" t="n"/>
      <c r="C1471" s="17" t="n"/>
      <c r="D1471" s="5" t="n"/>
      <c r="E1471" s="5" t="n"/>
      <c r="F1471" s="6">
        <f>IF(B1471&amp;""="","",IFERROR(INDEX('الطلاب'!$B$6:$B$505,MATCH(B1471&amp;"",'الطلاب'!$A$6:$A$505,0))&amp;"","كود غير موجود"))</f>
        <v/>
      </c>
      <c r="G1471" s="6">
        <f>IF(B1471&amp;""="","",IFERROR(INDEX('الطلاب'!$F$6:$F$505,MATCH(B1471&amp;"",'الطلاب'!$A$6:$A$505,0))&amp;"",""))</f>
        <v/>
      </c>
      <c r="H1471" s="22">
        <f>IF(OR(B1471&amp;""="",NOT(ISNUMBER(A1471))),"",IF(COUNTIFS($B$6:$B$3005,B1471&amp;"",$A$6:$A$3005,"&gt;"&amp;A1471)=0,1,0))</f>
        <v/>
      </c>
    </row>
    <row r="1472">
      <c r="A1472" s="13" t="n"/>
      <c r="B1472" s="5" t="n"/>
      <c r="C1472" s="17" t="n"/>
      <c r="D1472" s="5" t="n"/>
      <c r="E1472" s="5" t="n"/>
      <c r="F1472" s="6">
        <f>IF(B1472&amp;""="","",IFERROR(INDEX('الطلاب'!$B$6:$B$505,MATCH(B1472&amp;"",'الطلاب'!$A$6:$A$505,0))&amp;"","كود غير موجود"))</f>
        <v/>
      </c>
      <c r="G1472" s="6">
        <f>IF(B1472&amp;""="","",IFERROR(INDEX('الطلاب'!$F$6:$F$505,MATCH(B1472&amp;"",'الطلاب'!$A$6:$A$505,0))&amp;"",""))</f>
        <v/>
      </c>
      <c r="H1472" s="22">
        <f>IF(OR(B1472&amp;""="",NOT(ISNUMBER(A1472))),"",IF(COUNTIFS($B$6:$B$3005,B1472&amp;"",$A$6:$A$3005,"&gt;"&amp;A1472)=0,1,0))</f>
        <v/>
      </c>
    </row>
    <row r="1473">
      <c r="A1473" s="13" t="n"/>
      <c r="B1473" s="5" t="n"/>
      <c r="C1473" s="17" t="n"/>
      <c r="D1473" s="5" t="n"/>
      <c r="E1473" s="5" t="n"/>
      <c r="F1473" s="6">
        <f>IF(B1473&amp;""="","",IFERROR(INDEX('الطلاب'!$B$6:$B$505,MATCH(B1473&amp;"",'الطلاب'!$A$6:$A$505,0))&amp;"","كود غير موجود"))</f>
        <v/>
      </c>
      <c r="G1473" s="6">
        <f>IF(B1473&amp;""="","",IFERROR(INDEX('الطلاب'!$F$6:$F$505,MATCH(B1473&amp;"",'الطلاب'!$A$6:$A$505,0))&amp;"",""))</f>
        <v/>
      </c>
      <c r="H1473" s="22">
        <f>IF(OR(B1473&amp;""="",NOT(ISNUMBER(A1473))),"",IF(COUNTIFS($B$6:$B$3005,B1473&amp;"",$A$6:$A$3005,"&gt;"&amp;A1473)=0,1,0))</f>
        <v/>
      </c>
    </row>
    <row r="1474">
      <c r="A1474" s="13" t="n"/>
      <c r="B1474" s="5" t="n"/>
      <c r="C1474" s="17" t="n"/>
      <c r="D1474" s="5" t="n"/>
      <c r="E1474" s="5" t="n"/>
      <c r="F1474" s="6">
        <f>IF(B1474&amp;""="","",IFERROR(INDEX('الطلاب'!$B$6:$B$505,MATCH(B1474&amp;"",'الطلاب'!$A$6:$A$505,0))&amp;"","كود غير موجود"))</f>
        <v/>
      </c>
      <c r="G1474" s="6">
        <f>IF(B1474&amp;""="","",IFERROR(INDEX('الطلاب'!$F$6:$F$505,MATCH(B1474&amp;"",'الطلاب'!$A$6:$A$505,0))&amp;"",""))</f>
        <v/>
      </c>
      <c r="H1474" s="22">
        <f>IF(OR(B1474&amp;""="",NOT(ISNUMBER(A1474))),"",IF(COUNTIFS($B$6:$B$3005,B1474&amp;"",$A$6:$A$3005,"&gt;"&amp;A1474)=0,1,0))</f>
        <v/>
      </c>
    </row>
    <row r="1475">
      <c r="A1475" s="13" t="n"/>
      <c r="B1475" s="5" t="n"/>
      <c r="C1475" s="17" t="n"/>
      <c r="D1475" s="5" t="n"/>
      <c r="E1475" s="5" t="n"/>
      <c r="F1475" s="6">
        <f>IF(B1475&amp;""="","",IFERROR(INDEX('الطلاب'!$B$6:$B$505,MATCH(B1475&amp;"",'الطلاب'!$A$6:$A$505,0))&amp;"","كود غير موجود"))</f>
        <v/>
      </c>
      <c r="G1475" s="6">
        <f>IF(B1475&amp;""="","",IFERROR(INDEX('الطلاب'!$F$6:$F$505,MATCH(B1475&amp;"",'الطلاب'!$A$6:$A$505,0))&amp;"",""))</f>
        <v/>
      </c>
      <c r="H1475" s="22">
        <f>IF(OR(B1475&amp;""="",NOT(ISNUMBER(A1475))),"",IF(COUNTIFS($B$6:$B$3005,B1475&amp;"",$A$6:$A$3005,"&gt;"&amp;A1475)=0,1,0))</f>
        <v/>
      </c>
    </row>
    <row r="1476">
      <c r="A1476" s="13" t="n"/>
      <c r="B1476" s="5" t="n"/>
      <c r="C1476" s="17" t="n"/>
      <c r="D1476" s="5" t="n"/>
      <c r="E1476" s="5" t="n"/>
      <c r="F1476" s="6">
        <f>IF(B1476&amp;""="","",IFERROR(INDEX('الطلاب'!$B$6:$B$505,MATCH(B1476&amp;"",'الطلاب'!$A$6:$A$505,0))&amp;"","كود غير موجود"))</f>
        <v/>
      </c>
      <c r="G1476" s="6">
        <f>IF(B1476&amp;""="","",IFERROR(INDEX('الطلاب'!$F$6:$F$505,MATCH(B1476&amp;"",'الطلاب'!$A$6:$A$505,0))&amp;"",""))</f>
        <v/>
      </c>
      <c r="H1476" s="22">
        <f>IF(OR(B1476&amp;""="",NOT(ISNUMBER(A1476))),"",IF(COUNTIFS($B$6:$B$3005,B1476&amp;"",$A$6:$A$3005,"&gt;"&amp;A1476)=0,1,0))</f>
        <v/>
      </c>
    </row>
    <row r="1477">
      <c r="A1477" s="13" t="n"/>
      <c r="B1477" s="5" t="n"/>
      <c r="C1477" s="17" t="n"/>
      <c r="D1477" s="5" t="n"/>
      <c r="E1477" s="5" t="n"/>
      <c r="F1477" s="6">
        <f>IF(B1477&amp;""="","",IFERROR(INDEX('الطلاب'!$B$6:$B$505,MATCH(B1477&amp;"",'الطلاب'!$A$6:$A$505,0))&amp;"","كود غير موجود"))</f>
        <v/>
      </c>
      <c r="G1477" s="6">
        <f>IF(B1477&amp;""="","",IFERROR(INDEX('الطلاب'!$F$6:$F$505,MATCH(B1477&amp;"",'الطلاب'!$A$6:$A$505,0))&amp;"",""))</f>
        <v/>
      </c>
      <c r="H1477" s="22">
        <f>IF(OR(B1477&amp;""="",NOT(ISNUMBER(A1477))),"",IF(COUNTIFS($B$6:$B$3005,B1477&amp;"",$A$6:$A$3005,"&gt;"&amp;A1477)=0,1,0))</f>
        <v/>
      </c>
    </row>
    <row r="1478">
      <c r="A1478" s="13" t="n"/>
      <c r="B1478" s="5" t="n"/>
      <c r="C1478" s="17" t="n"/>
      <c r="D1478" s="5" t="n"/>
      <c r="E1478" s="5" t="n"/>
      <c r="F1478" s="6">
        <f>IF(B1478&amp;""="","",IFERROR(INDEX('الطلاب'!$B$6:$B$505,MATCH(B1478&amp;"",'الطلاب'!$A$6:$A$505,0))&amp;"","كود غير موجود"))</f>
        <v/>
      </c>
      <c r="G1478" s="6">
        <f>IF(B1478&amp;""="","",IFERROR(INDEX('الطلاب'!$F$6:$F$505,MATCH(B1478&amp;"",'الطلاب'!$A$6:$A$505,0))&amp;"",""))</f>
        <v/>
      </c>
      <c r="H1478" s="22">
        <f>IF(OR(B1478&amp;""="",NOT(ISNUMBER(A1478))),"",IF(COUNTIFS($B$6:$B$3005,B1478&amp;"",$A$6:$A$3005,"&gt;"&amp;A1478)=0,1,0))</f>
        <v/>
      </c>
    </row>
    <row r="1479">
      <c r="A1479" s="13" t="n"/>
      <c r="B1479" s="5" t="n"/>
      <c r="C1479" s="17" t="n"/>
      <c r="D1479" s="5" t="n"/>
      <c r="E1479" s="5" t="n"/>
      <c r="F1479" s="6">
        <f>IF(B1479&amp;""="","",IFERROR(INDEX('الطلاب'!$B$6:$B$505,MATCH(B1479&amp;"",'الطلاب'!$A$6:$A$505,0))&amp;"","كود غير موجود"))</f>
        <v/>
      </c>
      <c r="G1479" s="6">
        <f>IF(B1479&amp;""="","",IFERROR(INDEX('الطلاب'!$F$6:$F$505,MATCH(B1479&amp;"",'الطلاب'!$A$6:$A$505,0))&amp;"",""))</f>
        <v/>
      </c>
      <c r="H1479" s="22">
        <f>IF(OR(B1479&amp;""="",NOT(ISNUMBER(A1479))),"",IF(COUNTIFS($B$6:$B$3005,B1479&amp;"",$A$6:$A$3005,"&gt;"&amp;A1479)=0,1,0))</f>
        <v/>
      </c>
    </row>
    <row r="1480">
      <c r="A1480" s="13" t="n"/>
      <c r="B1480" s="5" t="n"/>
      <c r="C1480" s="17" t="n"/>
      <c r="D1480" s="5" t="n"/>
      <c r="E1480" s="5" t="n"/>
      <c r="F1480" s="6">
        <f>IF(B1480&amp;""="","",IFERROR(INDEX('الطلاب'!$B$6:$B$505,MATCH(B1480&amp;"",'الطلاب'!$A$6:$A$505,0))&amp;"","كود غير موجود"))</f>
        <v/>
      </c>
      <c r="G1480" s="6">
        <f>IF(B1480&amp;""="","",IFERROR(INDEX('الطلاب'!$F$6:$F$505,MATCH(B1480&amp;"",'الطلاب'!$A$6:$A$505,0))&amp;"",""))</f>
        <v/>
      </c>
      <c r="H1480" s="22">
        <f>IF(OR(B1480&amp;""="",NOT(ISNUMBER(A1480))),"",IF(COUNTIFS($B$6:$B$3005,B1480&amp;"",$A$6:$A$3005,"&gt;"&amp;A1480)=0,1,0))</f>
        <v/>
      </c>
    </row>
    <row r="1481">
      <c r="A1481" s="13" t="n"/>
      <c r="B1481" s="5" t="n"/>
      <c r="C1481" s="17" t="n"/>
      <c r="D1481" s="5" t="n"/>
      <c r="E1481" s="5" t="n"/>
      <c r="F1481" s="6">
        <f>IF(B1481&amp;""="","",IFERROR(INDEX('الطلاب'!$B$6:$B$505,MATCH(B1481&amp;"",'الطلاب'!$A$6:$A$505,0))&amp;"","كود غير موجود"))</f>
        <v/>
      </c>
      <c r="G1481" s="6">
        <f>IF(B1481&amp;""="","",IFERROR(INDEX('الطلاب'!$F$6:$F$505,MATCH(B1481&amp;"",'الطلاب'!$A$6:$A$505,0))&amp;"",""))</f>
        <v/>
      </c>
      <c r="H1481" s="22">
        <f>IF(OR(B1481&amp;""="",NOT(ISNUMBER(A1481))),"",IF(COUNTIFS($B$6:$B$3005,B1481&amp;"",$A$6:$A$3005,"&gt;"&amp;A1481)=0,1,0))</f>
        <v/>
      </c>
    </row>
    <row r="1482">
      <c r="A1482" s="13" t="n"/>
      <c r="B1482" s="5" t="n"/>
      <c r="C1482" s="17" t="n"/>
      <c r="D1482" s="5" t="n"/>
      <c r="E1482" s="5" t="n"/>
      <c r="F1482" s="6">
        <f>IF(B1482&amp;""="","",IFERROR(INDEX('الطلاب'!$B$6:$B$505,MATCH(B1482&amp;"",'الطلاب'!$A$6:$A$505,0))&amp;"","كود غير موجود"))</f>
        <v/>
      </c>
      <c r="G1482" s="6">
        <f>IF(B1482&amp;""="","",IFERROR(INDEX('الطلاب'!$F$6:$F$505,MATCH(B1482&amp;"",'الطلاب'!$A$6:$A$505,0))&amp;"",""))</f>
        <v/>
      </c>
      <c r="H1482" s="22">
        <f>IF(OR(B1482&amp;""="",NOT(ISNUMBER(A1482))),"",IF(COUNTIFS($B$6:$B$3005,B1482&amp;"",$A$6:$A$3005,"&gt;"&amp;A1482)=0,1,0))</f>
        <v/>
      </c>
    </row>
    <row r="1483">
      <c r="A1483" s="13" t="n"/>
      <c r="B1483" s="5" t="n"/>
      <c r="C1483" s="17" t="n"/>
      <c r="D1483" s="5" t="n"/>
      <c r="E1483" s="5" t="n"/>
      <c r="F1483" s="6">
        <f>IF(B1483&amp;""="","",IFERROR(INDEX('الطلاب'!$B$6:$B$505,MATCH(B1483&amp;"",'الطلاب'!$A$6:$A$505,0))&amp;"","كود غير موجود"))</f>
        <v/>
      </c>
      <c r="G1483" s="6">
        <f>IF(B1483&amp;""="","",IFERROR(INDEX('الطلاب'!$F$6:$F$505,MATCH(B1483&amp;"",'الطلاب'!$A$6:$A$505,0))&amp;"",""))</f>
        <v/>
      </c>
      <c r="H1483" s="22">
        <f>IF(OR(B1483&amp;""="",NOT(ISNUMBER(A1483))),"",IF(COUNTIFS($B$6:$B$3005,B1483&amp;"",$A$6:$A$3005,"&gt;"&amp;A1483)=0,1,0))</f>
        <v/>
      </c>
    </row>
    <row r="1484">
      <c r="A1484" s="13" t="n"/>
      <c r="B1484" s="5" t="n"/>
      <c r="C1484" s="17" t="n"/>
      <c r="D1484" s="5" t="n"/>
      <c r="E1484" s="5" t="n"/>
      <c r="F1484" s="6">
        <f>IF(B1484&amp;""="","",IFERROR(INDEX('الطلاب'!$B$6:$B$505,MATCH(B1484&amp;"",'الطلاب'!$A$6:$A$505,0))&amp;"","كود غير موجود"))</f>
        <v/>
      </c>
      <c r="G1484" s="6">
        <f>IF(B1484&amp;""="","",IFERROR(INDEX('الطلاب'!$F$6:$F$505,MATCH(B1484&amp;"",'الطلاب'!$A$6:$A$505,0))&amp;"",""))</f>
        <v/>
      </c>
      <c r="H1484" s="22">
        <f>IF(OR(B1484&amp;""="",NOT(ISNUMBER(A1484))),"",IF(COUNTIFS($B$6:$B$3005,B1484&amp;"",$A$6:$A$3005,"&gt;"&amp;A1484)=0,1,0))</f>
        <v/>
      </c>
    </row>
    <row r="1485">
      <c r="A1485" s="13" t="n"/>
      <c r="B1485" s="5" t="n"/>
      <c r="C1485" s="17" t="n"/>
      <c r="D1485" s="5" t="n"/>
      <c r="E1485" s="5" t="n"/>
      <c r="F1485" s="6">
        <f>IF(B1485&amp;""="","",IFERROR(INDEX('الطلاب'!$B$6:$B$505,MATCH(B1485&amp;"",'الطلاب'!$A$6:$A$505,0))&amp;"","كود غير موجود"))</f>
        <v/>
      </c>
      <c r="G1485" s="6">
        <f>IF(B1485&amp;""="","",IFERROR(INDEX('الطلاب'!$F$6:$F$505,MATCH(B1485&amp;"",'الطلاب'!$A$6:$A$505,0))&amp;"",""))</f>
        <v/>
      </c>
      <c r="H1485" s="22">
        <f>IF(OR(B1485&amp;""="",NOT(ISNUMBER(A1485))),"",IF(COUNTIFS($B$6:$B$3005,B1485&amp;"",$A$6:$A$3005,"&gt;"&amp;A1485)=0,1,0))</f>
        <v/>
      </c>
    </row>
    <row r="1486">
      <c r="A1486" s="13" t="n"/>
      <c r="B1486" s="5" t="n"/>
      <c r="C1486" s="17" t="n"/>
      <c r="D1486" s="5" t="n"/>
      <c r="E1486" s="5" t="n"/>
      <c r="F1486" s="6">
        <f>IF(B1486&amp;""="","",IFERROR(INDEX('الطلاب'!$B$6:$B$505,MATCH(B1486&amp;"",'الطلاب'!$A$6:$A$505,0))&amp;"","كود غير موجود"))</f>
        <v/>
      </c>
      <c r="G1486" s="6">
        <f>IF(B1486&amp;""="","",IFERROR(INDEX('الطلاب'!$F$6:$F$505,MATCH(B1486&amp;"",'الطلاب'!$A$6:$A$505,0))&amp;"",""))</f>
        <v/>
      </c>
      <c r="H1486" s="22">
        <f>IF(OR(B1486&amp;""="",NOT(ISNUMBER(A1486))),"",IF(COUNTIFS($B$6:$B$3005,B1486&amp;"",$A$6:$A$3005,"&gt;"&amp;A1486)=0,1,0))</f>
        <v/>
      </c>
    </row>
    <row r="1487">
      <c r="A1487" s="13" t="n"/>
      <c r="B1487" s="5" t="n"/>
      <c r="C1487" s="17" t="n"/>
      <c r="D1487" s="5" t="n"/>
      <c r="E1487" s="5" t="n"/>
      <c r="F1487" s="6">
        <f>IF(B1487&amp;""="","",IFERROR(INDEX('الطلاب'!$B$6:$B$505,MATCH(B1487&amp;"",'الطلاب'!$A$6:$A$505,0))&amp;"","كود غير موجود"))</f>
        <v/>
      </c>
      <c r="G1487" s="6">
        <f>IF(B1487&amp;""="","",IFERROR(INDEX('الطلاب'!$F$6:$F$505,MATCH(B1487&amp;"",'الطلاب'!$A$6:$A$505,0))&amp;"",""))</f>
        <v/>
      </c>
      <c r="H1487" s="22">
        <f>IF(OR(B1487&amp;""="",NOT(ISNUMBER(A1487))),"",IF(COUNTIFS($B$6:$B$3005,B1487&amp;"",$A$6:$A$3005,"&gt;"&amp;A1487)=0,1,0))</f>
        <v/>
      </c>
    </row>
    <row r="1488">
      <c r="A1488" s="13" t="n"/>
      <c r="B1488" s="5" t="n"/>
      <c r="C1488" s="17" t="n"/>
      <c r="D1488" s="5" t="n"/>
      <c r="E1488" s="5" t="n"/>
      <c r="F1488" s="6">
        <f>IF(B1488&amp;""="","",IFERROR(INDEX('الطلاب'!$B$6:$B$505,MATCH(B1488&amp;"",'الطلاب'!$A$6:$A$505,0))&amp;"","كود غير موجود"))</f>
        <v/>
      </c>
      <c r="G1488" s="6">
        <f>IF(B1488&amp;""="","",IFERROR(INDEX('الطلاب'!$F$6:$F$505,MATCH(B1488&amp;"",'الطلاب'!$A$6:$A$505,0))&amp;"",""))</f>
        <v/>
      </c>
      <c r="H1488" s="22">
        <f>IF(OR(B1488&amp;""="",NOT(ISNUMBER(A1488))),"",IF(COUNTIFS($B$6:$B$3005,B1488&amp;"",$A$6:$A$3005,"&gt;"&amp;A1488)=0,1,0))</f>
        <v/>
      </c>
    </row>
    <row r="1489">
      <c r="A1489" s="13" t="n"/>
      <c r="B1489" s="5" t="n"/>
      <c r="C1489" s="17" t="n"/>
      <c r="D1489" s="5" t="n"/>
      <c r="E1489" s="5" t="n"/>
      <c r="F1489" s="6">
        <f>IF(B1489&amp;""="","",IFERROR(INDEX('الطلاب'!$B$6:$B$505,MATCH(B1489&amp;"",'الطلاب'!$A$6:$A$505,0))&amp;"","كود غير موجود"))</f>
        <v/>
      </c>
      <c r="G1489" s="6">
        <f>IF(B1489&amp;""="","",IFERROR(INDEX('الطلاب'!$F$6:$F$505,MATCH(B1489&amp;"",'الطلاب'!$A$6:$A$505,0))&amp;"",""))</f>
        <v/>
      </c>
      <c r="H1489" s="22">
        <f>IF(OR(B1489&amp;""="",NOT(ISNUMBER(A1489))),"",IF(COUNTIFS($B$6:$B$3005,B1489&amp;"",$A$6:$A$3005,"&gt;"&amp;A1489)=0,1,0))</f>
        <v/>
      </c>
    </row>
    <row r="1490">
      <c r="A1490" s="13" t="n"/>
      <c r="B1490" s="5" t="n"/>
      <c r="C1490" s="17" t="n"/>
      <c r="D1490" s="5" t="n"/>
      <c r="E1490" s="5" t="n"/>
      <c r="F1490" s="6">
        <f>IF(B1490&amp;""="","",IFERROR(INDEX('الطلاب'!$B$6:$B$505,MATCH(B1490&amp;"",'الطلاب'!$A$6:$A$505,0))&amp;"","كود غير موجود"))</f>
        <v/>
      </c>
      <c r="G1490" s="6">
        <f>IF(B1490&amp;""="","",IFERROR(INDEX('الطلاب'!$F$6:$F$505,MATCH(B1490&amp;"",'الطلاب'!$A$6:$A$505,0))&amp;"",""))</f>
        <v/>
      </c>
      <c r="H1490" s="22">
        <f>IF(OR(B1490&amp;""="",NOT(ISNUMBER(A1490))),"",IF(COUNTIFS($B$6:$B$3005,B1490&amp;"",$A$6:$A$3005,"&gt;"&amp;A1490)=0,1,0))</f>
        <v/>
      </c>
    </row>
    <row r="1491">
      <c r="A1491" s="13" t="n"/>
      <c r="B1491" s="5" t="n"/>
      <c r="C1491" s="17" t="n"/>
      <c r="D1491" s="5" t="n"/>
      <c r="E1491" s="5" t="n"/>
      <c r="F1491" s="6">
        <f>IF(B1491&amp;""="","",IFERROR(INDEX('الطلاب'!$B$6:$B$505,MATCH(B1491&amp;"",'الطلاب'!$A$6:$A$505,0))&amp;"","كود غير موجود"))</f>
        <v/>
      </c>
      <c r="G1491" s="6">
        <f>IF(B1491&amp;""="","",IFERROR(INDEX('الطلاب'!$F$6:$F$505,MATCH(B1491&amp;"",'الطلاب'!$A$6:$A$505,0))&amp;"",""))</f>
        <v/>
      </c>
      <c r="H1491" s="22">
        <f>IF(OR(B1491&amp;""="",NOT(ISNUMBER(A1491))),"",IF(COUNTIFS($B$6:$B$3005,B1491&amp;"",$A$6:$A$3005,"&gt;"&amp;A1491)=0,1,0))</f>
        <v/>
      </c>
    </row>
    <row r="1492">
      <c r="A1492" s="13" t="n"/>
      <c r="B1492" s="5" t="n"/>
      <c r="C1492" s="17" t="n"/>
      <c r="D1492" s="5" t="n"/>
      <c r="E1492" s="5" t="n"/>
      <c r="F1492" s="6">
        <f>IF(B1492&amp;""="","",IFERROR(INDEX('الطلاب'!$B$6:$B$505,MATCH(B1492&amp;"",'الطلاب'!$A$6:$A$505,0))&amp;"","كود غير موجود"))</f>
        <v/>
      </c>
      <c r="G1492" s="6">
        <f>IF(B1492&amp;""="","",IFERROR(INDEX('الطلاب'!$F$6:$F$505,MATCH(B1492&amp;"",'الطلاب'!$A$6:$A$505,0))&amp;"",""))</f>
        <v/>
      </c>
      <c r="H1492" s="22">
        <f>IF(OR(B1492&amp;""="",NOT(ISNUMBER(A1492))),"",IF(COUNTIFS($B$6:$B$3005,B1492&amp;"",$A$6:$A$3005,"&gt;"&amp;A1492)=0,1,0))</f>
        <v/>
      </c>
    </row>
    <row r="1493">
      <c r="A1493" s="13" t="n"/>
      <c r="B1493" s="5" t="n"/>
      <c r="C1493" s="17" t="n"/>
      <c r="D1493" s="5" t="n"/>
      <c r="E1493" s="5" t="n"/>
      <c r="F1493" s="6">
        <f>IF(B1493&amp;""="","",IFERROR(INDEX('الطلاب'!$B$6:$B$505,MATCH(B1493&amp;"",'الطلاب'!$A$6:$A$505,0))&amp;"","كود غير موجود"))</f>
        <v/>
      </c>
      <c r="G1493" s="6">
        <f>IF(B1493&amp;""="","",IFERROR(INDEX('الطلاب'!$F$6:$F$505,MATCH(B1493&amp;"",'الطلاب'!$A$6:$A$505,0))&amp;"",""))</f>
        <v/>
      </c>
      <c r="H1493" s="22">
        <f>IF(OR(B1493&amp;""="",NOT(ISNUMBER(A1493))),"",IF(COUNTIFS($B$6:$B$3005,B1493&amp;"",$A$6:$A$3005,"&gt;"&amp;A1493)=0,1,0))</f>
        <v/>
      </c>
    </row>
    <row r="1494">
      <c r="A1494" s="13" t="n"/>
      <c r="B1494" s="5" t="n"/>
      <c r="C1494" s="17" t="n"/>
      <c r="D1494" s="5" t="n"/>
      <c r="E1494" s="5" t="n"/>
      <c r="F1494" s="6">
        <f>IF(B1494&amp;""="","",IFERROR(INDEX('الطلاب'!$B$6:$B$505,MATCH(B1494&amp;"",'الطلاب'!$A$6:$A$505,0))&amp;"","كود غير موجود"))</f>
        <v/>
      </c>
      <c r="G1494" s="6">
        <f>IF(B1494&amp;""="","",IFERROR(INDEX('الطلاب'!$F$6:$F$505,MATCH(B1494&amp;"",'الطلاب'!$A$6:$A$505,0))&amp;"",""))</f>
        <v/>
      </c>
      <c r="H1494" s="22">
        <f>IF(OR(B1494&amp;""="",NOT(ISNUMBER(A1494))),"",IF(COUNTIFS($B$6:$B$3005,B1494&amp;"",$A$6:$A$3005,"&gt;"&amp;A1494)=0,1,0))</f>
        <v/>
      </c>
    </row>
    <row r="1495">
      <c r="A1495" s="13" t="n"/>
      <c r="B1495" s="5" t="n"/>
      <c r="C1495" s="17" t="n"/>
      <c r="D1495" s="5" t="n"/>
      <c r="E1495" s="5" t="n"/>
      <c r="F1495" s="6">
        <f>IF(B1495&amp;""="","",IFERROR(INDEX('الطلاب'!$B$6:$B$505,MATCH(B1495&amp;"",'الطلاب'!$A$6:$A$505,0))&amp;"","كود غير موجود"))</f>
        <v/>
      </c>
      <c r="G1495" s="6">
        <f>IF(B1495&amp;""="","",IFERROR(INDEX('الطلاب'!$F$6:$F$505,MATCH(B1495&amp;"",'الطلاب'!$A$6:$A$505,0))&amp;"",""))</f>
        <v/>
      </c>
      <c r="H1495" s="22">
        <f>IF(OR(B1495&amp;""="",NOT(ISNUMBER(A1495))),"",IF(COUNTIFS($B$6:$B$3005,B1495&amp;"",$A$6:$A$3005,"&gt;"&amp;A1495)=0,1,0))</f>
        <v/>
      </c>
    </row>
    <row r="1496">
      <c r="A1496" s="13" t="n"/>
      <c r="B1496" s="5" t="n"/>
      <c r="C1496" s="17" t="n"/>
      <c r="D1496" s="5" t="n"/>
      <c r="E1496" s="5" t="n"/>
      <c r="F1496" s="6">
        <f>IF(B1496&amp;""="","",IFERROR(INDEX('الطلاب'!$B$6:$B$505,MATCH(B1496&amp;"",'الطلاب'!$A$6:$A$505,0))&amp;"","كود غير موجود"))</f>
        <v/>
      </c>
      <c r="G1496" s="6">
        <f>IF(B1496&amp;""="","",IFERROR(INDEX('الطلاب'!$F$6:$F$505,MATCH(B1496&amp;"",'الطلاب'!$A$6:$A$505,0))&amp;"",""))</f>
        <v/>
      </c>
      <c r="H1496" s="22">
        <f>IF(OR(B1496&amp;""="",NOT(ISNUMBER(A1496))),"",IF(COUNTIFS($B$6:$B$3005,B1496&amp;"",$A$6:$A$3005,"&gt;"&amp;A1496)=0,1,0))</f>
        <v/>
      </c>
    </row>
    <row r="1497">
      <c r="A1497" s="13" t="n"/>
      <c r="B1497" s="5" t="n"/>
      <c r="C1497" s="17" t="n"/>
      <c r="D1497" s="5" t="n"/>
      <c r="E1497" s="5" t="n"/>
      <c r="F1497" s="6">
        <f>IF(B1497&amp;""="","",IFERROR(INDEX('الطلاب'!$B$6:$B$505,MATCH(B1497&amp;"",'الطلاب'!$A$6:$A$505,0))&amp;"","كود غير موجود"))</f>
        <v/>
      </c>
      <c r="G1497" s="6">
        <f>IF(B1497&amp;""="","",IFERROR(INDEX('الطلاب'!$F$6:$F$505,MATCH(B1497&amp;"",'الطلاب'!$A$6:$A$505,0))&amp;"",""))</f>
        <v/>
      </c>
      <c r="H1497" s="22">
        <f>IF(OR(B1497&amp;""="",NOT(ISNUMBER(A1497))),"",IF(COUNTIFS($B$6:$B$3005,B1497&amp;"",$A$6:$A$3005,"&gt;"&amp;A1497)=0,1,0))</f>
        <v/>
      </c>
    </row>
    <row r="1498">
      <c r="A1498" s="13" t="n"/>
      <c r="B1498" s="5" t="n"/>
      <c r="C1498" s="17" t="n"/>
      <c r="D1498" s="5" t="n"/>
      <c r="E1498" s="5" t="n"/>
      <c r="F1498" s="6">
        <f>IF(B1498&amp;""="","",IFERROR(INDEX('الطلاب'!$B$6:$B$505,MATCH(B1498&amp;"",'الطلاب'!$A$6:$A$505,0))&amp;"","كود غير موجود"))</f>
        <v/>
      </c>
      <c r="G1498" s="6">
        <f>IF(B1498&amp;""="","",IFERROR(INDEX('الطلاب'!$F$6:$F$505,MATCH(B1498&amp;"",'الطلاب'!$A$6:$A$505,0))&amp;"",""))</f>
        <v/>
      </c>
      <c r="H1498" s="22">
        <f>IF(OR(B1498&amp;""="",NOT(ISNUMBER(A1498))),"",IF(COUNTIFS($B$6:$B$3005,B1498&amp;"",$A$6:$A$3005,"&gt;"&amp;A1498)=0,1,0))</f>
        <v/>
      </c>
    </row>
    <row r="1499">
      <c r="A1499" s="13" t="n"/>
      <c r="B1499" s="5" t="n"/>
      <c r="C1499" s="17" t="n"/>
      <c r="D1499" s="5" t="n"/>
      <c r="E1499" s="5" t="n"/>
      <c r="F1499" s="6">
        <f>IF(B1499&amp;""="","",IFERROR(INDEX('الطلاب'!$B$6:$B$505,MATCH(B1499&amp;"",'الطلاب'!$A$6:$A$505,0))&amp;"","كود غير موجود"))</f>
        <v/>
      </c>
      <c r="G1499" s="6">
        <f>IF(B1499&amp;""="","",IFERROR(INDEX('الطلاب'!$F$6:$F$505,MATCH(B1499&amp;"",'الطلاب'!$A$6:$A$505,0))&amp;"",""))</f>
        <v/>
      </c>
      <c r="H1499" s="22">
        <f>IF(OR(B1499&amp;""="",NOT(ISNUMBER(A1499))),"",IF(COUNTIFS($B$6:$B$3005,B1499&amp;"",$A$6:$A$3005,"&gt;"&amp;A1499)=0,1,0))</f>
        <v/>
      </c>
    </row>
    <row r="1500">
      <c r="A1500" s="13" t="n"/>
      <c r="B1500" s="5" t="n"/>
      <c r="C1500" s="17" t="n"/>
      <c r="D1500" s="5" t="n"/>
      <c r="E1500" s="5" t="n"/>
      <c r="F1500" s="6">
        <f>IF(B1500&amp;""="","",IFERROR(INDEX('الطلاب'!$B$6:$B$505,MATCH(B1500&amp;"",'الطلاب'!$A$6:$A$505,0))&amp;"","كود غير موجود"))</f>
        <v/>
      </c>
      <c r="G1500" s="6">
        <f>IF(B1500&amp;""="","",IFERROR(INDEX('الطلاب'!$F$6:$F$505,MATCH(B1500&amp;"",'الطلاب'!$A$6:$A$505,0))&amp;"",""))</f>
        <v/>
      </c>
      <c r="H1500" s="22">
        <f>IF(OR(B1500&amp;""="",NOT(ISNUMBER(A1500))),"",IF(COUNTIFS($B$6:$B$3005,B1500&amp;"",$A$6:$A$3005,"&gt;"&amp;A1500)=0,1,0))</f>
        <v/>
      </c>
    </row>
    <row r="1501">
      <c r="A1501" s="13" t="n"/>
      <c r="B1501" s="5" t="n"/>
      <c r="C1501" s="17" t="n"/>
      <c r="D1501" s="5" t="n"/>
      <c r="E1501" s="5" t="n"/>
      <c r="F1501" s="6">
        <f>IF(B1501&amp;""="","",IFERROR(INDEX('الطلاب'!$B$6:$B$505,MATCH(B1501&amp;"",'الطلاب'!$A$6:$A$505,0))&amp;"","كود غير موجود"))</f>
        <v/>
      </c>
      <c r="G1501" s="6">
        <f>IF(B1501&amp;""="","",IFERROR(INDEX('الطلاب'!$F$6:$F$505,MATCH(B1501&amp;"",'الطلاب'!$A$6:$A$505,0))&amp;"",""))</f>
        <v/>
      </c>
      <c r="H1501" s="22">
        <f>IF(OR(B1501&amp;""="",NOT(ISNUMBER(A1501))),"",IF(COUNTIFS($B$6:$B$3005,B1501&amp;"",$A$6:$A$3005,"&gt;"&amp;A1501)=0,1,0))</f>
        <v/>
      </c>
    </row>
    <row r="1502">
      <c r="A1502" s="13" t="n"/>
      <c r="B1502" s="5" t="n"/>
      <c r="C1502" s="17" t="n"/>
      <c r="D1502" s="5" t="n"/>
      <c r="E1502" s="5" t="n"/>
      <c r="F1502" s="6">
        <f>IF(B1502&amp;""="","",IFERROR(INDEX('الطلاب'!$B$6:$B$505,MATCH(B1502&amp;"",'الطلاب'!$A$6:$A$505,0))&amp;"","كود غير موجود"))</f>
        <v/>
      </c>
      <c r="G1502" s="6">
        <f>IF(B1502&amp;""="","",IFERROR(INDEX('الطلاب'!$F$6:$F$505,MATCH(B1502&amp;"",'الطلاب'!$A$6:$A$505,0))&amp;"",""))</f>
        <v/>
      </c>
      <c r="H1502" s="22">
        <f>IF(OR(B1502&amp;""="",NOT(ISNUMBER(A1502))),"",IF(COUNTIFS($B$6:$B$3005,B1502&amp;"",$A$6:$A$3005,"&gt;"&amp;A1502)=0,1,0))</f>
        <v/>
      </c>
    </row>
    <row r="1503">
      <c r="A1503" s="13" t="n"/>
      <c r="B1503" s="5" t="n"/>
      <c r="C1503" s="17" t="n"/>
      <c r="D1503" s="5" t="n"/>
      <c r="E1503" s="5" t="n"/>
      <c r="F1503" s="6">
        <f>IF(B1503&amp;""="","",IFERROR(INDEX('الطلاب'!$B$6:$B$505,MATCH(B1503&amp;"",'الطلاب'!$A$6:$A$505,0))&amp;"","كود غير موجود"))</f>
        <v/>
      </c>
      <c r="G1503" s="6">
        <f>IF(B1503&amp;""="","",IFERROR(INDEX('الطلاب'!$F$6:$F$505,MATCH(B1503&amp;"",'الطلاب'!$A$6:$A$505,0))&amp;"",""))</f>
        <v/>
      </c>
      <c r="H1503" s="22">
        <f>IF(OR(B1503&amp;""="",NOT(ISNUMBER(A1503))),"",IF(COUNTIFS($B$6:$B$3005,B1503&amp;"",$A$6:$A$3005,"&gt;"&amp;A1503)=0,1,0))</f>
        <v/>
      </c>
    </row>
    <row r="1504">
      <c r="A1504" s="13" t="n"/>
      <c r="B1504" s="5" t="n"/>
      <c r="C1504" s="17" t="n"/>
      <c r="D1504" s="5" t="n"/>
      <c r="E1504" s="5" t="n"/>
      <c r="F1504" s="6">
        <f>IF(B1504&amp;""="","",IFERROR(INDEX('الطلاب'!$B$6:$B$505,MATCH(B1504&amp;"",'الطلاب'!$A$6:$A$505,0))&amp;"","كود غير موجود"))</f>
        <v/>
      </c>
      <c r="G1504" s="6">
        <f>IF(B1504&amp;""="","",IFERROR(INDEX('الطلاب'!$F$6:$F$505,MATCH(B1504&amp;"",'الطلاب'!$A$6:$A$505,0))&amp;"",""))</f>
        <v/>
      </c>
      <c r="H1504" s="22">
        <f>IF(OR(B1504&amp;""="",NOT(ISNUMBER(A1504))),"",IF(COUNTIFS($B$6:$B$3005,B1504&amp;"",$A$6:$A$3005,"&gt;"&amp;A1504)=0,1,0))</f>
        <v/>
      </c>
    </row>
    <row r="1505">
      <c r="A1505" s="13" t="n"/>
      <c r="B1505" s="5" t="n"/>
      <c r="C1505" s="17" t="n"/>
      <c r="D1505" s="5" t="n"/>
      <c r="E1505" s="5" t="n"/>
      <c r="F1505" s="6">
        <f>IF(B1505&amp;""="","",IFERROR(INDEX('الطلاب'!$B$6:$B$505,MATCH(B1505&amp;"",'الطلاب'!$A$6:$A$505,0))&amp;"","كود غير موجود"))</f>
        <v/>
      </c>
      <c r="G1505" s="6">
        <f>IF(B1505&amp;""="","",IFERROR(INDEX('الطلاب'!$F$6:$F$505,MATCH(B1505&amp;"",'الطلاب'!$A$6:$A$505,0))&amp;"",""))</f>
        <v/>
      </c>
      <c r="H1505" s="22">
        <f>IF(OR(B1505&amp;""="",NOT(ISNUMBER(A1505))),"",IF(COUNTIFS($B$6:$B$3005,B1505&amp;"",$A$6:$A$3005,"&gt;"&amp;A1505)=0,1,0))</f>
        <v/>
      </c>
    </row>
    <row r="1506">
      <c r="A1506" s="13" t="n"/>
      <c r="B1506" s="5" t="n"/>
      <c r="C1506" s="17" t="n"/>
      <c r="D1506" s="5" t="n"/>
      <c r="E1506" s="5" t="n"/>
      <c r="F1506" s="6">
        <f>IF(B1506&amp;""="","",IFERROR(INDEX('الطلاب'!$B$6:$B$505,MATCH(B1506&amp;"",'الطلاب'!$A$6:$A$505,0))&amp;"","كود غير موجود"))</f>
        <v/>
      </c>
      <c r="G1506" s="6">
        <f>IF(B1506&amp;""="","",IFERROR(INDEX('الطلاب'!$F$6:$F$505,MATCH(B1506&amp;"",'الطلاب'!$A$6:$A$505,0))&amp;"",""))</f>
        <v/>
      </c>
      <c r="H1506" s="22">
        <f>IF(OR(B1506&amp;""="",NOT(ISNUMBER(A1506))),"",IF(COUNTIFS($B$6:$B$3005,B1506&amp;"",$A$6:$A$3005,"&gt;"&amp;A1506)=0,1,0))</f>
        <v/>
      </c>
    </row>
    <row r="1507">
      <c r="A1507" s="13" t="n"/>
      <c r="B1507" s="5" t="n"/>
      <c r="C1507" s="17" t="n"/>
      <c r="D1507" s="5" t="n"/>
      <c r="E1507" s="5" t="n"/>
      <c r="F1507" s="6">
        <f>IF(B1507&amp;""="","",IFERROR(INDEX('الطلاب'!$B$6:$B$505,MATCH(B1507&amp;"",'الطلاب'!$A$6:$A$505,0))&amp;"","كود غير موجود"))</f>
        <v/>
      </c>
      <c r="G1507" s="6">
        <f>IF(B1507&amp;""="","",IFERROR(INDEX('الطلاب'!$F$6:$F$505,MATCH(B1507&amp;"",'الطلاب'!$A$6:$A$505,0))&amp;"",""))</f>
        <v/>
      </c>
      <c r="H1507" s="22">
        <f>IF(OR(B1507&amp;""="",NOT(ISNUMBER(A1507))),"",IF(COUNTIFS($B$6:$B$3005,B1507&amp;"",$A$6:$A$3005,"&gt;"&amp;A1507)=0,1,0))</f>
        <v/>
      </c>
    </row>
    <row r="1508">
      <c r="A1508" s="13" t="n"/>
      <c r="B1508" s="5" t="n"/>
      <c r="C1508" s="17" t="n"/>
      <c r="D1508" s="5" t="n"/>
      <c r="E1508" s="5" t="n"/>
      <c r="F1508" s="6">
        <f>IF(B1508&amp;""="","",IFERROR(INDEX('الطلاب'!$B$6:$B$505,MATCH(B1508&amp;"",'الطلاب'!$A$6:$A$505,0))&amp;"","كود غير موجود"))</f>
        <v/>
      </c>
      <c r="G1508" s="6">
        <f>IF(B1508&amp;""="","",IFERROR(INDEX('الطلاب'!$F$6:$F$505,MATCH(B1508&amp;"",'الطلاب'!$A$6:$A$505,0))&amp;"",""))</f>
        <v/>
      </c>
      <c r="H1508" s="22">
        <f>IF(OR(B1508&amp;""="",NOT(ISNUMBER(A1508))),"",IF(COUNTIFS($B$6:$B$3005,B1508&amp;"",$A$6:$A$3005,"&gt;"&amp;A1508)=0,1,0))</f>
        <v/>
      </c>
    </row>
    <row r="1509">
      <c r="A1509" s="13" t="n"/>
      <c r="B1509" s="5" t="n"/>
      <c r="C1509" s="17" t="n"/>
      <c r="D1509" s="5" t="n"/>
      <c r="E1509" s="5" t="n"/>
      <c r="F1509" s="6">
        <f>IF(B1509&amp;""="","",IFERROR(INDEX('الطلاب'!$B$6:$B$505,MATCH(B1509&amp;"",'الطلاب'!$A$6:$A$505,0))&amp;"","كود غير موجود"))</f>
        <v/>
      </c>
      <c r="G1509" s="6">
        <f>IF(B1509&amp;""="","",IFERROR(INDEX('الطلاب'!$F$6:$F$505,MATCH(B1509&amp;"",'الطلاب'!$A$6:$A$505,0))&amp;"",""))</f>
        <v/>
      </c>
      <c r="H1509" s="22">
        <f>IF(OR(B1509&amp;""="",NOT(ISNUMBER(A1509))),"",IF(COUNTIFS($B$6:$B$3005,B1509&amp;"",$A$6:$A$3005,"&gt;"&amp;A1509)=0,1,0))</f>
        <v/>
      </c>
    </row>
    <row r="1510">
      <c r="A1510" s="13" t="n"/>
      <c r="B1510" s="5" t="n"/>
      <c r="C1510" s="17" t="n"/>
      <c r="D1510" s="5" t="n"/>
      <c r="E1510" s="5" t="n"/>
      <c r="F1510" s="6">
        <f>IF(B1510&amp;""="","",IFERROR(INDEX('الطلاب'!$B$6:$B$505,MATCH(B1510&amp;"",'الطلاب'!$A$6:$A$505,0))&amp;"","كود غير موجود"))</f>
        <v/>
      </c>
      <c r="G1510" s="6">
        <f>IF(B1510&amp;""="","",IFERROR(INDEX('الطلاب'!$F$6:$F$505,MATCH(B1510&amp;"",'الطلاب'!$A$6:$A$505,0))&amp;"",""))</f>
        <v/>
      </c>
      <c r="H1510" s="22">
        <f>IF(OR(B1510&amp;""="",NOT(ISNUMBER(A1510))),"",IF(COUNTIFS($B$6:$B$3005,B1510&amp;"",$A$6:$A$3005,"&gt;"&amp;A1510)=0,1,0))</f>
        <v/>
      </c>
    </row>
    <row r="1511">
      <c r="A1511" s="13" t="n"/>
      <c r="B1511" s="5" t="n"/>
      <c r="C1511" s="17" t="n"/>
      <c r="D1511" s="5" t="n"/>
      <c r="E1511" s="5" t="n"/>
      <c r="F1511" s="6">
        <f>IF(B1511&amp;""="","",IFERROR(INDEX('الطلاب'!$B$6:$B$505,MATCH(B1511&amp;"",'الطلاب'!$A$6:$A$505,0))&amp;"","كود غير موجود"))</f>
        <v/>
      </c>
      <c r="G1511" s="6">
        <f>IF(B1511&amp;""="","",IFERROR(INDEX('الطلاب'!$F$6:$F$505,MATCH(B1511&amp;"",'الطلاب'!$A$6:$A$505,0))&amp;"",""))</f>
        <v/>
      </c>
      <c r="H1511" s="22">
        <f>IF(OR(B1511&amp;""="",NOT(ISNUMBER(A1511))),"",IF(COUNTIFS($B$6:$B$3005,B1511&amp;"",$A$6:$A$3005,"&gt;"&amp;A1511)=0,1,0))</f>
        <v/>
      </c>
    </row>
    <row r="1512">
      <c r="A1512" s="13" t="n"/>
      <c r="B1512" s="5" t="n"/>
      <c r="C1512" s="17" t="n"/>
      <c r="D1512" s="5" t="n"/>
      <c r="E1512" s="5" t="n"/>
      <c r="F1512" s="6">
        <f>IF(B1512&amp;""="","",IFERROR(INDEX('الطلاب'!$B$6:$B$505,MATCH(B1512&amp;"",'الطلاب'!$A$6:$A$505,0))&amp;"","كود غير موجود"))</f>
        <v/>
      </c>
      <c r="G1512" s="6">
        <f>IF(B1512&amp;""="","",IFERROR(INDEX('الطلاب'!$F$6:$F$505,MATCH(B1512&amp;"",'الطلاب'!$A$6:$A$505,0))&amp;"",""))</f>
        <v/>
      </c>
      <c r="H1512" s="22">
        <f>IF(OR(B1512&amp;""="",NOT(ISNUMBER(A1512))),"",IF(COUNTIFS($B$6:$B$3005,B1512&amp;"",$A$6:$A$3005,"&gt;"&amp;A1512)=0,1,0))</f>
        <v/>
      </c>
    </row>
    <row r="1513">
      <c r="A1513" s="13" t="n"/>
      <c r="B1513" s="5" t="n"/>
      <c r="C1513" s="17" t="n"/>
      <c r="D1513" s="5" t="n"/>
      <c r="E1513" s="5" t="n"/>
      <c r="F1513" s="6">
        <f>IF(B1513&amp;""="","",IFERROR(INDEX('الطلاب'!$B$6:$B$505,MATCH(B1513&amp;"",'الطلاب'!$A$6:$A$505,0))&amp;"","كود غير موجود"))</f>
        <v/>
      </c>
      <c r="G1513" s="6">
        <f>IF(B1513&amp;""="","",IFERROR(INDEX('الطلاب'!$F$6:$F$505,MATCH(B1513&amp;"",'الطلاب'!$A$6:$A$505,0))&amp;"",""))</f>
        <v/>
      </c>
      <c r="H1513" s="22">
        <f>IF(OR(B1513&amp;""="",NOT(ISNUMBER(A1513))),"",IF(COUNTIFS($B$6:$B$3005,B1513&amp;"",$A$6:$A$3005,"&gt;"&amp;A1513)=0,1,0))</f>
        <v/>
      </c>
    </row>
    <row r="1514">
      <c r="A1514" s="13" t="n"/>
      <c r="B1514" s="5" t="n"/>
      <c r="C1514" s="17" t="n"/>
      <c r="D1514" s="5" t="n"/>
      <c r="E1514" s="5" t="n"/>
      <c r="F1514" s="6">
        <f>IF(B1514&amp;""="","",IFERROR(INDEX('الطلاب'!$B$6:$B$505,MATCH(B1514&amp;"",'الطلاب'!$A$6:$A$505,0))&amp;"","كود غير موجود"))</f>
        <v/>
      </c>
      <c r="G1514" s="6">
        <f>IF(B1514&amp;""="","",IFERROR(INDEX('الطلاب'!$F$6:$F$505,MATCH(B1514&amp;"",'الطلاب'!$A$6:$A$505,0))&amp;"",""))</f>
        <v/>
      </c>
      <c r="H1514" s="22">
        <f>IF(OR(B1514&amp;""="",NOT(ISNUMBER(A1514))),"",IF(COUNTIFS($B$6:$B$3005,B1514&amp;"",$A$6:$A$3005,"&gt;"&amp;A1514)=0,1,0))</f>
        <v/>
      </c>
    </row>
    <row r="1515">
      <c r="A1515" s="13" t="n"/>
      <c r="B1515" s="5" t="n"/>
      <c r="C1515" s="17" t="n"/>
      <c r="D1515" s="5" t="n"/>
      <c r="E1515" s="5" t="n"/>
      <c r="F1515" s="6">
        <f>IF(B1515&amp;""="","",IFERROR(INDEX('الطلاب'!$B$6:$B$505,MATCH(B1515&amp;"",'الطلاب'!$A$6:$A$505,0))&amp;"","كود غير موجود"))</f>
        <v/>
      </c>
      <c r="G1515" s="6">
        <f>IF(B1515&amp;""="","",IFERROR(INDEX('الطلاب'!$F$6:$F$505,MATCH(B1515&amp;"",'الطلاب'!$A$6:$A$505,0))&amp;"",""))</f>
        <v/>
      </c>
      <c r="H1515" s="22">
        <f>IF(OR(B1515&amp;""="",NOT(ISNUMBER(A1515))),"",IF(COUNTIFS($B$6:$B$3005,B1515&amp;"",$A$6:$A$3005,"&gt;"&amp;A1515)=0,1,0))</f>
        <v/>
      </c>
    </row>
    <row r="1516">
      <c r="A1516" s="13" t="n"/>
      <c r="B1516" s="5" t="n"/>
      <c r="C1516" s="17" t="n"/>
      <c r="D1516" s="5" t="n"/>
      <c r="E1516" s="5" t="n"/>
      <c r="F1516" s="6">
        <f>IF(B1516&amp;""="","",IFERROR(INDEX('الطلاب'!$B$6:$B$505,MATCH(B1516&amp;"",'الطلاب'!$A$6:$A$505,0))&amp;"","كود غير موجود"))</f>
        <v/>
      </c>
      <c r="G1516" s="6">
        <f>IF(B1516&amp;""="","",IFERROR(INDEX('الطلاب'!$F$6:$F$505,MATCH(B1516&amp;"",'الطلاب'!$A$6:$A$505,0))&amp;"",""))</f>
        <v/>
      </c>
      <c r="H1516" s="22">
        <f>IF(OR(B1516&amp;""="",NOT(ISNUMBER(A1516))),"",IF(COUNTIFS($B$6:$B$3005,B1516&amp;"",$A$6:$A$3005,"&gt;"&amp;A1516)=0,1,0))</f>
        <v/>
      </c>
    </row>
    <row r="1517">
      <c r="A1517" s="13" t="n"/>
      <c r="B1517" s="5" t="n"/>
      <c r="C1517" s="17" t="n"/>
      <c r="D1517" s="5" t="n"/>
      <c r="E1517" s="5" t="n"/>
      <c r="F1517" s="6">
        <f>IF(B1517&amp;""="","",IFERROR(INDEX('الطلاب'!$B$6:$B$505,MATCH(B1517&amp;"",'الطلاب'!$A$6:$A$505,0))&amp;"","كود غير موجود"))</f>
        <v/>
      </c>
      <c r="G1517" s="6">
        <f>IF(B1517&amp;""="","",IFERROR(INDEX('الطلاب'!$F$6:$F$505,MATCH(B1517&amp;"",'الطلاب'!$A$6:$A$505,0))&amp;"",""))</f>
        <v/>
      </c>
      <c r="H1517" s="22">
        <f>IF(OR(B1517&amp;""="",NOT(ISNUMBER(A1517))),"",IF(COUNTIFS($B$6:$B$3005,B1517&amp;"",$A$6:$A$3005,"&gt;"&amp;A1517)=0,1,0))</f>
        <v/>
      </c>
    </row>
    <row r="1518">
      <c r="A1518" s="13" t="n"/>
      <c r="B1518" s="5" t="n"/>
      <c r="C1518" s="17" t="n"/>
      <c r="D1518" s="5" t="n"/>
      <c r="E1518" s="5" t="n"/>
      <c r="F1518" s="6">
        <f>IF(B1518&amp;""="","",IFERROR(INDEX('الطلاب'!$B$6:$B$505,MATCH(B1518&amp;"",'الطلاب'!$A$6:$A$505,0))&amp;"","كود غير موجود"))</f>
        <v/>
      </c>
      <c r="G1518" s="6">
        <f>IF(B1518&amp;""="","",IFERROR(INDEX('الطلاب'!$F$6:$F$505,MATCH(B1518&amp;"",'الطلاب'!$A$6:$A$505,0))&amp;"",""))</f>
        <v/>
      </c>
      <c r="H1518" s="22">
        <f>IF(OR(B1518&amp;""="",NOT(ISNUMBER(A1518))),"",IF(COUNTIFS($B$6:$B$3005,B1518&amp;"",$A$6:$A$3005,"&gt;"&amp;A1518)=0,1,0))</f>
        <v/>
      </c>
    </row>
    <row r="1519">
      <c r="A1519" s="13" t="n"/>
      <c r="B1519" s="5" t="n"/>
      <c r="C1519" s="17" t="n"/>
      <c r="D1519" s="5" t="n"/>
      <c r="E1519" s="5" t="n"/>
      <c r="F1519" s="6">
        <f>IF(B1519&amp;""="","",IFERROR(INDEX('الطلاب'!$B$6:$B$505,MATCH(B1519&amp;"",'الطلاب'!$A$6:$A$505,0))&amp;"","كود غير موجود"))</f>
        <v/>
      </c>
      <c r="G1519" s="6">
        <f>IF(B1519&amp;""="","",IFERROR(INDEX('الطلاب'!$F$6:$F$505,MATCH(B1519&amp;"",'الطلاب'!$A$6:$A$505,0))&amp;"",""))</f>
        <v/>
      </c>
      <c r="H1519" s="22">
        <f>IF(OR(B1519&amp;""="",NOT(ISNUMBER(A1519))),"",IF(COUNTIFS($B$6:$B$3005,B1519&amp;"",$A$6:$A$3005,"&gt;"&amp;A1519)=0,1,0))</f>
        <v/>
      </c>
    </row>
    <row r="1520">
      <c r="A1520" s="13" t="n"/>
      <c r="B1520" s="5" t="n"/>
      <c r="C1520" s="17" t="n"/>
      <c r="D1520" s="5" t="n"/>
      <c r="E1520" s="5" t="n"/>
      <c r="F1520" s="6">
        <f>IF(B1520&amp;""="","",IFERROR(INDEX('الطلاب'!$B$6:$B$505,MATCH(B1520&amp;"",'الطلاب'!$A$6:$A$505,0))&amp;"","كود غير موجود"))</f>
        <v/>
      </c>
      <c r="G1520" s="6">
        <f>IF(B1520&amp;""="","",IFERROR(INDEX('الطلاب'!$F$6:$F$505,MATCH(B1520&amp;"",'الطلاب'!$A$6:$A$505,0))&amp;"",""))</f>
        <v/>
      </c>
      <c r="H1520" s="22">
        <f>IF(OR(B1520&amp;""="",NOT(ISNUMBER(A1520))),"",IF(COUNTIFS($B$6:$B$3005,B1520&amp;"",$A$6:$A$3005,"&gt;"&amp;A1520)=0,1,0))</f>
        <v/>
      </c>
    </row>
    <row r="1521">
      <c r="A1521" s="13" t="n"/>
      <c r="B1521" s="5" t="n"/>
      <c r="C1521" s="17" t="n"/>
      <c r="D1521" s="5" t="n"/>
      <c r="E1521" s="5" t="n"/>
      <c r="F1521" s="6">
        <f>IF(B1521&amp;""="","",IFERROR(INDEX('الطلاب'!$B$6:$B$505,MATCH(B1521&amp;"",'الطلاب'!$A$6:$A$505,0))&amp;"","كود غير موجود"))</f>
        <v/>
      </c>
      <c r="G1521" s="6">
        <f>IF(B1521&amp;""="","",IFERROR(INDEX('الطلاب'!$F$6:$F$505,MATCH(B1521&amp;"",'الطلاب'!$A$6:$A$505,0))&amp;"",""))</f>
        <v/>
      </c>
      <c r="H1521" s="22">
        <f>IF(OR(B1521&amp;""="",NOT(ISNUMBER(A1521))),"",IF(COUNTIFS($B$6:$B$3005,B1521&amp;"",$A$6:$A$3005,"&gt;"&amp;A1521)=0,1,0))</f>
        <v/>
      </c>
    </row>
    <row r="1522">
      <c r="A1522" s="13" t="n"/>
      <c r="B1522" s="5" t="n"/>
      <c r="C1522" s="17" t="n"/>
      <c r="D1522" s="5" t="n"/>
      <c r="E1522" s="5" t="n"/>
      <c r="F1522" s="6">
        <f>IF(B1522&amp;""="","",IFERROR(INDEX('الطلاب'!$B$6:$B$505,MATCH(B1522&amp;"",'الطلاب'!$A$6:$A$505,0))&amp;"","كود غير موجود"))</f>
        <v/>
      </c>
      <c r="G1522" s="6">
        <f>IF(B1522&amp;""="","",IFERROR(INDEX('الطلاب'!$F$6:$F$505,MATCH(B1522&amp;"",'الطلاب'!$A$6:$A$505,0))&amp;"",""))</f>
        <v/>
      </c>
      <c r="H1522" s="22">
        <f>IF(OR(B1522&amp;""="",NOT(ISNUMBER(A1522))),"",IF(COUNTIFS($B$6:$B$3005,B1522&amp;"",$A$6:$A$3005,"&gt;"&amp;A1522)=0,1,0))</f>
        <v/>
      </c>
    </row>
    <row r="1523">
      <c r="A1523" s="13" t="n"/>
      <c r="B1523" s="5" t="n"/>
      <c r="C1523" s="17" t="n"/>
      <c r="D1523" s="5" t="n"/>
      <c r="E1523" s="5" t="n"/>
      <c r="F1523" s="6">
        <f>IF(B1523&amp;""="","",IFERROR(INDEX('الطلاب'!$B$6:$B$505,MATCH(B1523&amp;"",'الطلاب'!$A$6:$A$505,0))&amp;"","كود غير موجود"))</f>
        <v/>
      </c>
      <c r="G1523" s="6">
        <f>IF(B1523&amp;""="","",IFERROR(INDEX('الطلاب'!$F$6:$F$505,MATCH(B1523&amp;"",'الطلاب'!$A$6:$A$505,0))&amp;"",""))</f>
        <v/>
      </c>
      <c r="H1523" s="22">
        <f>IF(OR(B1523&amp;""="",NOT(ISNUMBER(A1523))),"",IF(COUNTIFS($B$6:$B$3005,B1523&amp;"",$A$6:$A$3005,"&gt;"&amp;A1523)=0,1,0))</f>
        <v/>
      </c>
    </row>
    <row r="1524">
      <c r="A1524" s="13" t="n"/>
      <c r="B1524" s="5" t="n"/>
      <c r="C1524" s="17" t="n"/>
      <c r="D1524" s="5" t="n"/>
      <c r="E1524" s="5" t="n"/>
      <c r="F1524" s="6">
        <f>IF(B1524&amp;""="","",IFERROR(INDEX('الطلاب'!$B$6:$B$505,MATCH(B1524&amp;"",'الطلاب'!$A$6:$A$505,0))&amp;"","كود غير موجود"))</f>
        <v/>
      </c>
      <c r="G1524" s="6">
        <f>IF(B1524&amp;""="","",IFERROR(INDEX('الطلاب'!$F$6:$F$505,MATCH(B1524&amp;"",'الطلاب'!$A$6:$A$505,0))&amp;"",""))</f>
        <v/>
      </c>
      <c r="H1524" s="22">
        <f>IF(OR(B1524&amp;""="",NOT(ISNUMBER(A1524))),"",IF(COUNTIFS($B$6:$B$3005,B1524&amp;"",$A$6:$A$3005,"&gt;"&amp;A1524)=0,1,0))</f>
        <v/>
      </c>
    </row>
    <row r="1525">
      <c r="A1525" s="13" t="n"/>
      <c r="B1525" s="5" t="n"/>
      <c r="C1525" s="17" t="n"/>
      <c r="D1525" s="5" t="n"/>
      <c r="E1525" s="5" t="n"/>
      <c r="F1525" s="6">
        <f>IF(B1525&amp;""="","",IFERROR(INDEX('الطلاب'!$B$6:$B$505,MATCH(B1525&amp;"",'الطلاب'!$A$6:$A$505,0))&amp;"","كود غير موجود"))</f>
        <v/>
      </c>
      <c r="G1525" s="6">
        <f>IF(B1525&amp;""="","",IFERROR(INDEX('الطلاب'!$F$6:$F$505,MATCH(B1525&amp;"",'الطلاب'!$A$6:$A$505,0))&amp;"",""))</f>
        <v/>
      </c>
      <c r="H1525" s="22">
        <f>IF(OR(B1525&amp;""="",NOT(ISNUMBER(A1525))),"",IF(COUNTIFS($B$6:$B$3005,B1525&amp;"",$A$6:$A$3005,"&gt;"&amp;A1525)=0,1,0))</f>
        <v/>
      </c>
    </row>
    <row r="1526">
      <c r="A1526" s="13" t="n"/>
      <c r="B1526" s="5" t="n"/>
      <c r="C1526" s="17" t="n"/>
      <c r="D1526" s="5" t="n"/>
      <c r="E1526" s="5" t="n"/>
      <c r="F1526" s="6">
        <f>IF(B1526&amp;""="","",IFERROR(INDEX('الطلاب'!$B$6:$B$505,MATCH(B1526&amp;"",'الطلاب'!$A$6:$A$505,0))&amp;"","كود غير موجود"))</f>
        <v/>
      </c>
      <c r="G1526" s="6">
        <f>IF(B1526&amp;""="","",IFERROR(INDEX('الطلاب'!$F$6:$F$505,MATCH(B1526&amp;"",'الطلاب'!$A$6:$A$505,0))&amp;"",""))</f>
        <v/>
      </c>
      <c r="H1526" s="22">
        <f>IF(OR(B1526&amp;""="",NOT(ISNUMBER(A1526))),"",IF(COUNTIFS($B$6:$B$3005,B1526&amp;"",$A$6:$A$3005,"&gt;"&amp;A1526)=0,1,0))</f>
        <v/>
      </c>
    </row>
    <row r="1527">
      <c r="A1527" s="13" t="n"/>
      <c r="B1527" s="5" t="n"/>
      <c r="C1527" s="17" t="n"/>
      <c r="D1527" s="5" t="n"/>
      <c r="E1527" s="5" t="n"/>
      <c r="F1527" s="6">
        <f>IF(B1527&amp;""="","",IFERROR(INDEX('الطلاب'!$B$6:$B$505,MATCH(B1527&amp;"",'الطلاب'!$A$6:$A$505,0))&amp;"","كود غير موجود"))</f>
        <v/>
      </c>
      <c r="G1527" s="6">
        <f>IF(B1527&amp;""="","",IFERROR(INDEX('الطلاب'!$F$6:$F$505,MATCH(B1527&amp;"",'الطلاب'!$A$6:$A$505,0))&amp;"",""))</f>
        <v/>
      </c>
      <c r="H1527" s="22">
        <f>IF(OR(B1527&amp;""="",NOT(ISNUMBER(A1527))),"",IF(COUNTIFS($B$6:$B$3005,B1527&amp;"",$A$6:$A$3005,"&gt;"&amp;A1527)=0,1,0))</f>
        <v/>
      </c>
    </row>
    <row r="1528">
      <c r="A1528" s="13" t="n"/>
      <c r="B1528" s="5" t="n"/>
      <c r="C1528" s="17" t="n"/>
      <c r="D1528" s="5" t="n"/>
      <c r="E1528" s="5" t="n"/>
      <c r="F1528" s="6">
        <f>IF(B1528&amp;""="","",IFERROR(INDEX('الطلاب'!$B$6:$B$505,MATCH(B1528&amp;"",'الطلاب'!$A$6:$A$505,0))&amp;"","كود غير موجود"))</f>
        <v/>
      </c>
      <c r="G1528" s="6">
        <f>IF(B1528&amp;""="","",IFERROR(INDEX('الطلاب'!$F$6:$F$505,MATCH(B1528&amp;"",'الطلاب'!$A$6:$A$505,0))&amp;"",""))</f>
        <v/>
      </c>
      <c r="H1528" s="22">
        <f>IF(OR(B1528&amp;""="",NOT(ISNUMBER(A1528))),"",IF(COUNTIFS($B$6:$B$3005,B1528&amp;"",$A$6:$A$3005,"&gt;"&amp;A1528)=0,1,0))</f>
        <v/>
      </c>
    </row>
    <row r="1529">
      <c r="A1529" s="13" t="n"/>
      <c r="B1529" s="5" t="n"/>
      <c r="C1529" s="17" t="n"/>
      <c r="D1529" s="5" t="n"/>
      <c r="E1529" s="5" t="n"/>
      <c r="F1529" s="6">
        <f>IF(B1529&amp;""="","",IFERROR(INDEX('الطلاب'!$B$6:$B$505,MATCH(B1529&amp;"",'الطلاب'!$A$6:$A$505,0))&amp;"","كود غير موجود"))</f>
        <v/>
      </c>
      <c r="G1529" s="6">
        <f>IF(B1529&amp;""="","",IFERROR(INDEX('الطلاب'!$F$6:$F$505,MATCH(B1529&amp;"",'الطلاب'!$A$6:$A$505,0))&amp;"",""))</f>
        <v/>
      </c>
      <c r="H1529" s="22">
        <f>IF(OR(B1529&amp;""="",NOT(ISNUMBER(A1529))),"",IF(COUNTIFS($B$6:$B$3005,B1529&amp;"",$A$6:$A$3005,"&gt;"&amp;A1529)=0,1,0))</f>
        <v/>
      </c>
    </row>
    <row r="1530">
      <c r="A1530" s="13" t="n"/>
      <c r="B1530" s="5" t="n"/>
      <c r="C1530" s="17" t="n"/>
      <c r="D1530" s="5" t="n"/>
      <c r="E1530" s="5" t="n"/>
      <c r="F1530" s="6">
        <f>IF(B1530&amp;""="","",IFERROR(INDEX('الطلاب'!$B$6:$B$505,MATCH(B1530&amp;"",'الطلاب'!$A$6:$A$505,0))&amp;"","كود غير موجود"))</f>
        <v/>
      </c>
      <c r="G1530" s="6">
        <f>IF(B1530&amp;""="","",IFERROR(INDEX('الطلاب'!$F$6:$F$505,MATCH(B1530&amp;"",'الطلاب'!$A$6:$A$505,0))&amp;"",""))</f>
        <v/>
      </c>
      <c r="H1530" s="22">
        <f>IF(OR(B1530&amp;""="",NOT(ISNUMBER(A1530))),"",IF(COUNTIFS($B$6:$B$3005,B1530&amp;"",$A$6:$A$3005,"&gt;"&amp;A1530)=0,1,0))</f>
        <v/>
      </c>
    </row>
    <row r="1531">
      <c r="A1531" s="13" t="n"/>
      <c r="B1531" s="5" t="n"/>
      <c r="C1531" s="17" t="n"/>
      <c r="D1531" s="5" t="n"/>
      <c r="E1531" s="5" t="n"/>
      <c r="F1531" s="6">
        <f>IF(B1531&amp;""="","",IFERROR(INDEX('الطلاب'!$B$6:$B$505,MATCH(B1531&amp;"",'الطلاب'!$A$6:$A$505,0))&amp;"","كود غير موجود"))</f>
        <v/>
      </c>
      <c r="G1531" s="6">
        <f>IF(B1531&amp;""="","",IFERROR(INDEX('الطلاب'!$F$6:$F$505,MATCH(B1531&amp;"",'الطلاب'!$A$6:$A$505,0))&amp;"",""))</f>
        <v/>
      </c>
      <c r="H1531" s="22">
        <f>IF(OR(B1531&amp;""="",NOT(ISNUMBER(A1531))),"",IF(COUNTIFS($B$6:$B$3005,B1531&amp;"",$A$6:$A$3005,"&gt;"&amp;A1531)=0,1,0))</f>
        <v/>
      </c>
    </row>
    <row r="1532">
      <c r="A1532" s="13" t="n"/>
      <c r="B1532" s="5" t="n"/>
      <c r="C1532" s="17" t="n"/>
      <c r="D1532" s="5" t="n"/>
      <c r="E1532" s="5" t="n"/>
      <c r="F1532" s="6">
        <f>IF(B1532&amp;""="","",IFERROR(INDEX('الطلاب'!$B$6:$B$505,MATCH(B1532&amp;"",'الطلاب'!$A$6:$A$505,0))&amp;"","كود غير موجود"))</f>
        <v/>
      </c>
      <c r="G1532" s="6">
        <f>IF(B1532&amp;""="","",IFERROR(INDEX('الطلاب'!$F$6:$F$505,MATCH(B1532&amp;"",'الطلاب'!$A$6:$A$505,0))&amp;"",""))</f>
        <v/>
      </c>
      <c r="H1532" s="22">
        <f>IF(OR(B1532&amp;""="",NOT(ISNUMBER(A1532))),"",IF(COUNTIFS($B$6:$B$3005,B1532&amp;"",$A$6:$A$3005,"&gt;"&amp;A1532)=0,1,0))</f>
        <v/>
      </c>
    </row>
    <row r="1533">
      <c r="A1533" s="13" t="n"/>
      <c r="B1533" s="5" t="n"/>
      <c r="C1533" s="17" t="n"/>
      <c r="D1533" s="5" t="n"/>
      <c r="E1533" s="5" t="n"/>
      <c r="F1533" s="6">
        <f>IF(B1533&amp;""="","",IFERROR(INDEX('الطلاب'!$B$6:$B$505,MATCH(B1533&amp;"",'الطلاب'!$A$6:$A$505,0))&amp;"","كود غير موجود"))</f>
        <v/>
      </c>
      <c r="G1533" s="6">
        <f>IF(B1533&amp;""="","",IFERROR(INDEX('الطلاب'!$F$6:$F$505,MATCH(B1533&amp;"",'الطلاب'!$A$6:$A$505,0))&amp;"",""))</f>
        <v/>
      </c>
      <c r="H1533" s="22">
        <f>IF(OR(B1533&amp;""="",NOT(ISNUMBER(A1533))),"",IF(COUNTIFS($B$6:$B$3005,B1533&amp;"",$A$6:$A$3005,"&gt;"&amp;A1533)=0,1,0))</f>
        <v/>
      </c>
    </row>
    <row r="1534">
      <c r="A1534" s="13" t="n"/>
      <c r="B1534" s="5" t="n"/>
      <c r="C1534" s="17" t="n"/>
      <c r="D1534" s="5" t="n"/>
      <c r="E1534" s="5" t="n"/>
      <c r="F1534" s="6">
        <f>IF(B1534&amp;""="","",IFERROR(INDEX('الطلاب'!$B$6:$B$505,MATCH(B1534&amp;"",'الطلاب'!$A$6:$A$505,0))&amp;"","كود غير موجود"))</f>
        <v/>
      </c>
      <c r="G1534" s="6">
        <f>IF(B1534&amp;""="","",IFERROR(INDEX('الطلاب'!$F$6:$F$505,MATCH(B1534&amp;"",'الطلاب'!$A$6:$A$505,0))&amp;"",""))</f>
        <v/>
      </c>
      <c r="H1534" s="22">
        <f>IF(OR(B1534&amp;""="",NOT(ISNUMBER(A1534))),"",IF(COUNTIFS($B$6:$B$3005,B1534&amp;"",$A$6:$A$3005,"&gt;"&amp;A1534)=0,1,0))</f>
        <v/>
      </c>
    </row>
    <row r="1535">
      <c r="A1535" s="13" t="n"/>
      <c r="B1535" s="5" t="n"/>
      <c r="C1535" s="17" t="n"/>
      <c r="D1535" s="5" t="n"/>
      <c r="E1535" s="5" t="n"/>
      <c r="F1535" s="6">
        <f>IF(B1535&amp;""="","",IFERROR(INDEX('الطلاب'!$B$6:$B$505,MATCH(B1535&amp;"",'الطلاب'!$A$6:$A$505,0))&amp;"","كود غير موجود"))</f>
        <v/>
      </c>
      <c r="G1535" s="6">
        <f>IF(B1535&amp;""="","",IFERROR(INDEX('الطلاب'!$F$6:$F$505,MATCH(B1535&amp;"",'الطلاب'!$A$6:$A$505,0))&amp;"",""))</f>
        <v/>
      </c>
      <c r="H1535" s="22">
        <f>IF(OR(B1535&amp;""="",NOT(ISNUMBER(A1535))),"",IF(COUNTIFS($B$6:$B$3005,B1535&amp;"",$A$6:$A$3005,"&gt;"&amp;A1535)=0,1,0))</f>
        <v/>
      </c>
    </row>
    <row r="1536">
      <c r="A1536" s="13" t="n"/>
      <c r="B1536" s="5" t="n"/>
      <c r="C1536" s="17" t="n"/>
      <c r="D1536" s="5" t="n"/>
      <c r="E1536" s="5" t="n"/>
      <c r="F1536" s="6">
        <f>IF(B1536&amp;""="","",IFERROR(INDEX('الطلاب'!$B$6:$B$505,MATCH(B1536&amp;"",'الطلاب'!$A$6:$A$505,0))&amp;"","كود غير موجود"))</f>
        <v/>
      </c>
      <c r="G1536" s="6">
        <f>IF(B1536&amp;""="","",IFERROR(INDEX('الطلاب'!$F$6:$F$505,MATCH(B1536&amp;"",'الطلاب'!$A$6:$A$505,0))&amp;"",""))</f>
        <v/>
      </c>
      <c r="H1536" s="22">
        <f>IF(OR(B1536&amp;""="",NOT(ISNUMBER(A1536))),"",IF(COUNTIFS($B$6:$B$3005,B1536&amp;"",$A$6:$A$3005,"&gt;"&amp;A1536)=0,1,0))</f>
        <v/>
      </c>
    </row>
    <row r="1537">
      <c r="A1537" s="13" t="n"/>
      <c r="B1537" s="5" t="n"/>
      <c r="C1537" s="17" t="n"/>
      <c r="D1537" s="5" t="n"/>
      <c r="E1537" s="5" t="n"/>
      <c r="F1537" s="6">
        <f>IF(B1537&amp;""="","",IFERROR(INDEX('الطلاب'!$B$6:$B$505,MATCH(B1537&amp;"",'الطلاب'!$A$6:$A$505,0))&amp;"","كود غير موجود"))</f>
        <v/>
      </c>
      <c r="G1537" s="6">
        <f>IF(B1537&amp;""="","",IFERROR(INDEX('الطلاب'!$F$6:$F$505,MATCH(B1537&amp;"",'الطلاب'!$A$6:$A$505,0))&amp;"",""))</f>
        <v/>
      </c>
      <c r="H1537" s="22">
        <f>IF(OR(B1537&amp;""="",NOT(ISNUMBER(A1537))),"",IF(COUNTIFS($B$6:$B$3005,B1537&amp;"",$A$6:$A$3005,"&gt;"&amp;A1537)=0,1,0))</f>
        <v/>
      </c>
    </row>
    <row r="1538">
      <c r="A1538" s="13" t="n"/>
      <c r="B1538" s="5" t="n"/>
      <c r="C1538" s="17" t="n"/>
      <c r="D1538" s="5" t="n"/>
      <c r="E1538" s="5" t="n"/>
      <c r="F1538" s="6">
        <f>IF(B1538&amp;""="","",IFERROR(INDEX('الطلاب'!$B$6:$B$505,MATCH(B1538&amp;"",'الطلاب'!$A$6:$A$505,0))&amp;"","كود غير موجود"))</f>
        <v/>
      </c>
      <c r="G1538" s="6">
        <f>IF(B1538&amp;""="","",IFERROR(INDEX('الطلاب'!$F$6:$F$505,MATCH(B1538&amp;"",'الطلاب'!$A$6:$A$505,0))&amp;"",""))</f>
        <v/>
      </c>
      <c r="H1538" s="22">
        <f>IF(OR(B1538&amp;""="",NOT(ISNUMBER(A1538))),"",IF(COUNTIFS($B$6:$B$3005,B1538&amp;"",$A$6:$A$3005,"&gt;"&amp;A1538)=0,1,0))</f>
        <v/>
      </c>
    </row>
    <row r="1539">
      <c r="A1539" s="13" t="n"/>
      <c r="B1539" s="5" t="n"/>
      <c r="C1539" s="17" t="n"/>
      <c r="D1539" s="5" t="n"/>
      <c r="E1539" s="5" t="n"/>
      <c r="F1539" s="6">
        <f>IF(B1539&amp;""="","",IFERROR(INDEX('الطلاب'!$B$6:$B$505,MATCH(B1539&amp;"",'الطلاب'!$A$6:$A$505,0))&amp;"","كود غير موجود"))</f>
        <v/>
      </c>
      <c r="G1539" s="6">
        <f>IF(B1539&amp;""="","",IFERROR(INDEX('الطلاب'!$F$6:$F$505,MATCH(B1539&amp;"",'الطلاب'!$A$6:$A$505,0))&amp;"",""))</f>
        <v/>
      </c>
      <c r="H1539" s="22">
        <f>IF(OR(B1539&amp;""="",NOT(ISNUMBER(A1539))),"",IF(COUNTIFS($B$6:$B$3005,B1539&amp;"",$A$6:$A$3005,"&gt;"&amp;A1539)=0,1,0))</f>
        <v/>
      </c>
    </row>
    <row r="1540">
      <c r="A1540" s="13" t="n"/>
      <c r="B1540" s="5" t="n"/>
      <c r="C1540" s="17" t="n"/>
      <c r="D1540" s="5" t="n"/>
      <c r="E1540" s="5" t="n"/>
      <c r="F1540" s="6">
        <f>IF(B1540&amp;""="","",IFERROR(INDEX('الطلاب'!$B$6:$B$505,MATCH(B1540&amp;"",'الطلاب'!$A$6:$A$505,0))&amp;"","كود غير موجود"))</f>
        <v/>
      </c>
      <c r="G1540" s="6">
        <f>IF(B1540&amp;""="","",IFERROR(INDEX('الطلاب'!$F$6:$F$505,MATCH(B1540&amp;"",'الطلاب'!$A$6:$A$505,0))&amp;"",""))</f>
        <v/>
      </c>
      <c r="H1540" s="22">
        <f>IF(OR(B1540&amp;""="",NOT(ISNUMBER(A1540))),"",IF(COUNTIFS($B$6:$B$3005,B1540&amp;"",$A$6:$A$3005,"&gt;"&amp;A1540)=0,1,0))</f>
        <v/>
      </c>
    </row>
    <row r="1541">
      <c r="A1541" s="13" t="n"/>
      <c r="B1541" s="5" t="n"/>
      <c r="C1541" s="17" t="n"/>
      <c r="D1541" s="5" t="n"/>
      <c r="E1541" s="5" t="n"/>
      <c r="F1541" s="6">
        <f>IF(B1541&amp;""="","",IFERROR(INDEX('الطلاب'!$B$6:$B$505,MATCH(B1541&amp;"",'الطلاب'!$A$6:$A$505,0))&amp;"","كود غير موجود"))</f>
        <v/>
      </c>
      <c r="G1541" s="6">
        <f>IF(B1541&amp;""="","",IFERROR(INDEX('الطلاب'!$F$6:$F$505,MATCH(B1541&amp;"",'الطلاب'!$A$6:$A$505,0))&amp;"",""))</f>
        <v/>
      </c>
      <c r="H1541" s="22">
        <f>IF(OR(B1541&amp;""="",NOT(ISNUMBER(A1541))),"",IF(COUNTIFS($B$6:$B$3005,B1541&amp;"",$A$6:$A$3005,"&gt;"&amp;A1541)=0,1,0))</f>
        <v/>
      </c>
    </row>
    <row r="1542">
      <c r="A1542" s="13" t="n"/>
      <c r="B1542" s="5" t="n"/>
      <c r="C1542" s="17" t="n"/>
      <c r="D1542" s="5" t="n"/>
      <c r="E1542" s="5" t="n"/>
      <c r="F1542" s="6">
        <f>IF(B1542&amp;""="","",IFERROR(INDEX('الطلاب'!$B$6:$B$505,MATCH(B1542&amp;"",'الطلاب'!$A$6:$A$505,0))&amp;"","كود غير موجود"))</f>
        <v/>
      </c>
      <c r="G1542" s="6">
        <f>IF(B1542&amp;""="","",IFERROR(INDEX('الطلاب'!$F$6:$F$505,MATCH(B1542&amp;"",'الطلاب'!$A$6:$A$505,0))&amp;"",""))</f>
        <v/>
      </c>
      <c r="H1542" s="22">
        <f>IF(OR(B1542&amp;""="",NOT(ISNUMBER(A1542))),"",IF(COUNTIFS($B$6:$B$3005,B1542&amp;"",$A$6:$A$3005,"&gt;"&amp;A1542)=0,1,0))</f>
        <v/>
      </c>
    </row>
    <row r="1543">
      <c r="A1543" s="13" t="n"/>
      <c r="B1543" s="5" t="n"/>
      <c r="C1543" s="17" t="n"/>
      <c r="D1543" s="5" t="n"/>
      <c r="E1543" s="5" t="n"/>
      <c r="F1543" s="6">
        <f>IF(B1543&amp;""="","",IFERROR(INDEX('الطلاب'!$B$6:$B$505,MATCH(B1543&amp;"",'الطلاب'!$A$6:$A$505,0))&amp;"","كود غير موجود"))</f>
        <v/>
      </c>
      <c r="G1543" s="6">
        <f>IF(B1543&amp;""="","",IFERROR(INDEX('الطلاب'!$F$6:$F$505,MATCH(B1543&amp;"",'الطلاب'!$A$6:$A$505,0))&amp;"",""))</f>
        <v/>
      </c>
      <c r="H1543" s="22">
        <f>IF(OR(B1543&amp;""="",NOT(ISNUMBER(A1543))),"",IF(COUNTIFS($B$6:$B$3005,B1543&amp;"",$A$6:$A$3005,"&gt;"&amp;A1543)=0,1,0))</f>
        <v/>
      </c>
    </row>
    <row r="1544">
      <c r="A1544" s="13" t="n"/>
      <c r="B1544" s="5" t="n"/>
      <c r="C1544" s="17" t="n"/>
      <c r="D1544" s="5" t="n"/>
      <c r="E1544" s="5" t="n"/>
      <c r="F1544" s="6">
        <f>IF(B1544&amp;""="","",IFERROR(INDEX('الطلاب'!$B$6:$B$505,MATCH(B1544&amp;"",'الطلاب'!$A$6:$A$505,0))&amp;"","كود غير موجود"))</f>
        <v/>
      </c>
      <c r="G1544" s="6">
        <f>IF(B1544&amp;""="","",IFERROR(INDEX('الطلاب'!$F$6:$F$505,MATCH(B1544&amp;"",'الطلاب'!$A$6:$A$505,0))&amp;"",""))</f>
        <v/>
      </c>
      <c r="H1544" s="22">
        <f>IF(OR(B1544&amp;""="",NOT(ISNUMBER(A1544))),"",IF(COUNTIFS($B$6:$B$3005,B1544&amp;"",$A$6:$A$3005,"&gt;"&amp;A1544)=0,1,0))</f>
        <v/>
      </c>
    </row>
    <row r="1545">
      <c r="A1545" s="13" t="n"/>
      <c r="B1545" s="5" t="n"/>
      <c r="C1545" s="17" t="n"/>
      <c r="D1545" s="5" t="n"/>
      <c r="E1545" s="5" t="n"/>
      <c r="F1545" s="6">
        <f>IF(B1545&amp;""="","",IFERROR(INDEX('الطلاب'!$B$6:$B$505,MATCH(B1545&amp;"",'الطلاب'!$A$6:$A$505,0))&amp;"","كود غير موجود"))</f>
        <v/>
      </c>
      <c r="G1545" s="6">
        <f>IF(B1545&amp;""="","",IFERROR(INDEX('الطلاب'!$F$6:$F$505,MATCH(B1545&amp;"",'الطلاب'!$A$6:$A$505,0))&amp;"",""))</f>
        <v/>
      </c>
      <c r="H1545" s="22">
        <f>IF(OR(B1545&amp;""="",NOT(ISNUMBER(A1545))),"",IF(COUNTIFS($B$6:$B$3005,B1545&amp;"",$A$6:$A$3005,"&gt;"&amp;A1545)=0,1,0))</f>
        <v/>
      </c>
    </row>
    <row r="1546">
      <c r="A1546" s="13" t="n"/>
      <c r="B1546" s="5" t="n"/>
      <c r="C1546" s="17" t="n"/>
      <c r="D1546" s="5" t="n"/>
      <c r="E1546" s="5" t="n"/>
      <c r="F1546" s="6">
        <f>IF(B1546&amp;""="","",IFERROR(INDEX('الطلاب'!$B$6:$B$505,MATCH(B1546&amp;"",'الطلاب'!$A$6:$A$505,0))&amp;"","كود غير موجود"))</f>
        <v/>
      </c>
      <c r="G1546" s="6">
        <f>IF(B1546&amp;""="","",IFERROR(INDEX('الطلاب'!$F$6:$F$505,MATCH(B1546&amp;"",'الطلاب'!$A$6:$A$505,0))&amp;"",""))</f>
        <v/>
      </c>
      <c r="H1546" s="22">
        <f>IF(OR(B1546&amp;""="",NOT(ISNUMBER(A1546))),"",IF(COUNTIFS($B$6:$B$3005,B1546&amp;"",$A$6:$A$3005,"&gt;"&amp;A1546)=0,1,0))</f>
        <v/>
      </c>
    </row>
    <row r="1547">
      <c r="A1547" s="13" t="n"/>
      <c r="B1547" s="5" t="n"/>
      <c r="C1547" s="17" t="n"/>
      <c r="D1547" s="5" t="n"/>
      <c r="E1547" s="5" t="n"/>
      <c r="F1547" s="6">
        <f>IF(B1547&amp;""="","",IFERROR(INDEX('الطلاب'!$B$6:$B$505,MATCH(B1547&amp;"",'الطلاب'!$A$6:$A$505,0))&amp;"","كود غير موجود"))</f>
        <v/>
      </c>
      <c r="G1547" s="6">
        <f>IF(B1547&amp;""="","",IFERROR(INDEX('الطلاب'!$F$6:$F$505,MATCH(B1547&amp;"",'الطلاب'!$A$6:$A$505,0))&amp;"",""))</f>
        <v/>
      </c>
      <c r="H1547" s="22">
        <f>IF(OR(B1547&amp;""="",NOT(ISNUMBER(A1547))),"",IF(COUNTIFS($B$6:$B$3005,B1547&amp;"",$A$6:$A$3005,"&gt;"&amp;A1547)=0,1,0))</f>
        <v/>
      </c>
    </row>
    <row r="1548">
      <c r="A1548" s="13" t="n"/>
      <c r="B1548" s="5" t="n"/>
      <c r="C1548" s="17" t="n"/>
      <c r="D1548" s="5" t="n"/>
      <c r="E1548" s="5" t="n"/>
      <c r="F1548" s="6">
        <f>IF(B1548&amp;""="","",IFERROR(INDEX('الطلاب'!$B$6:$B$505,MATCH(B1548&amp;"",'الطلاب'!$A$6:$A$505,0))&amp;"","كود غير موجود"))</f>
        <v/>
      </c>
      <c r="G1548" s="6">
        <f>IF(B1548&amp;""="","",IFERROR(INDEX('الطلاب'!$F$6:$F$505,MATCH(B1548&amp;"",'الطلاب'!$A$6:$A$505,0))&amp;"",""))</f>
        <v/>
      </c>
      <c r="H1548" s="22">
        <f>IF(OR(B1548&amp;""="",NOT(ISNUMBER(A1548))),"",IF(COUNTIFS($B$6:$B$3005,B1548&amp;"",$A$6:$A$3005,"&gt;"&amp;A1548)=0,1,0))</f>
        <v/>
      </c>
    </row>
    <row r="1549">
      <c r="A1549" s="13" t="n"/>
      <c r="B1549" s="5" t="n"/>
      <c r="C1549" s="17" t="n"/>
      <c r="D1549" s="5" t="n"/>
      <c r="E1549" s="5" t="n"/>
      <c r="F1549" s="6">
        <f>IF(B1549&amp;""="","",IFERROR(INDEX('الطلاب'!$B$6:$B$505,MATCH(B1549&amp;"",'الطلاب'!$A$6:$A$505,0))&amp;"","كود غير موجود"))</f>
        <v/>
      </c>
      <c r="G1549" s="6">
        <f>IF(B1549&amp;""="","",IFERROR(INDEX('الطلاب'!$F$6:$F$505,MATCH(B1549&amp;"",'الطلاب'!$A$6:$A$505,0))&amp;"",""))</f>
        <v/>
      </c>
      <c r="H1549" s="22">
        <f>IF(OR(B1549&amp;""="",NOT(ISNUMBER(A1549))),"",IF(COUNTIFS($B$6:$B$3005,B1549&amp;"",$A$6:$A$3005,"&gt;"&amp;A1549)=0,1,0))</f>
        <v/>
      </c>
    </row>
    <row r="1550">
      <c r="A1550" s="13" t="n"/>
      <c r="B1550" s="5" t="n"/>
      <c r="C1550" s="17" t="n"/>
      <c r="D1550" s="5" t="n"/>
      <c r="E1550" s="5" t="n"/>
      <c r="F1550" s="6">
        <f>IF(B1550&amp;""="","",IFERROR(INDEX('الطلاب'!$B$6:$B$505,MATCH(B1550&amp;"",'الطلاب'!$A$6:$A$505,0))&amp;"","كود غير موجود"))</f>
        <v/>
      </c>
      <c r="G1550" s="6">
        <f>IF(B1550&amp;""="","",IFERROR(INDEX('الطلاب'!$F$6:$F$505,MATCH(B1550&amp;"",'الطلاب'!$A$6:$A$505,0))&amp;"",""))</f>
        <v/>
      </c>
      <c r="H1550" s="22">
        <f>IF(OR(B1550&amp;""="",NOT(ISNUMBER(A1550))),"",IF(COUNTIFS($B$6:$B$3005,B1550&amp;"",$A$6:$A$3005,"&gt;"&amp;A1550)=0,1,0))</f>
        <v/>
      </c>
    </row>
    <row r="1551">
      <c r="A1551" s="13" t="n"/>
      <c r="B1551" s="5" t="n"/>
      <c r="C1551" s="17" t="n"/>
      <c r="D1551" s="5" t="n"/>
      <c r="E1551" s="5" t="n"/>
      <c r="F1551" s="6">
        <f>IF(B1551&amp;""="","",IFERROR(INDEX('الطلاب'!$B$6:$B$505,MATCH(B1551&amp;"",'الطلاب'!$A$6:$A$505,0))&amp;"","كود غير موجود"))</f>
        <v/>
      </c>
      <c r="G1551" s="6">
        <f>IF(B1551&amp;""="","",IFERROR(INDEX('الطلاب'!$F$6:$F$505,MATCH(B1551&amp;"",'الطلاب'!$A$6:$A$505,0))&amp;"",""))</f>
        <v/>
      </c>
      <c r="H1551" s="22">
        <f>IF(OR(B1551&amp;""="",NOT(ISNUMBER(A1551))),"",IF(COUNTIFS($B$6:$B$3005,B1551&amp;"",$A$6:$A$3005,"&gt;"&amp;A1551)=0,1,0))</f>
        <v/>
      </c>
    </row>
    <row r="1552">
      <c r="A1552" s="13" t="n"/>
      <c r="B1552" s="5" t="n"/>
      <c r="C1552" s="17" t="n"/>
      <c r="D1552" s="5" t="n"/>
      <c r="E1552" s="5" t="n"/>
      <c r="F1552" s="6">
        <f>IF(B1552&amp;""="","",IFERROR(INDEX('الطلاب'!$B$6:$B$505,MATCH(B1552&amp;"",'الطلاب'!$A$6:$A$505,0))&amp;"","كود غير موجود"))</f>
        <v/>
      </c>
      <c r="G1552" s="6">
        <f>IF(B1552&amp;""="","",IFERROR(INDEX('الطلاب'!$F$6:$F$505,MATCH(B1552&amp;"",'الطلاب'!$A$6:$A$505,0))&amp;"",""))</f>
        <v/>
      </c>
      <c r="H1552" s="22">
        <f>IF(OR(B1552&amp;""="",NOT(ISNUMBER(A1552))),"",IF(COUNTIFS($B$6:$B$3005,B1552&amp;"",$A$6:$A$3005,"&gt;"&amp;A1552)=0,1,0))</f>
        <v/>
      </c>
    </row>
    <row r="1553">
      <c r="A1553" s="13" t="n"/>
      <c r="B1553" s="5" t="n"/>
      <c r="C1553" s="17" t="n"/>
      <c r="D1553" s="5" t="n"/>
      <c r="E1553" s="5" t="n"/>
      <c r="F1553" s="6">
        <f>IF(B1553&amp;""="","",IFERROR(INDEX('الطلاب'!$B$6:$B$505,MATCH(B1553&amp;"",'الطلاب'!$A$6:$A$505,0))&amp;"","كود غير موجود"))</f>
        <v/>
      </c>
      <c r="G1553" s="6">
        <f>IF(B1553&amp;""="","",IFERROR(INDEX('الطلاب'!$F$6:$F$505,MATCH(B1553&amp;"",'الطلاب'!$A$6:$A$505,0))&amp;"",""))</f>
        <v/>
      </c>
      <c r="H1553" s="22">
        <f>IF(OR(B1553&amp;""="",NOT(ISNUMBER(A1553))),"",IF(COUNTIFS($B$6:$B$3005,B1553&amp;"",$A$6:$A$3005,"&gt;"&amp;A1553)=0,1,0))</f>
        <v/>
      </c>
    </row>
    <row r="1554">
      <c r="A1554" s="13" t="n"/>
      <c r="B1554" s="5" t="n"/>
      <c r="C1554" s="17" t="n"/>
      <c r="D1554" s="5" t="n"/>
      <c r="E1554" s="5" t="n"/>
      <c r="F1554" s="6">
        <f>IF(B1554&amp;""="","",IFERROR(INDEX('الطلاب'!$B$6:$B$505,MATCH(B1554&amp;"",'الطلاب'!$A$6:$A$505,0))&amp;"","كود غير موجود"))</f>
        <v/>
      </c>
      <c r="G1554" s="6">
        <f>IF(B1554&amp;""="","",IFERROR(INDEX('الطلاب'!$F$6:$F$505,MATCH(B1554&amp;"",'الطلاب'!$A$6:$A$505,0))&amp;"",""))</f>
        <v/>
      </c>
      <c r="H1554" s="22">
        <f>IF(OR(B1554&amp;""="",NOT(ISNUMBER(A1554))),"",IF(COUNTIFS($B$6:$B$3005,B1554&amp;"",$A$6:$A$3005,"&gt;"&amp;A1554)=0,1,0))</f>
        <v/>
      </c>
    </row>
    <row r="1555">
      <c r="A1555" s="13" t="n"/>
      <c r="B1555" s="5" t="n"/>
      <c r="C1555" s="17" t="n"/>
      <c r="D1555" s="5" t="n"/>
      <c r="E1555" s="5" t="n"/>
      <c r="F1555" s="6">
        <f>IF(B1555&amp;""="","",IFERROR(INDEX('الطلاب'!$B$6:$B$505,MATCH(B1555&amp;"",'الطلاب'!$A$6:$A$505,0))&amp;"","كود غير موجود"))</f>
        <v/>
      </c>
      <c r="G1555" s="6">
        <f>IF(B1555&amp;""="","",IFERROR(INDEX('الطلاب'!$F$6:$F$505,MATCH(B1555&amp;"",'الطلاب'!$A$6:$A$505,0))&amp;"",""))</f>
        <v/>
      </c>
      <c r="H1555" s="22">
        <f>IF(OR(B1555&amp;""="",NOT(ISNUMBER(A1555))),"",IF(COUNTIFS($B$6:$B$3005,B1555&amp;"",$A$6:$A$3005,"&gt;"&amp;A1555)=0,1,0))</f>
        <v/>
      </c>
    </row>
    <row r="1556">
      <c r="A1556" s="13" t="n"/>
      <c r="B1556" s="5" t="n"/>
      <c r="C1556" s="17" t="n"/>
      <c r="D1556" s="5" t="n"/>
      <c r="E1556" s="5" t="n"/>
      <c r="F1556" s="6">
        <f>IF(B1556&amp;""="","",IFERROR(INDEX('الطلاب'!$B$6:$B$505,MATCH(B1556&amp;"",'الطلاب'!$A$6:$A$505,0))&amp;"","كود غير موجود"))</f>
        <v/>
      </c>
      <c r="G1556" s="6">
        <f>IF(B1556&amp;""="","",IFERROR(INDEX('الطلاب'!$F$6:$F$505,MATCH(B1556&amp;"",'الطلاب'!$A$6:$A$505,0))&amp;"",""))</f>
        <v/>
      </c>
      <c r="H1556" s="22">
        <f>IF(OR(B1556&amp;""="",NOT(ISNUMBER(A1556))),"",IF(COUNTIFS($B$6:$B$3005,B1556&amp;"",$A$6:$A$3005,"&gt;"&amp;A1556)=0,1,0))</f>
        <v/>
      </c>
    </row>
    <row r="1557">
      <c r="A1557" s="13" t="n"/>
      <c r="B1557" s="5" t="n"/>
      <c r="C1557" s="17" t="n"/>
      <c r="D1557" s="5" t="n"/>
      <c r="E1557" s="5" t="n"/>
      <c r="F1557" s="6">
        <f>IF(B1557&amp;""="","",IFERROR(INDEX('الطلاب'!$B$6:$B$505,MATCH(B1557&amp;"",'الطلاب'!$A$6:$A$505,0))&amp;"","كود غير موجود"))</f>
        <v/>
      </c>
      <c r="G1557" s="6">
        <f>IF(B1557&amp;""="","",IFERROR(INDEX('الطلاب'!$F$6:$F$505,MATCH(B1557&amp;"",'الطلاب'!$A$6:$A$505,0))&amp;"",""))</f>
        <v/>
      </c>
      <c r="H1557" s="22">
        <f>IF(OR(B1557&amp;""="",NOT(ISNUMBER(A1557))),"",IF(COUNTIFS($B$6:$B$3005,B1557&amp;"",$A$6:$A$3005,"&gt;"&amp;A1557)=0,1,0))</f>
        <v/>
      </c>
    </row>
    <row r="1558">
      <c r="A1558" s="13" t="n"/>
      <c r="B1558" s="5" t="n"/>
      <c r="C1558" s="17" t="n"/>
      <c r="D1558" s="5" t="n"/>
      <c r="E1558" s="5" t="n"/>
      <c r="F1558" s="6">
        <f>IF(B1558&amp;""="","",IFERROR(INDEX('الطلاب'!$B$6:$B$505,MATCH(B1558&amp;"",'الطلاب'!$A$6:$A$505,0))&amp;"","كود غير موجود"))</f>
        <v/>
      </c>
      <c r="G1558" s="6">
        <f>IF(B1558&amp;""="","",IFERROR(INDEX('الطلاب'!$F$6:$F$505,MATCH(B1558&amp;"",'الطلاب'!$A$6:$A$505,0))&amp;"",""))</f>
        <v/>
      </c>
      <c r="H1558" s="22">
        <f>IF(OR(B1558&amp;""="",NOT(ISNUMBER(A1558))),"",IF(COUNTIFS($B$6:$B$3005,B1558&amp;"",$A$6:$A$3005,"&gt;"&amp;A1558)=0,1,0))</f>
        <v/>
      </c>
    </row>
    <row r="1559">
      <c r="A1559" s="13" t="n"/>
      <c r="B1559" s="5" t="n"/>
      <c r="C1559" s="17" t="n"/>
      <c r="D1559" s="5" t="n"/>
      <c r="E1559" s="5" t="n"/>
      <c r="F1559" s="6">
        <f>IF(B1559&amp;""="","",IFERROR(INDEX('الطلاب'!$B$6:$B$505,MATCH(B1559&amp;"",'الطلاب'!$A$6:$A$505,0))&amp;"","كود غير موجود"))</f>
        <v/>
      </c>
      <c r="G1559" s="6">
        <f>IF(B1559&amp;""="","",IFERROR(INDEX('الطلاب'!$F$6:$F$505,MATCH(B1559&amp;"",'الطلاب'!$A$6:$A$505,0))&amp;"",""))</f>
        <v/>
      </c>
      <c r="H1559" s="22">
        <f>IF(OR(B1559&amp;""="",NOT(ISNUMBER(A1559))),"",IF(COUNTIFS($B$6:$B$3005,B1559&amp;"",$A$6:$A$3005,"&gt;"&amp;A1559)=0,1,0))</f>
        <v/>
      </c>
    </row>
    <row r="1560">
      <c r="A1560" s="13" t="n"/>
      <c r="B1560" s="5" t="n"/>
      <c r="C1560" s="17" t="n"/>
      <c r="D1560" s="5" t="n"/>
      <c r="E1560" s="5" t="n"/>
      <c r="F1560" s="6">
        <f>IF(B1560&amp;""="","",IFERROR(INDEX('الطلاب'!$B$6:$B$505,MATCH(B1560&amp;"",'الطلاب'!$A$6:$A$505,0))&amp;"","كود غير موجود"))</f>
        <v/>
      </c>
      <c r="G1560" s="6">
        <f>IF(B1560&amp;""="","",IFERROR(INDEX('الطلاب'!$F$6:$F$505,MATCH(B1560&amp;"",'الطلاب'!$A$6:$A$505,0))&amp;"",""))</f>
        <v/>
      </c>
      <c r="H1560" s="22">
        <f>IF(OR(B1560&amp;""="",NOT(ISNUMBER(A1560))),"",IF(COUNTIFS($B$6:$B$3005,B1560&amp;"",$A$6:$A$3005,"&gt;"&amp;A1560)=0,1,0))</f>
        <v/>
      </c>
    </row>
    <row r="1561">
      <c r="A1561" s="13" t="n"/>
      <c r="B1561" s="5" t="n"/>
      <c r="C1561" s="17" t="n"/>
      <c r="D1561" s="5" t="n"/>
      <c r="E1561" s="5" t="n"/>
      <c r="F1561" s="6">
        <f>IF(B1561&amp;""="","",IFERROR(INDEX('الطلاب'!$B$6:$B$505,MATCH(B1561&amp;"",'الطلاب'!$A$6:$A$505,0))&amp;"","كود غير موجود"))</f>
        <v/>
      </c>
      <c r="G1561" s="6">
        <f>IF(B1561&amp;""="","",IFERROR(INDEX('الطلاب'!$F$6:$F$505,MATCH(B1561&amp;"",'الطلاب'!$A$6:$A$505,0))&amp;"",""))</f>
        <v/>
      </c>
      <c r="H1561" s="22">
        <f>IF(OR(B1561&amp;""="",NOT(ISNUMBER(A1561))),"",IF(COUNTIFS($B$6:$B$3005,B1561&amp;"",$A$6:$A$3005,"&gt;"&amp;A1561)=0,1,0))</f>
        <v/>
      </c>
    </row>
    <row r="1562">
      <c r="A1562" s="13" t="n"/>
      <c r="B1562" s="5" t="n"/>
      <c r="C1562" s="17" t="n"/>
      <c r="D1562" s="5" t="n"/>
      <c r="E1562" s="5" t="n"/>
      <c r="F1562" s="6">
        <f>IF(B1562&amp;""="","",IFERROR(INDEX('الطلاب'!$B$6:$B$505,MATCH(B1562&amp;"",'الطلاب'!$A$6:$A$505,0))&amp;"","كود غير موجود"))</f>
        <v/>
      </c>
      <c r="G1562" s="6">
        <f>IF(B1562&amp;""="","",IFERROR(INDEX('الطلاب'!$F$6:$F$505,MATCH(B1562&amp;"",'الطلاب'!$A$6:$A$505,0))&amp;"",""))</f>
        <v/>
      </c>
      <c r="H1562" s="22">
        <f>IF(OR(B1562&amp;""="",NOT(ISNUMBER(A1562))),"",IF(COUNTIFS($B$6:$B$3005,B1562&amp;"",$A$6:$A$3005,"&gt;"&amp;A1562)=0,1,0))</f>
        <v/>
      </c>
    </row>
    <row r="1563">
      <c r="A1563" s="13" t="n"/>
      <c r="B1563" s="5" t="n"/>
      <c r="C1563" s="17" t="n"/>
      <c r="D1563" s="5" t="n"/>
      <c r="E1563" s="5" t="n"/>
      <c r="F1563" s="6">
        <f>IF(B1563&amp;""="","",IFERROR(INDEX('الطلاب'!$B$6:$B$505,MATCH(B1563&amp;"",'الطلاب'!$A$6:$A$505,0))&amp;"","كود غير موجود"))</f>
        <v/>
      </c>
      <c r="G1563" s="6">
        <f>IF(B1563&amp;""="","",IFERROR(INDEX('الطلاب'!$F$6:$F$505,MATCH(B1563&amp;"",'الطلاب'!$A$6:$A$505,0))&amp;"",""))</f>
        <v/>
      </c>
      <c r="H1563" s="22">
        <f>IF(OR(B1563&amp;""="",NOT(ISNUMBER(A1563))),"",IF(COUNTIFS($B$6:$B$3005,B1563&amp;"",$A$6:$A$3005,"&gt;"&amp;A1563)=0,1,0))</f>
        <v/>
      </c>
    </row>
    <row r="1564">
      <c r="A1564" s="13" t="n"/>
      <c r="B1564" s="5" t="n"/>
      <c r="C1564" s="17" t="n"/>
      <c r="D1564" s="5" t="n"/>
      <c r="E1564" s="5" t="n"/>
      <c r="F1564" s="6">
        <f>IF(B1564&amp;""="","",IFERROR(INDEX('الطلاب'!$B$6:$B$505,MATCH(B1564&amp;"",'الطلاب'!$A$6:$A$505,0))&amp;"","كود غير موجود"))</f>
        <v/>
      </c>
      <c r="G1564" s="6">
        <f>IF(B1564&amp;""="","",IFERROR(INDEX('الطلاب'!$F$6:$F$505,MATCH(B1564&amp;"",'الطلاب'!$A$6:$A$505,0))&amp;"",""))</f>
        <v/>
      </c>
      <c r="H1564" s="22">
        <f>IF(OR(B1564&amp;""="",NOT(ISNUMBER(A1564))),"",IF(COUNTIFS($B$6:$B$3005,B1564&amp;"",$A$6:$A$3005,"&gt;"&amp;A1564)=0,1,0))</f>
        <v/>
      </c>
    </row>
    <row r="1565">
      <c r="A1565" s="13" t="n"/>
      <c r="B1565" s="5" t="n"/>
      <c r="C1565" s="17" t="n"/>
      <c r="D1565" s="5" t="n"/>
      <c r="E1565" s="5" t="n"/>
      <c r="F1565" s="6">
        <f>IF(B1565&amp;""="","",IFERROR(INDEX('الطلاب'!$B$6:$B$505,MATCH(B1565&amp;"",'الطلاب'!$A$6:$A$505,0))&amp;"","كود غير موجود"))</f>
        <v/>
      </c>
      <c r="G1565" s="6">
        <f>IF(B1565&amp;""="","",IFERROR(INDEX('الطلاب'!$F$6:$F$505,MATCH(B1565&amp;"",'الطلاب'!$A$6:$A$505,0))&amp;"",""))</f>
        <v/>
      </c>
      <c r="H1565" s="22">
        <f>IF(OR(B1565&amp;""="",NOT(ISNUMBER(A1565))),"",IF(COUNTIFS($B$6:$B$3005,B1565&amp;"",$A$6:$A$3005,"&gt;"&amp;A1565)=0,1,0))</f>
        <v/>
      </c>
    </row>
    <row r="1566">
      <c r="A1566" s="13" t="n"/>
      <c r="B1566" s="5" t="n"/>
      <c r="C1566" s="17" t="n"/>
      <c r="D1566" s="5" t="n"/>
      <c r="E1566" s="5" t="n"/>
      <c r="F1566" s="6">
        <f>IF(B1566&amp;""="","",IFERROR(INDEX('الطلاب'!$B$6:$B$505,MATCH(B1566&amp;"",'الطلاب'!$A$6:$A$505,0))&amp;"","كود غير موجود"))</f>
        <v/>
      </c>
      <c r="G1566" s="6">
        <f>IF(B1566&amp;""="","",IFERROR(INDEX('الطلاب'!$F$6:$F$505,MATCH(B1566&amp;"",'الطلاب'!$A$6:$A$505,0))&amp;"",""))</f>
        <v/>
      </c>
      <c r="H1566" s="22">
        <f>IF(OR(B1566&amp;""="",NOT(ISNUMBER(A1566))),"",IF(COUNTIFS($B$6:$B$3005,B1566&amp;"",$A$6:$A$3005,"&gt;"&amp;A1566)=0,1,0))</f>
        <v/>
      </c>
    </row>
    <row r="1567">
      <c r="A1567" s="13" t="n"/>
      <c r="B1567" s="5" t="n"/>
      <c r="C1567" s="17" t="n"/>
      <c r="D1567" s="5" t="n"/>
      <c r="E1567" s="5" t="n"/>
      <c r="F1567" s="6">
        <f>IF(B1567&amp;""="","",IFERROR(INDEX('الطلاب'!$B$6:$B$505,MATCH(B1567&amp;"",'الطلاب'!$A$6:$A$505,0))&amp;"","كود غير موجود"))</f>
        <v/>
      </c>
      <c r="G1567" s="6">
        <f>IF(B1567&amp;""="","",IFERROR(INDEX('الطلاب'!$F$6:$F$505,MATCH(B1567&amp;"",'الطلاب'!$A$6:$A$505,0))&amp;"",""))</f>
        <v/>
      </c>
      <c r="H1567" s="22">
        <f>IF(OR(B1567&amp;""="",NOT(ISNUMBER(A1567))),"",IF(COUNTIFS($B$6:$B$3005,B1567&amp;"",$A$6:$A$3005,"&gt;"&amp;A1567)=0,1,0))</f>
        <v/>
      </c>
    </row>
    <row r="1568">
      <c r="A1568" s="13" t="n"/>
      <c r="B1568" s="5" t="n"/>
      <c r="C1568" s="17" t="n"/>
      <c r="D1568" s="5" t="n"/>
      <c r="E1568" s="5" t="n"/>
      <c r="F1568" s="6">
        <f>IF(B1568&amp;""="","",IFERROR(INDEX('الطلاب'!$B$6:$B$505,MATCH(B1568&amp;"",'الطلاب'!$A$6:$A$505,0))&amp;"","كود غير موجود"))</f>
        <v/>
      </c>
      <c r="G1568" s="6">
        <f>IF(B1568&amp;""="","",IFERROR(INDEX('الطلاب'!$F$6:$F$505,MATCH(B1568&amp;"",'الطلاب'!$A$6:$A$505,0))&amp;"",""))</f>
        <v/>
      </c>
      <c r="H1568" s="22">
        <f>IF(OR(B1568&amp;""="",NOT(ISNUMBER(A1568))),"",IF(COUNTIFS($B$6:$B$3005,B1568&amp;"",$A$6:$A$3005,"&gt;"&amp;A1568)=0,1,0))</f>
        <v/>
      </c>
    </row>
    <row r="1569">
      <c r="A1569" s="13" t="n"/>
      <c r="B1569" s="5" t="n"/>
      <c r="C1569" s="17" t="n"/>
      <c r="D1569" s="5" t="n"/>
      <c r="E1569" s="5" t="n"/>
      <c r="F1569" s="6">
        <f>IF(B1569&amp;""="","",IFERROR(INDEX('الطلاب'!$B$6:$B$505,MATCH(B1569&amp;"",'الطلاب'!$A$6:$A$505,0))&amp;"","كود غير موجود"))</f>
        <v/>
      </c>
      <c r="G1569" s="6">
        <f>IF(B1569&amp;""="","",IFERROR(INDEX('الطلاب'!$F$6:$F$505,MATCH(B1569&amp;"",'الطلاب'!$A$6:$A$505,0))&amp;"",""))</f>
        <v/>
      </c>
      <c r="H1569" s="22">
        <f>IF(OR(B1569&amp;""="",NOT(ISNUMBER(A1569))),"",IF(COUNTIFS($B$6:$B$3005,B1569&amp;"",$A$6:$A$3005,"&gt;"&amp;A1569)=0,1,0))</f>
        <v/>
      </c>
    </row>
    <row r="1570">
      <c r="A1570" s="13" t="n"/>
      <c r="B1570" s="5" t="n"/>
      <c r="C1570" s="17" t="n"/>
      <c r="D1570" s="5" t="n"/>
      <c r="E1570" s="5" t="n"/>
      <c r="F1570" s="6">
        <f>IF(B1570&amp;""="","",IFERROR(INDEX('الطلاب'!$B$6:$B$505,MATCH(B1570&amp;"",'الطلاب'!$A$6:$A$505,0))&amp;"","كود غير موجود"))</f>
        <v/>
      </c>
      <c r="G1570" s="6">
        <f>IF(B1570&amp;""="","",IFERROR(INDEX('الطلاب'!$F$6:$F$505,MATCH(B1570&amp;"",'الطلاب'!$A$6:$A$505,0))&amp;"",""))</f>
        <v/>
      </c>
      <c r="H1570" s="22">
        <f>IF(OR(B1570&amp;""="",NOT(ISNUMBER(A1570))),"",IF(COUNTIFS($B$6:$B$3005,B1570&amp;"",$A$6:$A$3005,"&gt;"&amp;A1570)=0,1,0))</f>
        <v/>
      </c>
    </row>
    <row r="1571">
      <c r="A1571" s="13" t="n"/>
      <c r="B1571" s="5" t="n"/>
      <c r="C1571" s="17" t="n"/>
      <c r="D1571" s="5" t="n"/>
      <c r="E1571" s="5" t="n"/>
      <c r="F1571" s="6">
        <f>IF(B1571&amp;""="","",IFERROR(INDEX('الطلاب'!$B$6:$B$505,MATCH(B1571&amp;"",'الطلاب'!$A$6:$A$505,0))&amp;"","كود غير موجود"))</f>
        <v/>
      </c>
      <c r="G1571" s="6">
        <f>IF(B1571&amp;""="","",IFERROR(INDEX('الطلاب'!$F$6:$F$505,MATCH(B1571&amp;"",'الطلاب'!$A$6:$A$505,0))&amp;"",""))</f>
        <v/>
      </c>
      <c r="H1571" s="22">
        <f>IF(OR(B1571&amp;""="",NOT(ISNUMBER(A1571))),"",IF(COUNTIFS($B$6:$B$3005,B1571&amp;"",$A$6:$A$3005,"&gt;"&amp;A1571)=0,1,0))</f>
        <v/>
      </c>
    </row>
    <row r="1572">
      <c r="A1572" s="13" t="n"/>
      <c r="B1572" s="5" t="n"/>
      <c r="C1572" s="17" t="n"/>
      <c r="D1572" s="5" t="n"/>
      <c r="E1572" s="5" t="n"/>
      <c r="F1572" s="6">
        <f>IF(B1572&amp;""="","",IFERROR(INDEX('الطلاب'!$B$6:$B$505,MATCH(B1572&amp;"",'الطلاب'!$A$6:$A$505,0))&amp;"","كود غير موجود"))</f>
        <v/>
      </c>
      <c r="G1572" s="6">
        <f>IF(B1572&amp;""="","",IFERROR(INDEX('الطلاب'!$F$6:$F$505,MATCH(B1572&amp;"",'الطلاب'!$A$6:$A$505,0))&amp;"",""))</f>
        <v/>
      </c>
      <c r="H1572" s="22">
        <f>IF(OR(B1572&amp;""="",NOT(ISNUMBER(A1572))),"",IF(COUNTIFS($B$6:$B$3005,B1572&amp;"",$A$6:$A$3005,"&gt;"&amp;A1572)=0,1,0))</f>
        <v/>
      </c>
    </row>
    <row r="1573">
      <c r="A1573" s="13" t="n"/>
      <c r="B1573" s="5" t="n"/>
      <c r="C1573" s="17" t="n"/>
      <c r="D1573" s="5" t="n"/>
      <c r="E1573" s="5" t="n"/>
      <c r="F1573" s="6">
        <f>IF(B1573&amp;""="","",IFERROR(INDEX('الطلاب'!$B$6:$B$505,MATCH(B1573&amp;"",'الطلاب'!$A$6:$A$505,0))&amp;"","كود غير موجود"))</f>
        <v/>
      </c>
      <c r="G1573" s="6">
        <f>IF(B1573&amp;""="","",IFERROR(INDEX('الطلاب'!$F$6:$F$505,MATCH(B1573&amp;"",'الطلاب'!$A$6:$A$505,0))&amp;"",""))</f>
        <v/>
      </c>
      <c r="H1573" s="22">
        <f>IF(OR(B1573&amp;""="",NOT(ISNUMBER(A1573))),"",IF(COUNTIFS($B$6:$B$3005,B1573&amp;"",$A$6:$A$3005,"&gt;"&amp;A1573)=0,1,0))</f>
        <v/>
      </c>
    </row>
    <row r="1574">
      <c r="A1574" s="13" t="n"/>
      <c r="B1574" s="5" t="n"/>
      <c r="C1574" s="17" t="n"/>
      <c r="D1574" s="5" t="n"/>
      <c r="E1574" s="5" t="n"/>
      <c r="F1574" s="6">
        <f>IF(B1574&amp;""="","",IFERROR(INDEX('الطلاب'!$B$6:$B$505,MATCH(B1574&amp;"",'الطلاب'!$A$6:$A$505,0))&amp;"","كود غير موجود"))</f>
        <v/>
      </c>
      <c r="G1574" s="6">
        <f>IF(B1574&amp;""="","",IFERROR(INDEX('الطلاب'!$F$6:$F$505,MATCH(B1574&amp;"",'الطلاب'!$A$6:$A$505,0))&amp;"",""))</f>
        <v/>
      </c>
      <c r="H1574" s="22">
        <f>IF(OR(B1574&amp;""="",NOT(ISNUMBER(A1574))),"",IF(COUNTIFS($B$6:$B$3005,B1574&amp;"",$A$6:$A$3005,"&gt;"&amp;A1574)=0,1,0))</f>
        <v/>
      </c>
    </row>
    <row r="1575">
      <c r="A1575" s="13" t="n"/>
      <c r="B1575" s="5" t="n"/>
      <c r="C1575" s="17" t="n"/>
      <c r="D1575" s="5" t="n"/>
      <c r="E1575" s="5" t="n"/>
      <c r="F1575" s="6">
        <f>IF(B1575&amp;""="","",IFERROR(INDEX('الطلاب'!$B$6:$B$505,MATCH(B1575&amp;"",'الطلاب'!$A$6:$A$505,0))&amp;"","كود غير موجود"))</f>
        <v/>
      </c>
      <c r="G1575" s="6">
        <f>IF(B1575&amp;""="","",IFERROR(INDEX('الطلاب'!$F$6:$F$505,MATCH(B1575&amp;"",'الطلاب'!$A$6:$A$505,0))&amp;"",""))</f>
        <v/>
      </c>
      <c r="H1575" s="22">
        <f>IF(OR(B1575&amp;""="",NOT(ISNUMBER(A1575))),"",IF(COUNTIFS($B$6:$B$3005,B1575&amp;"",$A$6:$A$3005,"&gt;"&amp;A1575)=0,1,0))</f>
        <v/>
      </c>
    </row>
    <row r="1576">
      <c r="A1576" s="13" t="n"/>
      <c r="B1576" s="5" t="n"/>
      <c r="C1576" s="17" t="n"/>
      <c r="D1576" s="5" t="n"/>
      <c r="E1576" s="5" t="n"/>
      <c r="F1576" s="6">
        <f>IF(B1576&amp;""="","",IFERROR(INDEX('الطلاب'!$B$6:$B$505,MATCH(B1576&amp;"",'الطلاب'!$A$6:$A$505,0))&amp;"","كود غير موجود"))</f>
        <v/>
      </c>
      <c r="G1576" s="6">
        <f>IF(B1576&amp;""="","",IFERROR(INDEX('الطلاب'!$F$6:$F$505,MATCH(B1576&amp;"",'الطلاب'!$A$6:$A$505,0))&amp;"",""))</f>
        <v/>
      </c>
      <c r="H1576" s="22">
        <f>IF(OR(B1576&amp;""="",NOT(ISNUMBER(A1576))),"",IF(COUNTIFS($B$6:$B$3005,B1576&amp;"",$A$6:$A$3005,"&gt;"&amp;A1576)=0,1,0))</f>
        <v/>
      </c>
    </row>
    <row r="1577">
      <c r="A1577" s="13" t="n"/>
      <c r="B1577" s="5" t="n"/>
      <c r="C1577" s="17" t="n"/>
      <c r="D1577" s="5" t="n"/>
      <c r="E1577" s="5" t="n"/>
      <c r="F1577" s="6">
        <f>IF(B1577&amp;""="","",IFERROR(INDEX('الطلاب'!$B$6:$B$505,MATCH(B1577&amp;"",'الطلاب'!$A$6:$A$505,0))&amp;"","كود غير موجود"))</f>
        <v/>
      </c>
      <c r="G1577" s="6">
        <f>IF(B1577&amp;""="","",IFERROR(INDEX('الطلاب'!$F$6:$F$505,MATCH(B1577&amp;"",'الطلاب'!$A$6:$A$505,0))&amp;"",""))</f>
        <v/>
      </c>
      <c r="H1577" s="22">
        <f>IF(OR(B1577&amp;""="",NOT(ISNUMBER(A1577))),"",IF(COUNTIFS($B$6:$B$3005,B1577&amp;"",$A$6:$A$3005,"&gt;"&amp;A1577)=0,1,0))</f>
        <v/>
      </c>
    </row>
    <row r="1578">
      <c r="A1578" s="13" t="n"/>
      <c r="B1578" s="5" t="n"/>
      <c r="C1578" s="17" t="n"/>
      <c r="D1578" s="5" t="n"/>
      <c r="E1578" s="5" t="n"/>
      <c r="F1578" s="6">
        <f>IF(B1578&amp;""="","",IFERROR(INDEX('الطلاب'!$B$6:$B$505,MATCH(B1578&amp;"",'الطلاب'!$A$6:$A$505,0))&amp;"","كود غير موجود"))</f>
        <v/>
      </c>
      <c r="G1578" s="6">
        <f>IF(B1578&amp;""="","",IFERROR(INDEX('الطلاب'!$F$6:$F$505,MATCH(B1578&amp;"",'الطلاب'!$A$6:$A$505,0))&amp;"",""))</f>
        <v/>
      </c>
      <c r="H1578" s="22">
        <f>IF(OR(B1578&amp;""="",NOT(ISNUMBER(A1578))),"",IF(COUNTIFS($B$6:$B$3005,B1578&amp;"",$A$6:$A$3005,"&gt;"&amp;A1578)=0,1,0))</f>
        <v/>
      </c>
    </row>
    <row r="1579">
      <c r="A1579" s="13" t="n"/>
      <c r="B1579" s="5" t="n"/>
      <c r="C1579" s="17" t="n"/>
      <c r="D1579" s="5" t="n"/>
      <c r="E1579" s="5" t="n"/>
      <c r="F1579" s="6">
        <f>IF(B1579&amp;""="","",IFERROR(INDEX('الطلاب'!$B$6:$B$505,MATCH(B1579&amp;"",'الطلاب'!$A$6:$A$505,0))&amp;"","كود غير موجود"))</f>
        <v/>
      </c>
      <c r="G1579" s="6">
        <f>IF(B1579&amp;""="","",IFERROR(INDEX('الطلاب'!$F$6:$F$505,MATCH(B1579&amp;"",'الطلاب'!$A$6:$A$505,0))&amp;"",""))</f>
        <v/>
      </c>
      <c r="H1579" s="22">
        <f>IF(OR(B1579&amp;""="",NOT(ISNUMBER(A1579))),"",IF(COUNTIFS($B$6:$B$3005,B1579&amp;"",$A$6:$A$3005,"&gt;"&amp;A1579)=0,1,0))</f>
        <v/>
      </c>
    </row>
    <row r="1580">
      <c r="A1580" s="13" t="n"/>
      <c r="B1580" s="5" t="n"/>
      <c r="C1580" s="17" t="n"/>
      <c r="D1580" s="5" t="n"/>
      <c r="E1580" s="5" t="n"/>
      <c r="F1580" s="6">
        <f>IF(B1580&amp;""="","",IFERROR(INDEX('الطلاب'!$B$6:$B$505,MATCH(B1580&amp;"",'الطلاب'!$A$6:$A$505,0))&amp;"","كود غير موجود"))</f>
        <v/>
      </c>
      <c r="G1580" s="6">
        <f>IF(B1580&amp;""="","",IFERROR(INDEX('الطلاب'!$F$6:$F$505,MATCH(B1580&amp;"",'الطلاب'!$A$6:$A$505,0))&amp;"",""))</f>
        <v/>
      </c>
      <c r="H1580" s="22">
        <f>IF(OR(B1580&amp;""="",NOT(ISNUMBER(A1580))),"",IF(COUNTIFS($B$6:$B$3005,B1580&amp;"",$A$6:$A$3005,"&gt;"&amp;A1580)=0,1,0))</f>
        <v/>
      </c>
    </row>
    <row r="1581">
      <c r="A1581" s="13" t="n"/>
      <c r="B1581" s="5" t="n"/>
      <c r="C1581" s="17" t="n"/>
      <c r="D1581" s="5" t="n"/>
      <c r="E1581" s="5" t="n"/>
      <c r="F1581" s="6">
        <f>IF(B1581&amp;""="","",IFERROR(INDEX('الطلاب'!$B$6:$B$505,MATCH(B1581&amp;"",'الطلاب'!$A$6:$A$505,0))&amp;"","كود غير موجود"))</f>
        <v/>
      </c>
      <c r="G1581" s="6">
        <f>IF(B1581&amp;""="","",IFERROR(INDEX('الطلاب'!$F$6:$F$505,MATCH(B1581&amp;"",'الطلاب'!$A$6:$A$505,0))&amp;"",""))</f>
        <v/>
      </c>
      <c r="H1581" s="22">
        <f>IF(OR(B1581&amp;""="",NOT(ISNUMBER(A1581))),"",IF(COUNTIFS($B$6:$B$3005,B1581&amp;"",$A$6:$A$3005,"&gt;"&amp;A1581)=0,1,0))</f>
        <v/>
      </c>
    </row>
    <row r="1582">
      <c r="A1582" s="13" t="n"/>
      <c r="B1582" s="5" t="n"/>
      <c r="C1582" s="17" t="n"/>
      <c r="D1582" s="5" t="n"/>
      <c r="E1582" s="5" t="n"/>
      <c r="F1582" s="6">
        <f>IF(B1582&amp;""="","",IFERROR(INDEX('الطلاب'!$B$6:$B$505,MATCH(B1582&amp;"",'الطلاب'!$A$6:$A$505,0))&amp;"","كود غير موجود"))</f>
        <v/>
      </c>
      <c r="G1582" s="6">
        <f>IF(B1582&amp;""="","",IFERROR(INDEX('الطلاب'!$F$6:$F$505,MATCH(B1582&amp;"",'الطلاب'!$A$6:$A$505,0))&amp;"",""))</f>
        <v/>
      </c>
      <c r="H1582" s="22">
        <f>IF(OR(B1582&amp;""="",NOT(ISNUMBER(A1582))),"",IF(COUNTIFS($B$6:$B$3005,B1582&amp;"",$A$6:$A$3005,"&gt;"&amp;A1582)=0,1,0))</f>
        <v/>
      </c>
    </row>
    <row r="1583">
      <c r="A1583" s="13" t="n"/>
      <c r="B1583" s="5" t="n"/>
      <c r="C1583" s="17" t="n"/>
      <c r="D1583" s="5" t="n"/>
      <c r="E1583" s="5" t="n"/>
      <c r="F1583" s="6">
        <f>IF(B1583&amp;""="","",IFERROR(INDEX('الطلاب'!$B$6:$B$505,MATCH(B1583&amp;"",'الطلاب'!$A$6:$A$505,0))&amp;"","كود غير موجود"))</f>
        <v/>
      </c>
      <c r="G1583" s="6">
        <f>IF(B1583&amp;""="","",IFERROR(INDEX('الطلاب'!$F$6:$F$505,MATCH(B1583&amp;"",'الطلاب'!$A$6:$A$505,0))&amp;"",""))</f>
        <v/>
      </c>
      <c r="H1583" s="22">
        <f>IF(OR(B1583&amp;""="",NOT(ISNUMBER(A1583))),"",IF(COUNTIFS($B$6:$B$3005,B1583&amp;"",$A$6:$A$3005,"&gt;"&amp;A1583)=0,1,0))</f>
        <v/>
      </c>
    </row>
    <row r="1584">
      <c r="A1584" s="13" t="n"/>
      <c r="B1584" s="5" t="n"/>
      <c r="C1584" s="17" t="n"/>
      <c r="D1584" s="5" t="n"/>
      <c r="E1584" s="5" t="n"/>
      <c r="F1584" s="6">
        <f>IF(B1584&amp;""="","",IFERROR(INDEX('الطلاب'!$B$6:$B$505,MATCH(B1584&amp;"",'الطلاب'!$A$6:$A$505,0))&amp;"","كود غير موجود"))</f>
        <v/>
      </c>
      <c r="G1584" s="6">
        <f>IF(B1584&amp;""="","",IFERROR(INDEX('الطلاب'!$F$6:$F$505,MATCH(B1584&amp;"",'الطلاب'!$A$6:$A$505,0))&amp;"",""))</f>
        <v/>
      </c>
      <c r="H1584" s="22">
        <f>IF(OR(B1584&amp;""="",NOT(ISNUMBER(A1584))),"",IF(COUNTIFS($B$6:$B$3005,B1584&amp;"",$A$6:$A$3005,"&gt;"&amp;A1584)=0,1,0))</f>
        <v/>
      </c>
    </row>
    <row r="1585">
      <c r="A1585" s="13" t="n"/>
      <c r="B1585" s="5" t="n"/>
      <c r="C1585" s="17" t="n"/>
      <c r="D1585" s="5" t="n"/>
      <c r="E1585" s="5" t="n"/>
      <c r="F1585" s="6">
        <f>IF(B1585&amp;""="","",IFERROR(INDEX('الطلاب'!$B$6:$B$505,MATCH(B1585&amp;"",'الطلاب'!$A$6:$A$505,0))&amp;"","كود غير موجود"))</f>
        <v/>
      </c>
      <c r="G1585" s="6">
        <f>IF(B1585&amp;""="","",IFERROR(INDEX('الطلاب'!$F$6:$F$505,MATCH(B1585&amp;"",'الطلاب'!$A$6:$A$505,0))&amp;"",""))</f>
        <v/>
      </c>
      <c r="H1585" s="22">
        <f>IF(OR(B1585&amp;""="",NOT(ISNUMBER(A1585))),"",IF(COUNTIFS($B$6:$B$3005,B1585&amp;"",$A$6:$A$3005,"&gt;"&amp;A1585)=0,1,0))</f>
        <v/>
      </c>
    </row>
    <row r="1586">
      <c r="A1586" s="13" t="n"/>
      <c r="B1586" s="5" t="n"/>
      <c r="C1586" s="17" t="n"/>
      <c r="D1586" s="5" t="n"/>
      <c r="E1586" s="5" t="n"/>
      <c r="F1586" s="6">
        <f>IF(B1586&amp;""="","",IFERROR(INDEX('الطلاب'!$B$6:$B$505,MATCH(B1586&amp;"",'الطلاب'!$A$6:$A$505,0))&amp;"","كود غير موجود"))</f>
        <v/>
      </c>
      <c r="G1586" s="6">
        <f>IF(B1586&amp;""="","",IFERROR(INDEX('الطلاب'!$F$6:$F$505,MATCH(B1586&amp;"",'الطلاب'!$A$6:$A$505,0))&amp;"",""))</f>
        <v/>
      </c>
      <c r="H1586" s="22">
        <f>IF(OR(B1586&amp;""="",NOT(ISNUMBER(A1586))),"",IF(COUNTIFS($B$6:$B$3005,B1586&amp;"",$A$6:$A$3005,"&gt;"&amp;A1586)=0,1,0))</f>
        <v/>
      </c>
    </row>
    <row r="1587">
      <c r="A1587" s="13" t="n"/>
      <c r="B1587" s="5" t="n"/>
      <c r="C1587" s="17" t="n"/>
      <c r="D1587" s="5" t="n"/>
      <c r="E1587" s="5" t="n"/>
      <c r="F1587" s="6">
        <f>IF(B1587&amp;""="","",IFERROR(INDEX('الطلاب'!$B$6:$B$505,MATCH(B1587&amp;"",'الطلاب'!$A$6:$A$505,0))&amp;"","كود غير موجود"))</f>
        <v/>
      </c>
      <c r="G1587" s="6">
        <f>IF(B1587&amp;""="","",IFERROR(INDEX('الطلاب'!$F$6:$F$505,MATCH(B1587&amp;"",'الطلاب'!$A$6:$A$505,0))&amp;"",""))</f>
        <v/>
      </c>
      <c r="H1587" s="22">
        <f>IF(OR(B1587&amp;""="",NOT(ISNUMBER(A1587))),"",IF(COUNTIFS($B$6:$B$3005,B1587&amp;"",$A$6:$A$3005,"&gt;"&amp;A1587)=0,1,0))</f>
        <v/>
      </c>
    </row>
    <row r="1588">
      <c r="A1588" s="13" t="n"/>
      <c r="B1588" s="5" t="n"/>
      <c r="C1588" s="17" t="n"/>
      <c r="D1588" s="5" t="n"/>
      <c r="E1588" s="5" t="n"/>
      <c r="F1588" s="6">
        <f>IF(B1588&amp;""="","",IFERROR(INDEX('الطلاب'!$B$6:$B$505,MATCH(B1588&amp;"",'الطلاب'!$A$6:$A$505,0))&amp;"","كود غير موجود"))</f>
        <v/>
      </c>
      <c r="G1588" s="6">
        <f>IF(B1588&amp;""="","",IFERROR(INDEX('الطلاب'!$F$6:$F$505,MATCH(B1588&amp;"",'الطلاب'!$A$6:$A$505,0))&amp;"",""))</f>
        <v/>
      </c>
      <c r="H1588" s="22">
        <f>IF(OR(B1588&amp;""="",NOT(ISNUMBER(A1588))),"",IF(COUNTIFS($B$6:$B$3005,B1588&amp;"",$A$6:$A$3005,"&gt;"&amp;A1588)=0,1,0))</f>
        <v/>
      </c>
    </row>
    <row r="1589">
      <c r="A1589" s="13" t="n"/>
      <c r="B1589" s="5" t="n"/>
      <c r="C1589" s="17" t="n"/>
      <c r="D1589" s="5" t="n"/>
      <c r="E1589" s="5" t="n"/>
      <c r="F1589" s="6">
        <f>IF(B1589&amp;""="","",IFERROR(INDEX('الطلاب'!$B$6:$B$505,MATCH(B1589&amp;"",'الطلاب'!$A$6:$A$505,0))&amp;"","كود غير موجود"))</f>
        <v/>
      </c>
      <c r="G1589" s="6">
        <f>IF(B1589&amp;""="","",IFERROR(INDEX('الطلاب'!$F$6:$F$505,MATCH(B1589&amp;"",'الطلاب'!$A$6:$A$505,0))&amp;"",""))</f>
        <v/>
      </c>
      <c r="H1589" s="22">
        <f>IF(OR(B1589&amp;""="",NOT(ISNUMBER(A1589))),"",IF(COUNTIFS($B$6:$B$3005,B1589&amp;"",$A$6:$A$3005,"&gt;"&amp;A1589)=0,1,0))</f>
        <v/>
      </c>
    </row>
    <row r="1590">
      <c r="A1590" s="13" t="n"/>
      <c r="B1590" s="5" t="n"/>
      <c r="C1590" s="17" t="n"/>
      <c r="D1590" s="5" t="n"/>
      <c r="E1590" s="5" t="n"/>
      <c r="F1590" s="6">
        <f>IF(B1590&amp;""="","",IFERROR(INDEX('الطلاب'!$B$6:$B$505,MATCH(B1590&amp;"",'الطلاب'!$A$6:$A$505,0))&amp;"","كود غير موجود"))</f>
        <v/>
      </c>
      <c r="G1590" s="6">
        <f>IF(B1590&amp;""="","",IFERROR(INDEX('الطلاب'!$F$6:$F$505,MATCH(B1590&amp;"",'الطلاب'!$A$6:$A$505,0))&amp;"",""))</f>
        <v/>
      </c>
      <c r="H1590" s="22">
        <f>IF(OR(B1590&amp;""="",NOT(ISNUMBER(A1590))),"",IF(COUNTIFS($B$6:$B$3005,B1590&amp;"",$A$6:$A$3005,"&gt;"&amp;A1590)=0,1,0))</f>
        <v/>
      </c>
    </row>
    <row r="1591">
      <c r="A1591" s="13" t="n"/>
      <c r="B1591" s="5" t="n"/>
      <c r="C1591" s="17" t="n"/>
      <c r="D1591" s="5" t="n"/>
      <c r="E1591" s="5" t="n"/>
      <c r="F1591" s="6">
        <f>IF(B1591&amp;""="","",IFERROR(INDEX('الطلاب'!$B$6:$B$505,MATCH(B1591&amp;"",'الطلاب'!$A$6:$A$505,0))&amp;"","كود غير موجود"))</f>
        <v/>
      </c>
      <c r="G1591" s="6">
        <f>IF(B1591&amp;""="","",IFERROR(INDEX('الطلاب'!$F$6:$F$505,MATCH(B1591&amp;"",'الطلاب'!$A$6:$A$505,0))&amp;"",""))</f>
        <v/>
      </c>
      <c r="H1591" s="22">
        <f>IF(OR(B1591&amp;""="",NOT(ISNUMBER(A1591))),"",IF(COUNTIFS($B$6:$B$3005,B1591&amp;"",$A$6:$A$3005,"&gt;"&amp;A1591)=0,1,0))</f>
        <v/>
      </c>
    </row>
    <row r="1592">
      <c r="A1592" s="13" t="n"/>
      <c r="B1592" s="5" t="n"/>
      <c r="C1592" s="17" t="n"/>
      <c r="D1592" s="5" t="n"/>
      <c r="E1592" s="5" t="n"/>
      <c r="F1592" s="6">
        <f>IF(B1592&amp;""="","",IFERROR(INDEX('الطلاب'!$B$6:$B$505,MATCH(B1592&amp;"",'الطلاب'!$A$6:$A$505,0))&amp;"","كود غير موجود"))</f>
        <v/>
      </c>
      <c r="G1592" s="6">
        <f>IF(B1592&amp;""="","",IFERROR(INDEX('الطلاب'!$F$6:$F$505,MATCH(B1592&amp;"",'الطلاب'!$A$6:$A$505,0))&amp;"",""))</f>
        <v/>
      </c>
      <c r="H1592" s="22">
        <f>IF(OR(B1592&amp;""="",NOT(ISNUMBER(A1592))),"",IF(COUNTIFS($B$6:$B$3005,B1592&amp;"",$A$6:$A$3005,"&gt;"&amp;A1592)=0,1,0))</f>
        <v/>
      </c>
    </row>
    <row r="1593">
      <c r="A1593" s="13" t="n"/>
      <c r="B1593" s="5" t="n"/>
      <c r="C1593" s="17" t="n"/>
      <c r="D1593" s="5" t="n"/>
      <c r="E1593" s="5" t="n"/>
      <c r="F1593" s="6">
        <f>IF(B1593&amp;""="","",IFERROR(INDEX('الطلاب'!$B$6:$B$505,MATCH(B1593&amp;"",'الطلاب'!$A$6:$A$505,0))&amp;"","كود غير موجود"))</f>
        <v/>
      </c>
      <c r="G1593" s="6">
        <f>IF(B1593&amp;""="","",IFERROR(INDEX('الطلاب'!$F$6:$F$505,MATCH(B1593&amp;"",'الطلاب'!$A$6:$A$505,0))&amp;"",""))</f>
        <v/>
      </c>
      <c r="H1593" s="22">
        <f>IF(OR(B1593&amp;""="",NOT(ISNUMBER(A1593))),"",IF(COUNTIFS($B$6:$B$3005,B1593&amp;"",$A$6:$A$3005,"&gt;"&amp;A1593)=0,1,0))</f>
        <v/>
      </c>
    </row>
    <row r="1594">
      <c r="A1594" s="13" t="n"/>
      <c r="B1594" s="5" t="n"/>
      <c r="C1594" s="17" t="n"/>
      <c r="D1594" s="5" t="n"/>
      <c r="E1594" s="5" t="n"/>
      <c r="F1594" s="6">
        <f>IF(B1594&amp;""="","",IFERROR(INDEX('الطلاب'!$B$6:$B$505,MATCH(B1594&amp;"",'الطلاب'!$A$6:$A$505,0))&amp;"","كود غير موجود"))</f>
        <v/>
      </c>
      <c r="G1594" s="6">
        <f>IF(B1594&amp;""="","",IFERROR(INDEX('الطلاب'!$F$6:$F$505,MATCH(B1594&amp;"",'الطلاب'!$A$6:$A$505,0))&amp;"",""))</f>
        <v/>
      </c>
      <c r="H1594" s="22">
        <f>IF(OR(B1594&amp;""="",NOT(ISNUMBER(A1594))),"",IF(COUNTIFS($B$6:$B$3005,B1594&amp;"",$A$6:$A$3005,"&gt;"&amp;A1594)=0,1,0))</f>
        <v/>
      </c>
    </row>
    <row r="1595">
      <c r="A1595" s="13" t="n"/>
      <c r="B1595" s="5" t="n"/>
      <c r="C1595" s="17" t="n"/>
      <c r="D1595" s="5" t="n"/>
      <c r="E1595" s="5" t="n"/>
      <c r="F1595" s="6">
        <f>IF(B1595&amp;""="","",IFERROR(INDEX('الطلاب'!$B$6:$B$505,MATCH(B1595&amp;"",'الطلاب'!$A$6:$A$505,0))&amp;"","كود غير موجود"))</f>
        <v/>
      </c>
      <c r="G1595" s="6">
        <f>IF(B1595&amp;""="","",IFERROR(INDEX('الطلاب'!$F$6:$F$505,MATCH(B1595&amp;"",'الطلاب'!$A$6:$A$505,0))&amp;"",""))</f>
        <v/>
      </c>
      <c r="H1595" s="22">
        <f>IF(OR(B1595&amp;""="",NOT(ISNUMBER(A1595))),"",IF(COUNTIFS($B$6:$B$3005,B1595&amp;"",$A$6:$A$3005,"&gt;"&amp;A1595)=0,1,0))</f>
        <v/>
      </c>
    </row>
    <row r="1596">
      <c r="A1596" s="13" t="n"/>
      <c r="B1596" s="5" t="n"/>
      <c r="C1596" s="17" t="n"/>
      <c r="D1596" s="5" t="n"/>
      <c r="E1596" s="5" t="n"/>
      <c r="F1596" s="6">
        <f>IF(B1596&amp;""="","",IFERROR(INDEX('الطلاب'!$B$6:$B$505,MATCH(B1596&amp;"",'الطلاب'!$A$6:$A$505,0))&amp;"","كود غير موجود"))</f>
        <v/>
      </c>
      <c r="G1596" s="6">
        <f>IF(B1596&amp;""="","",IFERROR(INDEX('الطلاب'!$F$6:$F$505,MATCH(B1596&amp;"",'الطلاب'!$A$6:$A$505,0))&amp;"",""))</f>
        <v/>
      </c>
      <c r="H1596" s="22">
        <f>IF(OR(B1596&amp;""="",NOT(ISNUMBER(A1596))),"",IF(COUNTIFS($B$6:$B$3005,B1596&amp;"",$A$6:$A$3005,"&gt;"&amp;A1596)=0,1,0))</f>
        <v/>
      </c>
    </row>
    <row r="1597">
      <c r="A1597" s="13" t="n"/>
      <c r="B1597" s="5" t="n"/>
      <c r="C1597" s="17" t="n"/>
      <c r="D1597" s="5" t="n"/>
      <c r="E1597" s="5" t="n"/>
      <c r="F1597" s="6">
        <f>IF(B1597&amp;""="","",IFERROR(INDEX('الطلاب'!$B$6:$B$505,MATCH(B1597&amp;"",'الطلاب'!$A$6:$A$505,0))&amp;"","كود غير موجود"))</f>
        <v/>
      </c>
      <c r="G1597" s="6">
        <f>IF(B1597&amp;""="","",IFERROR(INDEX('الطلاب'!$F$6:$F$505,MATCH(B1597&amp;"",'الطلاب'!$A$6:$A$505,0))&amp;"",""))</f>
        <v/>
      </c>
      <c r="H1597" s="22">
        <f>IF(OR(B1597&amp;""="",NOT(ISNUMBER(A1597))),"",IF(COUNTIFS($B$6:$B$3005,B1597&amp;"",$A$6:$A$3005,"&gt;"&amp;A1597)=0,1,0))</f>
        <v/>
      </c>
    </row>
    <row r="1598">
      <c r="A1598" s="13" t="n"/>
      <c r="B1598" s="5" t="n"/>
      <c r="C1598" s="17" t="n"/>
      <c r="D1598" s="5" t="n"/>
      <c r="E1598" s="5" t="n"/>
      <c r="F1598" s="6">
        <f>IF(B1598&amp;""="","",IFERROR(INDEX('الطلاب'!$B$6:$B$505,MATCH(B1598&amp;"",'الطلاب'!$A$6:$A$505,0))&amp;"","كود غير موجود"))</f>
        <v/>
      </c>
      <c r="G1598" s="6">
        <f>IF(B1598&amp;""="","",IFERROR(INDEX('الطلاب'!$F$6:$F$505,MATCH(B1598&amp;"",'الطلاب'!$A$6:$A$505,0))&amp;"",""))</f>
        <v/>
      </c>
      <c r="H1598" s="22">
        <f>IF(OR(B1598&amp;""="",NOT(ISNUMBER(A1598))),"",IF(COUNTIFS($B$6:$B$3005,B1598&amp;"",$A$6:$A$3005,"&gt;"&amp;A1598)=0,1,0))</f>
        <v/>
      </c>
    </row>
    <row r="1599">
      <c r="A1599" s="13" t="n"/>
      <c r="B1599" s="5" t="n"/>
      <c r="C1599" s="17" t="n"/>
      <c r="D1599" s="5" t="n"/>
      <c r="E1599" s="5" t="n"/>
      <c r="F1599" s="6">
        <f>IF(B1599&amp;""="","",IFERROR(INDEX('الطلاب'!$B$6:$B$505,MATCH(B1599&amp;"",'الطلاب'!$A$6:$A$505,0))&amp;"","كود غير موجود"))</f>
        <v/>
      </c>
      <c r="G1599" s="6">
        <f>IF(B1599&amp;""="","",IFERROR(INDEX('الطلاب'!$F$6:$F$505,MATCH(B1599&amp;"",'الطلاب'!$A$6:$A$505,0))&amp;"",""))</f>
        <v/>
      </c>
      <c r="H1599" s="22">
        <f>IF(OR(B1599&amp;""="",NOT(ISNUMBER(A1599))),"",IF(COUNTIFS($B$6:$B$3005,B1599&amp;"",$A$6:$A$3005,"&gt;"&amp;A1599)=0,1,0))</f>
        <v/>
      </c>
    </row>
    <row r="1600">
      <c r="A1600" s="13" t="n"/>
      <c r="B1600" s="5" t="n"/>
      <c r="C1600" s="17" t="n"/>
      <c r="D1600" s="5" t="n"/>
      <c r="E1600" s="5" t="n"/>
      <c r="F1600" s="6">
        <f>IF(B1600&amp;""="","",IFERROR(INDEX('الطلاب'!$B$6:$B$505,MATCH(B1600&amp;"",'الطلاب'!$A$6:$A$505,0))&amp;"","كود غير موجود"))</f>
        <v/>
      </c>
      <c r="G1600" s="6">
        <f>IF(B1600&amp;""="","",IFERROR(INDEX('الطلاب'!$F$6:$F$505,MATCH(B1600&amp;"",'الطلاب'!$A$6:$A$505,0))&amp;"",""))</f>
        <v/>
      </c>
      <c r="H1600" s="22">
        <f>IF(OR(B1600&amp;""="",NOT(ISNUMBER(A1600))),"",IF(COUNTIFS($B$6:$B$3005,B1600&amp;"",$A$6:$A$3005,"&gt;"&amp;A1600)=0,1,0))</f>
        <v/>
      </c>
    </row>
    <row r="1601">
      <c r="A1601" s="13" t="n"/>
      <c r="B1601" s="5" t="n"/>
      <c r="C1601" s="17" t="n"/>
      <c r="D1601" s="5" t="n"/>
      <c r="E1601" s="5" t="n"/>
      <c r="F1601" s="6">
        <f>IF(B1601&amp;""="","",IFERROR(INDEX('الطلاب'!$B$6:$B$505,MATCH(B1601&amp;"",'الطلاب'!$A$6:$A$505,0))&amp;"","كود غير موجود"))</f>
        <v/>
      </c>
      <c r="G1601" s="6">
        <f>IF(B1601&amp;""="","",IFERROR(INDEX('الطلاب'!$F$6:$F$505,MATCH(B1601&amp;"",'الطلاب'!$A$6:$A$505,0))&amp;"",""))</f>
        <v/>
      </c>
      <c r="H1601" s="22">
        <f>IF(OR(B1601&amp;""="",NOT(ISNUMBER(A1601))),"",IF(COUNTIFS($B$6:$B$3005,B1601&amp;"",$A$6:$A$3005,"&gt;"&amp;A1601)=0,1,0))</f>
        <v/>
      </c>
    </row>
    <row r="1602">
      <c r="A1602" s="13" t="n"/>
      <c r="B1602" s="5" t="n"/>
      <c r="C1602" s="17" t="n"/>
      <c r="D1602" s="5" t="n"/>
      <c r="E1602" s="5" t="n"/>
      <c r="F1602" s="6">
        <f>IF(B1602&amp;""="","",IFERROR(INDEX('الطلاب'!$B$6:$B$505,MATCH(B1602&amp;"",'الطلاب'!$A$6:$A$505,0))&amp;"","كود غير موجود"))</f>
        <v/>
      </c>
      <c r="G1602" s="6">
        <f>IF(B1602&amp;""="","",IFERROR(INDEX('الطلاب'!$F$6:$F$505,MATCH(B1602&amp;"",'الطلاب'!$A$6:$A$505,0))&amp;"",""))</f>
        <v/>
      </c>
      <c r="H1602" s="22">
        <f>IF(OR(B1602&amp;""="",NOT(ISNUMBER(A1602))),"",IF(COUNTIFS($B$6:$B$3005,B1602&amp;"",$A$6:$A$3005,"&gt;"&amp;A1602)=0,1,0))</f>
        <v/>
      </c>
    </row>
    <row r="1603">
      <c r="A1603" s="13" t="n"/>
      <c r="B1603" s="5" t="n"/>
      <c r="C1603" s="17" t="n"/>
      <c r="D1603" s="5" t="n"/>
      <c r="E1603" s="5" t="n"/>
      <c r="F1603" s="6">
        <f>IF(B1603&amp;""="","",IFERROR(INDEX('الطلاب'!$B$6:$B$505,MATCH(B1603&amp;"",'الطلاب'!$A$6:$A$505,0))&amp;"","كود غير موجود"))</f>
        <v/>
      </c>
      <c r="G1603" s="6">
        <f>IF(B1603&amp;""="","",IFERROR(INDEX('الطلاب'!$F$6:$F$505,MATCH(B1603&amp;"",'الطلاب'!$A$6:$A$505,0))&amp;"",""))</f>
        <v/>
      </c>
      <c r="H1603" s="22">
        <f>IF(OR(B1603&amp;""="",NOT(ISNUMBER(A1603))),"",IF(COUNTIFS($B$6:$B$3005,B1603&amp;"",$A$6:$A$3005,"&gt;"&amp;A1603)=0,1,0))</f>
        <v/>
      </c>
    </row>
    <row r="1604">
      <c r="A1604" s="13" t="n"/>
      <c r="B1604" s="5" t="n"/>
      <c r="C1604" s="17" t="n"/>
      <c r="D1604" s="5" t="n"/>
      <c r="E1604" s="5" t="n"/>
      <c r="F1604" s="6">
        <f>IF(B1604&amp;""="","",IFERROR(INDEX('الطلاب'!$B$6:$B$505,MATCH(B1604&amp;"",'الطلاب'!$A$6:$A$505,0))&amp;"","كود غير موجود"))</f>
        <v/>
      </c>
      <c r="G1604" s="6">
        <f>IF(B1604&amp;""="","",IFERROR(INDEX('الطلاب'!$F$6:$F$505,MATCH(B1604&amp;"",'الطلاب'!$A$6:$A$505,0))&amp;"",""))</f>
        <v/>
      </c>
      <c r="H1604" s="22">
        <f>IF(OR(B1604&amp;""="",NOT(ISNUMBER(A1604))),"",IF(COUNTIFS($B$6:$B$3005,B1604&amp;"",$A$6:$A$3005,"&gt;"&amp;A1604)=0,1,0))</f>
        <v/>
      </c>
    </row>
    <row r="1605">
      <c r="A1605" s="13" t="n"/>
      <c r="B1605" s="5" t="n"/>
      <c r="C1605" s="17" t="n"/>
      <c r="D1605" s="5" t="n"/>
      <c r="E1605" s="5" t="n"/>
      <c r="F1605" s="6">
        <f>IF(B1605&amp;""="","",IFERROR(INDEX('الطلاب'!$B$6:$B$505,MATCH(B1605&amp;"",'الطلاب'!$A$6:$A$505,0))&amp;"","كود غير موجود"))</f>
        <v/>
      </c>
      <c r="G1605" s="6">
        <f>IF(B1605&amp;""="","",IFERROR(INDEX('الطلاب'!$F$6:$F$505,MATCH(B1605&amp;"",'الطلاب'!$A$6:$A$505,0))&amp;"",""))</f>
        <v/>
      </c>
      <c r="H1605" s="22">
        <f>IF(OR(B1605&amp;""="",NOT(ISNUMBER(A1605))),"",IF(COUNTIFS($B$6:$B$3005,B1605&amp;"",$A$6:$A$3005,"&gt;"&amp;A1605)=0,1,0))</f>
        <v/>
      </c>
    </row>
    <row r="1606">
      <c r="A1606" s="13" t="n"/>
      <c r="B1606" s="5" t="n"/>
      <c r="C1606" s="17" t="n"/>
      <c r="D1606" s="5" t="n"/>
      <c r="E1606" s="5" t="n"/>
      <c r="F1606" s="6">
        <f>IF(B1606&amp;""="","",IFERROR(INDEX('الطلاب'!$B$6:$B$505,MATCH(B1606&amp;"",'الطلاب'!$A$6:$A$505,0))&amp;"","كود غير موجود"))</f>
        <v/>
      </c>
      <c r="G1606" s="6">
        <f>IF(B1606&amp;""="","",IFERROR(INDEX('الطلاب'!$F$6:$F$505,MATCH(B1606&amp;"",'الطلاب'!$A$6:$A$505,0))&amp;"",""))</f>
        <v/>
      </c>
      <c r="H1606" s="22">
        <f>IF(OR(B1606&amp;""="",NOT(ISNUMBER(A1606))),"",IF(COUNTIFS($B$6:$B$3005,B1606&amp;"",$A$6:$A$3005,"&gt;"&amp;A1606)=0,1,0))</f>
        <v/>
      </c>
    </row>
    <row r="1607">
      <c r="A1607" s="13" t="n"/>
      <c r="B1607" s="5" t="n"/>
      <c r="C1607" s="17" t="n"/>
      <c r="D1607" s="5" t="n"/>
      <c r="E1607" s="5" t="n"/>
      <c r="F1607" s="6">
        <f>IF(B1607&amp;""="","",IFERROR(INDEX('الطلاب'!$B$6:$B$505,MATCH(B1607&amp;"",'الطلاب'!$A$6:$A$505,0))&amp;"","كود غير موجود"))</f>
        <v/>
      </c>
      <c r="G1607" s="6">
        <f>IF(B1607&amp;""="","",IFERROR(INDEX('الطلاب'!$F$6:$F$505,MATCH(B1607&amp;"",'الطلاب'!$A$6:$A$505,0))&amp;"",""))</f>
        <v/>
      </c>
      <c r="H1607" s="22">
        <f>IF(OR(B1607&amp;""="",NOT(ISNUMBER(A1607))),"",IF(COUNTIFS($B$6:$B$3005,B1607&amp;"",$A$6:$A$3005,"&gt;"&amp;A1607)=0,1,0))</f>
        <v/>
      </c>
    </row>
    <row r="1608">
      <c r="A1608" s="13" t="n"/>
      <c r="B1608" s="5" t="n"/>
      <c r="C1608" s="17" t="n"/>
      <c r="D1608" s="5" t="n"/>
      <c r="E1608" s="5" t="n"/>
      <c r="F1608" s="6">
        <f>IF(B1608&amp;""="","",IFERROR(INDEX('الطلاب'!$B$6:$B$505,MATCH(B1608&amp;"",'الطلاب'!$A$6:$A$505,0))&amp;"","كود غير موجود"))</f>
        <v/>
      </c>
      <c r="G1608" s="6">
        <f>IF(B1608&amp;""="","",IFERROR(INDEX('الطلاب'!$F$6:$F$505,MATCH(B1608&amp;"",'الطلاب'!$A$6:$A$505,0))&amp;"",""))</f>
        <v/>
      </c>
      <c r="H1608" s="22">
        <f>IF(OR(B1608&amp;""="",NOT(ISNUMBER(A1608))),"",IF(COUNTIFS($B$6:$B$3005,B1608&amp;"",$A$6:$A$3005,"&gt;"&amp;A1608)=0,1,0))</f>
        <v/>
      </c>
    </row>
    <row r="1609">
      <c r="A1609" s="13" t="n"/>
      <c r="B1609" s="5" t="n"/>
      <c r="C1609" s="17" t="n"/>
      <c r="D1609" s="5" t="n"/>
      <c r="E1609" s="5" t="n"/>
      <c r="F1609" s="6">
        <f>IF(B1609&amp;""="","",IFERROR(INDEX('الطلاب'!$B$6:$B$505,MATCH(B1609&amp;"",'الطلاب'!$A$6:$A$505,0))&amp;"","كود غير موجود"))</f>
        <v/>
      </c>
      <c r="G1609" s="6">
        <f>IF(B1609&amp;""="","",IFERROR(INDEX('الطلاب'!$F$6:$F$505,MATCH(B1609&amp;"",'الطلاب'!$A$6:$A$505,0))&amp;"",""))</f>
        <v/>
      </c>
      <c r="H1609" s="22">
        <f>IF(OR(B1609&amp;""="",NOT(ISNUMBER(A1609))),"",IF(COUNTIFS($B$6:$B$3005,B1609&amp;"",$A$6:$A$3005,"&gt;"&amp;A1609)=0,1,0))</f>
        <v/>
      </c>
    </row>
    <row r="1610">
      <c r="A1610" s="13" t="n"/>
      <c r="B1610" s="5" t="n"/>
      <c r="C1610" s="17" t="n"/>
      <c r="D1610" s="5" t="n"/>
      <c r="E1610" s="5" t="n"/>
      <c r="F1610" s="6">
        <f>IF(B1610&amp;""="","",IFERROR(INDEX('الطلاب'!$B$6:$B$505,MATCH(B1610&amp;"",'الطلاب'!$A$6:$A$505,0))&amp;"","كود غير موجود"))</f>
        <v/>
      </c>
      <c r="G1610" s="6">
        <f>IF(B1610&amp;""="","",IFERROR(INDEX('الطلاب'!$F$6:$F$505,MATCH(B1610&amp;"",'الطلاب'!$A$6:$A$505,0))&amp;"",""))</f>
        <v/>
      </c>
      <c r="H1610" s="22">
        <f>IF(OR(B1610&amp;""="",NOT(ISNUMBER(A1610))),"",IF(COUNTIFS($B$6:$B$3005,B1610&amp;"",$A$6:$A$3005,"&gt;"&amp;A1610)=0,1,0))</f>
        <v/>
      </c>
    </row>
    <row r="1611">
      <c r="A1611" s="13" t="n"/>
      <c r="B1611" s="5" t="n"/>
      <c r="C1611" s="17" t="n"/>
      <c r="D1611" s="5" t="n"/>
      <c r="E1611" s="5" t="n"/>
      <c r="F1611" s="6">
        <f>IF(B1611&amp;""="","",IFERROR(INDEX('الطلاب'!$B$6:$B$505,MATCH(B1611&amp;"",'الطلاب'!$A$6:$A$505,0))&amp;"","كود غير موجود"))</f>
        <v/>
      </c>
      <c r="G1611" s="6">
        <f>IF(B1611&amp;""="","",IFERROR(INDEX('الطلاب'!$F$6:$F$505,MATCH(B1611&amp;"",'الطلاب'!$A$6:$A$505,0))&amp;"",""))</f>
        <v/>
      </c>
      <c r="H1611" s="22">
        <f>IF(OR(B1611&amp;""="",NOT(ISNUMBER(A1611))),"",IF(COUNTIFS($B$6:$B$3005,B1611&amp;"",$A$6:$A$3005,"&gt;"&amp;A1611)=0,1,0))</f>
        <v/>
      </c>
    </row>
    <row r="1612">
      <c r="A1612" s="13" t="n"/>
      <c r="B1612" s="5" t="n"/>
      <c r="C1612" s="17" t="n"/>
      <c r="D1612" s="5" t="n"/>
      <c r="E1612" s="5" t="n"/>
      <c r="F1612" s="6">
        <f>IF(B1612&amp;""="","",IFERROR(INDEX('الطلاب'!$B$6:$B$505,MATCH(B1612&amp;"",'الطلاب'!$A$6:$A$505,0))&amp;"","كود غير موجود"))</f>
        <v/>
      </c>
      <c r="G1612" s="6">
        <f>IF(B1612&amp;""="","",IFERROR(INDEX('الطلاب'!$F$6:$F$505,MATCH(B1612&amp;"",'الطلاب'!$A$6:$A$505,0))&amp;"",""))</f>
        <v/>
      </c>
      <c r="H1612" s="22">
        <f>IF(OR(B1612&amp;""="",NOT(ISNUMBER(A1612))),"",IF(COUNTIFS($B$6:$B$3005,B1612&amp;"",$A$6:$A$3005,"&gt;"&amp;A1612)=0,1,0))</f>
        <v/>
      </c>
    </row>
    <row r="1613">
      <c r="A1613" s="13" t="n"/>
      <c r="B1613" s="5" t="n"/>
      <c r="C1613" s="17" t="n"/>
      <c r="D1613" s="5" t="n"/>
      <c r="E1613" s="5" t="n"/>
      <c r="F1613" s="6">
        <f>IF(B1613&amp;""="","",IFERROR(INDEX('الطلاب'!$B$6:$B$505,MATCH(B1613&amp;"",'الطلاب'!$A$6:$A$505,0))&amp;"","كود غير موجود"))</f>
        <v/>
      </c>
      <c r="G1613" s="6">
        <f>IF(B1613&amp;""="","",IFERROR(INDEX('الطلاب'!$F$6:$F$505,MATCH(B1613&amp;"",'الطلاب'!$A$6:$A$505,0))&amp;"",""))</f>
        <v/>
      </c>
      <c r="H1613" s="22">
        <f>IF(OR(B1613&amp;""="",NOT(ISNUMBER(A1613))),"",IF(COUNTIFS($B$6:$B$3005,B1613&amp;"",$A$6:$A$3005,"&gt;"&amp;A1613)=0,1,0))</f>
        <v/>
      </c>
    </row>
    <row r="1614">
      <c r="A1614" s="13" t="n"/>
      <c r="B1614" s="5" t="n"/>
      <c r="C1614" s="17" t="n"/>
      <c r="D1614" s="5" t="n"/>
      <c r="E1614" s="5" t="n"/>
      <c r="F1614" s="6">
        <f>IF(B1614&amp;""="","",IFERROR(INDEX('الطلاب'!$B$6:$B$505,MATCH(B1614&amp;"",'الطلاب'!$A$6:$A$505,0))&amp;"","كود غير موجود"))</f>
        <v/>
      </c>
      <c r="G1614" s="6">
        <f>IF(B1614&amp;""="","",IFERROR(INDEX('الطلاب'!$F$6:$F$505,MATCH(B1614&amp;"",'الطلاب'!$A$6:$A$505,0))&amp;"",""))</f>
        <v/>
      </c>
      <c r="H1614" s="22">
        <f>IF(OR(B1614&amp;""="",NOT(ISNUMBER(A1614))),"",IF(COUNTIFS($B$6:$B$3005,B1614&amp;"",$A$6:$A$3005,"&gt;"&amp;A1614)=0,1,0))</f>
        <v/>
      </c>
    </row>
    <row r="1615">
      <c r="A1615" s="13" t="n"/>
      <c r="B1615" s="5" t="n"/>
      <c r="C1615" s="17" t="n"/>
      <c r="D1615" s="5" t="n"/>
      <c r="E1615" s="5" t="n"/>
      <c r="F1615" s="6">
        <f>IF(B1615&amp;""="","",IFERROR(INDEX('الطلاب'!$B$6:$B$505,MATCH(B1615&amp;"",'الطلاب'!$A$6:$A$505,0))&amp;"","كود غير موجود"))</f>
        <v/>
      </c>
      <c r="G1615" s="6">
        <f>IF(B1615&amp;""="","",IFERROR(INDEX('الطلاب'!$F$6:$F$505,MATCH(B1615&amp;"",'الطلاب'!$A$6:$A$505,0))&amp;"",""))</f>
        <v/>
      </c>
      <c r="H1615" s="22">
        <f>IF(OR(B1615&amp;""="",NOT(ISNUMBER(A1615))),"",IF(COUNTIFS($B$6:$B$3005,B1615&amp;"",$A$6:$A$3005,"&gt;"&amp;A1615)=0,1,0))</f>
        <v/>
      </c>
    </row>
    <row r="1616">
      <c r="A1616" s="13" t="n"/>
      <c r="B1616" s="5" t="n"/>
      <c r="C1616" s="17" t="n"/>
      <c r="D1616" s="5" t="n"/>
      <c r="E1616" s="5" t="n"/>
      <c r="F1616" s="6">
        <f>IF(B1616&amp;""="","",IFERROR(INDEX('الطلاب'!$B$6:$B$505,MATCH(B1616&amp;"",'الطلاب'!$A$6:$A$505,0))&amp;"","كود غير موجود"))</f>
        <v/>
      </c>
      <c r="G1616" s="6">
        <f>IF(B1616&amp;""="","",IFERROR(INDEX('الطلاب'!$F$6:$F$505,MATCH(B1616&amp;"",'الطلاب'!$A$6:$A$505,0))&amp;"",""))</f>
        <v/>
      </c>
      <c r="H1616" s="22">
        <f>IF(OR(B1616&amp;""="",NOT(ISNUMBER(A1616))),"",IF(COUNTIFS($B$6:$B$3005,B1616&amp;"",$A$6:$A$3005,"&gt;"&amp;A1616)=0,1,0))</f>
        <v/>
      </c>
    </row>
    <row r="1617">
      <c r="A1617" s="13" t="n"/>
      <c r="B1617" s="5" t="n"/>
      <c r="C1617" s="17" t="n"/>
      <c r="D1617" s="5" t="n"/>
      <c r="E1617" s="5" t="n"/>
      <c r="F1617" s="6">
        <f>IF(B1617&amp;""="","",IFERROR(INDEX('الطلاب'!$B$6:$B$505,MATCH(B1617&amp;"",'الطلاب'!$A$6:$A$505,0))&amp;"","كود غير موجود"))</f>
        <v/>
      </c>
      <c r="G1617" s="6">
        <f>IF(B1617&amp;""="","",IFERROR(INDEX('الطلاب'!$F$6:$F$505,MATCH(B1617&amp;"",'الطلاب'!$A$6:$A$505,0))&amp;"",""))</f>
        <v/>
      </c>
      <c r="H1617" s="22">
        <f>IF(OR(B1617&amp;""="",NOT(ISNUMBER(A1617))),"",IF(COUNTIFS($B$6:$B$3005,B1617&amp;"",$A$6:$A$3005,"&gt;"&amp;A1617)=0,1,0))</f>
        <v/>
      </c>
    </row>
    <row r="1618">
      <c r="A1618" s="13" t="n"/>
      <c r="B1618" s="5" t="n"/>
      <c r="C1618" s="17" t="n"/>
      <c r="D1618" s="5" t="n"/>
      <c r="E1618" s="5" t="n"/>
      <c r="F1618" s="6">
        <f>IF(B1618&amp;""="","",IFERROR(INDEX('الطلاب'!$B$6:$B$505,MATCH(B1618&amp;"",'الطلاب'!$A$6:$A$505,0))&amp;"","كود غير موجود"))</f>
        <v/>
      </c>
      <c r="G1618" s="6">
        <f>IF(B1618&amp;""="","",IFERROR(INDEX('الطلاب'!$F$6:$F$505,MATCH(B1618&amp;"",'الطلاب'!$A$6:$A$505,0))&amp;"",""))</f>
        <v/>
      </c>
      <c r="H1618" s="22">
        <f>IF(OR(B1618&amp;""="",NOT(ISNUMBER(A1618))),"",IF(COUNTIFS($B$6:$B$3005,B1618&amp;"",$A$6:$A$3005,"&gt;"&amp;A1618)=0,1,0))</f>
        <v/>
      </c>
    </row>
    <row r="1619">
      <c r="A1619" s="13" t="n"/>
      <c r="B1619" s="5" t="n"/>
      <c r="C1619" s="17" t="n"/>
      <c r="D1619" s="5" t="n"/>
      <c r="E1619" s="5" t="n"/>
      <c r="F1619" s="6">
        <f>IF(B1619&amp;""="","",IFERROR(INDEX('الطلاب'!$B$6:$B$505,MATCH(B1619&amp;"",'الطلاب'!$A$6:$A$505,0))&amp;"","كود غير موجود"))</f>
        <v/>
      </c>
      <c r="G1619" s="6">
        <f>IF(B1619&amp;""="","",IFERROR(INDEX('الطلاب'!$F$6:$F$505,MATCH(B1619&amp;"",'الطلاب'!$A$6:$A$505,0))&amp;"",""))</f>
        <v/>
      </c>
      <c r="H1619" s="22">
        <f>IF(OR(B1619&amp;""="",NOT(ISNUMBER(A1619))),"",IF(COUNTIFS($B$6:$B$3005,B1619&amp;"",$A$6:$A$3005,"&gt;"&amp;A1619)=0,1,0))</f>
        <v/>
      </c>
    </row>
    <row r="1620">
      <c r="A1620" s="13" t="n"/>
      <c r="B1620" s="5" t="n"/>
      <c r="C1620" s="17" t="n"/>
      <c r="D1620" s="5" t="n"/>
      <c r="E1620" s="5" t="n"/>
      <c r="F1620" s="6">
        <f>IF(B1620&amp;""="","",IFERROR(INDEX('الطلاب'!$B$6:$B$505,MATCH(B1620&amp;"",'الطلاب'!$A$6:$A$505,0))&amp;"","كود غير موجود"))</f>
        <v/>
      </c>
      <c r="G1620" s="6">
        <f>IF(B1620&amp;""="","",IFERROR(INDEX('الطلاب'!$F$6:$F$505,MATCH(B1620&amp;"",'الطلاب'!$A$6:$A$505,0))&amp;"",""))</f>
        <v/>
      </c>
      <c r="H1620" s="22">
        <f>IF(OR(B1620&amp;""="",NOT(ISNUMBER(A1620))),"",IF(COUNTIFS($B$6:$B$3005,B1620&amp;"",$A$6:$A$3005,"&gt;"&amp;A1620)=0,1,0))</f>
        <v/>
      </c>
    </row>
    <row r="1621">
      <c r="A1621" s="13" t="n"/>
      <c r="B1621" s="5" t="n"/>
      <c r="C1621" s="17" t="n"/>
      <c r="D1621" s="5" t="n"/>
      <c r="E1621" s="5" t="n"/>
      <c r="F1621" s="6">
        <f>IF(B1621&amp;""="","",IFERROR(INDEX('الطلاب'!$B$6:$B$505,MATCH(B1621&amp;"",'الطلاب'!$A$6:$A$505,0))&amp;"","كود غير موجود"))</f>
        <v/>
      </c>
      <c r="G1621" s="6">
        <f>IF(B1621&amp;""="","",IFERROR(INDEX('الطلاب'!$F$6:$F$505,MATCH(B1621&amp;"",'الطلاب'!$A$6:$A$505,0))&amp;"",""))</f>
        <v/>
      </c>
      <c r="H1621" s="22">
        <f>IF(OR(B1621&amp;""="",NOT(ISNUMBER(A1621))),"",IF(COUNTIFS($B$6:$B$3005,B1621&amp;"",$A$6:$A$3005,"&gt;"&amp;A1621)=0,1,0))</f>
        <v/>
      </c>
    </row>
    <row r="1622">
      <c r="A1622" s="13" t="n"/>
      <c r="B1622" s="5" t="n"/>
      <c r="C1622" s="17" t="n"/>
      <c r="D1622" s="5" t="n"/>
      <c r="E1622" s="5" t="n"/>
      <c r="F1622" s="6">
        <f>IF(B1622&amp;""="","",IFERROR(INDEX('الطلاب'!$B$6:$B$505,MATCH(B1622&amp;"",'الطلاب'!$A$6:$A$505,0))&amp;"","كود غير موجود"))</f>
        <v/>
      </c>
      <c r="G1622" s="6">
        <f>IF(B1622&amp;""="","",IFERROR(INDEX('الطلاب'!$F$6:$F$505,MATCH(B1622&amp;"",'الطلاب'!$A$6:$A$505,0))&amp;"",""))</f>
        <v/>
      </c>
      <c r="H1622" s="22">
        <f>IF(OR(B1622&amp;""="",NOT(ISNUMBER(A1622))),"",IF(COUNTIFS($B$6:$B$3005,B1622&amp;"",$A$6:$A$3005,"&gt;"&amp;A1622)=0,1,0))</f>
        <v/>
      </c>
    </row>
    <row r="1623">
      <c r="A1623" s="13" t="n"/>
      <c r="B1623" s="5" t="n"/>
      <c r="C1623" s="17" t="n"/>
      <c r="D1623" s="5" t="n"/>
      <c r="E1623" s="5" t="n"/>
      <c r="F1623" s="6">
        <f>IF(B1623&amp;""="","",IFERROR(INDEX('الطلاب'!$B$6:$B$505,MATCH(B1623&amp;"",'الطلاب'!$A$6:$A$505,0))&amp;"","كود غير موجود"))</f>
        <v/>
      </c>
      <c r="G1623" s="6">
        <f>IF(B1623&amp;""="","",IFERROR(INDEX('الطلاب'!$F$6:$F$505,MATCH(B1623&amp;"",'الطلاب'!$A$6:$A$505,0))&amp;"",""))</f>
        <v/>
      </c>
      <c r="H1623" s="22">
        <f>IF(OR(B1623&amp;""="",NOT(ISNUMBER(A1623))),"",IF(COUNTIFS($B$6:$B$3005,B1623&amp;"",$A$6:$A$3005,"&gt;"&amp;A1623)=0,1,0))</f>
        <v/>
      </c>
    </row>
    <row r="1624">
      <c r="A1624" s="13" t="n"/>
      <c r="B1624" s="5" t="n"/>
      <c r="C1624" s="17" t="n"/>
      <c r="D1624" s="5" t="n"/>
      <c r="E1624" s="5" t="n"/>
      <c r="F1624" s="6">
        <f>IF(B1624&amp;""="","",IFERROR(INDEX('الطلاب'!$B$6:$B$505,MATCH(B1624&amp;"",'الطلاب'!$A$6:$A$505,0))&amp;"","كود غير موجود"))</f>
        <v/>
      </c>
      <c r="G1624" s="6">
        <f>IF(B1624&amp;""="","",IFERROR(INDEX('الطلاب'!$F$6:$F$505,MATCH(B1624&amp;"",'الطلاب'!$A$6:$A$505,0))&amp;"",""))</f>
        <v/>
      </c>
      <c r="H1624" s="22">
        <f>IF(OR(B1624&amp;""="",NOT(ISNUMBER(A1624))),"",IF(COUNTIFS($B$6:$B$3005,B1624&amp;"",$A$6:$A$3005,"&gt;"&amp;A1624)=0,1,0))</f>
        <v/>
      </c>
    </row>
    <row r="1625">
      <c r="A1625" s="13" t="n"/>
      <c r="B1625" s="5" t="n"/>
      <c r="C1625" s="17" t="n"/>
      <c r="D1625" s="5" t="n"/>
      <c r="E1625" s="5" t="n"/>
      <c r="F1625" s="6">
        <f>IF(B1625&amp;""="","",IFERROR(INDEX('الطلاب'!$B$6:$B$505,MATCH(B1625&amp;"",'الطلاب'!$A$6:$A$505,0))&amp;"","كود غير موجود"))</f>
        <v/>
      </c>
      <c r="G1625" s="6">
        <f>IF(B1625&amp;""="","",IFERROR(INDEX('الطلاب'!$F$6:$F$505,MATCH(B1625&amp;"",'الطلاب'!$A$6:$A$505,0))&amp;"",""))</f>
        <v/>
      </c>
      <c r="H1625" s="22">
        <f>IF(OR(B1625&amp;""="",NOT(ISNUMBER(A1625))),"",IF(COUNTIFS($B$6:$B$3005,B1625&amp;"",$A$6:$A$3005,"&gt;"&amp;A1625)=0,1,0))</f>
        <v/>
      </c>
    </row>
    <row r="1626">
      <c r="A1626" s="13" t="n"/>
      <c r="B1626" s="5" t="n"/>
      <c r="C1626" s="17" t="n"/>
      <c r="D1626" s="5" t="n"/>
      <c r="E1626" s="5" t="n"/>
      <c r="F1626" s="6">
        <f>IF(B1626&amp;""="","",IFERROR(INDEX('الطلاب'!$B$6:$B$505,MATCH(B1626&amp;"",'الطلاب'!$A$6:$A$505,0))&amp;"","كود غير موجود"))</f>
        <v/>
      </c>
      <c r="G1626" s="6">
        <f>IF(B1626&amp;""="","",IFERROR(INDEX('الطلاب'!$F$6:$F$505,MATCH(B1626&amp;"",'الطلاب'!$A$6:$A$505,0))&amp;"",""))</f>
        <v/>
      </c>
      <c r="H1626" s="22">
        <f>IF(OR(B1626&amp;""="",NOT(ISNUMBER(A1626))),"",IF(COUNTIFS($B$6:$B$3005,B1626&amp;"",$A$6:$A$3005,"&gt;"&amp;A1626)=0,1,0))</f>
        <v/>
      </c>
    </row>
    <row r="1627">
      <c r="A1627" s="13" t="n"/>
      <c r="B1627" s="5" t="n"/>
      <c r="C1627" s="17" t="n"/>
      <c r="D1627" s="5" t="n"/>
      <c r="E1627" s="5" t="n"/>
      <c r="F1627" s="6">
        <f>IF(B1627&amp;""="","",IFERROR(INDEX('الطلاب'!$B$6:$B$505,MATCH(B1627&amp;"",'الطلاب'!$A$6:$A$505,0))&amp;"","كود غير موجود"))</f>
        <v/>
      </c>
      <c r="G1627" s="6">
        <f>IF(B1627&amp;""="","",IFERROR(INDEX('الطلاب'!$F$6:$F$505,MATCH(B1627&amp;"",'الطلاب'!$A$6:$A$505,0))&amp;"",""))</f>
        <v/>
      </c>
      <c r="H1627" s="22">
        <f>IF(OR(B1627&amp;""="",NOT(ISNUMBER(A1627))),"",IF(COUNTIFS($B$6:$B$3005,B1627&amp;"",$A$6:$A$3005,"&gt;"&amp;A1627)=0,1,0))</f>
        <v/>
      </c>
    </row>
    <row r="1628">
      <c r="A1628" s="13" t="n"/>
      <c r="B1628" s="5" t="n"/>
      <c r="C1628" s="17" t="n"/>
      <c r="D1628" s="5" t="n"/>
      <c r="E1628" s="5" t="n"/>
      <c r="F1628" s="6">
        <f>IF(B1628&amp;""="","",IFERROR(INDEX('الطلاب'!$B$6:$B$505,MATCH(B1628&amp;"",'الطلاب'!$A$6:$A$505,0))&amp;"","كود غير موجود"))</f>
        <v/>
      </c>
      <c r="G1628" s="6">
        <f>IF(B1628&amp;""="","",IFERROR(INDEX('الطلاب'!$F$6:$F$505,MATCH(B1628&amp;"",'الطلاب'!$A$6:$A$505,0))&amp;"",""))</f>
        <v/>
      </c>
      <c r="H1628" s="22">
        <f>IF(OR(B1628&amp;""="",NOT(ISNUMBER(A1628))),"",IF(COUNTIFS($B$6:$B$3005,B1628&amp;"",$A$6:$A$3005,"&gt;"&amp;A1628)=0,1,0))</f>
        <v/>
      </c>
    </row>
    <row r="1629">
      <c r="A1629" s="13" t="n"/>
      <c r="B1629" s="5" t="n"/>
      <c r="C1629" s="17" t="n"/>
      <c r="D1629" s="5" t="n"/>
      <c r="E1629" s="5" t="n"/>
      <c r="F1629" s="6">
        <f>IF(B1629&amp;""="","",IFERROR(INDEX('الطلاب'!$B$6:$B$505,MATCH(B1629&amp;"",'الطلاب'!$A$6:$A$505,0))&amp;"","كود غير موجود"))</f>
        <v/>
      </c>
      <c r="G1629" s="6">
        <f>IF(B1629&amp;""="","",IFERROR(INDEX('الطلاب'!$F$6:$F$505,MATCH(B1629&amp;"",'الطلاب'!$A$6:$A$505,0))&amp;"",""))</f>
        <v/>
      </c>
      <c r="H1629" s="22">
        <f>IF(OR(B1629&amp;""="",NOT(ISNUMBER(A1629))),"",IF(COUNTIFS($B$6:$B$3005,B1629&amp;"",$A$6:$A$3005,"&gt;"&amp;A1629)=0,1,0))</f>
        <v/>
      </c>
    </row>
    <row r="1630">
      <c r="A1630" s="13" t="n"/>
      <c r="B1630" s="5" t="n"/>
      <c r="C1630" s="17" t="n"/>
      <c r="D1630" s="5" t="n"/>
      <c r="E1630" s="5" t="n"/>
      <c r="F1630" s="6">
        <f>IF(B1630&amp;""="","",IFERROR(INDEX('الطلاب'!$B$6:$B$505,MATCH(B1630&amp;"",'الطلاب'!$A$6:$A$505,0))&amp;"","كود غير موجود"))</f>
        <v/>
      </c>
      <c r="G1630" s="6">
        <f>IF(B1630&amp;""="","",IFERROR(INDEX('الطلاب'!$F$6:$F$505,MATCH(B1630&amp;"",'الطلاب'!$A$6:$A$505,0))&amp;"",""))</f>
        <v/>
      </c>
      <c r="H1630" s="22">
        <f>IF(OR(B1630&amp;""="",NOT(ISNUMBER(A1630))),"",IF(COUNTIFS($B$6:$B$3005,B1630&amp;"",$A$6:$A$3005,"&gt;"&amp;A1630)=0,1,0))</f>
        <v/>
      </c>
    </row>
    <row r="1631">
      <c r="A1631" s="13" t="n"/>
      <c r="B1631" s="5" t="n"/>
      <c r="C1631" s="17" t="n"/>
      <c r="D1631" s="5" t="n"/>
      <c r="E1631" s="5" t="n"/>
      <c r="F1631" s="6">
        <f>IF(B1631&amp;""="","",IFERROR(INDEX('الطلاب'!$B$6:$B$505,MATCH(B1631&amp;"",'الطلاب'!$A$6:$A$505,0))&amp;"","كود غير موجود"))</f>
        <v/>
      </c>
      <c r="G1631" s="6">
        <f>IF(B1631&amp;""="","",IFERROR(INDEX('الطلاب'!$F$6:$F$505,MATCH(B1631&amp;"",'الطلاب'!$A$6:$A$505,0))&amp;"",""))</f>
        <v/>
      </c>
      <c r="H1631" s="22">
        <f>IF(OR(B1631&amp;""="",NOT(ISNUMBER(A1631))),"",IF(COUNTIFS($B$6:$B$3005,B1631&amp;"",$A$6:$A$3005,"&gt;"&amp;A1631)=0,1,0))</f>
        <v/>
      </c>
    </row>
    <row r="1632">
      <c r="A1632" s="13" t="n"/>
      <c r="B1632" s="5" t="n"/>
      <c r="C1632" s="17" t="n"/>
      <c r="D1632" s="5" t="n"/>
      <c r="E1632" s="5" t="n"/>
      <c r="F1632" s="6">
        <f>IF(B1632&amp;""="","",IFERROR(INDEX('الطلاب'!$B$6:$B$505,MATCH(B1632&amp;"",'الطلاب'!$A$6:$A$505,0))&amp;"","كود غير موجود"))</f>
        <v/>
      </c>
      <c r="G1632" s="6">
        <f>IF(B1632&amp;""="","",IFERROR(INDEX('الطلاب'!$F$6:$F$505,MATCH(B1632&amp;"",'الطلاب'!$A$6:$A$505,0))&amp;"",""))</f>
        <v/>
      </c>
      <c r="H1632" s="22">
        <f>IF(OR(B1632&amp;""="",NOT(ISNUMBER(A1632))),"",IF(COUNTIFS($B$6:$B$3005,B1632&amp;"",$A$6:$A$3005,"&gt;"&amp;A1632)=0,1,0))</f>
        <v/>
      </c>
    </row>
    <row r="1633">
      <c r="A1633" s="13" t="n"/>
      <c r="B1633" s="5" t="n"/>
      <c r="C1633" s="17" t="n"/>
      <c r="D1633" s="5" t="n"/>
      <c r="E1633" s="5" t="n"/>
      <c r="F1633" s="6">
        <f>IF(B1633&amp;""="","",IFERROR(INDEX('الطلاب'!$B$6:$B$505,MATCH(B1633&amp;"",'الطلاب'!$A$6:$A$505,0))&amp;"","كود غير موجود"))</f>
        <v/>
      </c>
      <c r="G1633" s="6">
        <f>IF(B1633&amp;""="","",IFERROR(INDEX('الطلاب'!$F$6:$F$505,MATCH(B1633&amp;"",'الطلاب'!$A$6:$A$505,0))&amp;"",""))</f>
        <v/>
      </c>
      <c r="H1633" s="22">
        <f>IF(OR(B1633&amp;""="",NOT(ISNUMBER(A1633))),"",IF(COUNTIFS($B$6:$B$3005,B1633&amp;"",$A$6:$A$3005,"&gt;"&amp;A1633)=0,1,0))</f>
        <v/>
      </c>
    </row>
    <row r="1634">
      <c r="A1634" s="13" t="n"/>
      <c r="B1634" s="5" t="n"/>
      <c r="C1634" s="17" t="n"/>
      <c r="D1634" s="5" t="n"/>
      <c r="E1634" s="5" t="n"/>
      <c r="F1634" s="6">
        <f>IF(B1634&amp;""="","",IFERROR(INDEX('الطلاب'!$B$6:$B$505,MATCH(B1634&amp;"",'الطلاب'!$A$6:$A$505,0))&amp;"","كود غير موجود"))</f>
        <v/>
      </c>
      <c r="G1634" s="6">
        <f>IF(B1634&amp;""="","",IFERROR(INDEX('الطلاب'!$F$6:$F$505,MATCH(B1634&amp;"",'الطلاب'!$A$6:$A$505,0))&amp;"",""))</f>
        <v/>
      </c>
      <c r="H1634" s="22">
        <f>IF(OR(B1634&amp;""="",NOT(ISNUMBER(A1634))),"",IF(COUNTIFS($B$6:$B$3005,B1634&amp;"",$A$6:$A$3005,"&gt;"&amp;A1634)=0,1,0))</f>
        <v/>
      </c>
    </row>
    <row r="1635">
      <c r="A1635" s="13" t="n"/>
      <c r="B1635" s="5" t="n"/>
      <c r="C1635" s="17" t="n"/>
      <c r="D1635" s="5" t="n"/>
      <c r="E1635" s="5" t="n"/>
      <c r="F1635" s="6">
        <f>IF(B1635&amp;""="","",IFERROR(INDEX('الطلاب'!$B$6:$B$505,MATCH(B1635&amp;"",'الطلاب'!$A$6:$A$505,0))&amp;"","كود غير موجود"))</f>
        <v/>
      </c>
      <c r="G1635" s="6">
        <f>IF(B1635&amp;""="","",IFERROR(INDEX('الطلاب'!$F$6:$F$505,MATCH(B1635&amp;"",'الطلاب'!$A$6:$A$505,0))&amp;"",""))</f>
        <v/>
      </c>
      <c r="H1635" s="22">
        <f>IF(OR(B1635&amp;""="",NOT(ISNUMBER(A1635))),"",IF(COUNTIFS($B$6:$B$3005,B1635&amp;"",$A$6:$A$3005,"&gt;"&amp;A1635)=0,1,0))</f>
        <v/>
      </c>
    </row>
    <row r="1636">
      <c r="A1636" s="13" t="n"/>
      <c r="B1636" s="5" t="n"/>
      <c r="C1636" s="17" t="n"/>
      <c r="D1636" s="5" t="n"/>
      <c r="E1636" s="5" t="n"/>
      <c r="F1636" s="6">
        <f>IF(B1636&amp;""="","",IFERROR(INDEX('الطلاب'!$B$6:$B$505,MATCH(B1636&amp;"",'الطلاب'!$A$6:$A$505,0))&amp;"","كود غير موجود"))</f>
        <v/>
      </c>
      <c r="G1636" s="6">
        <f>IF(B1636&amp;""="","",IFERROR(INDEX('الطلاب'!$F$6:$F$505,MATCH(B1636&amp;"",'الطلاب'!$A$6:$A$505,0))&amp;"",""))</f>
        <v/>
      </c>
      <c r="H1636" s="22">
        <f>IF(OR(B1636&amp;""="",NOT(ISNUMBER(A1636))),"",IF(COUNTIFS($B$6:$B$3005,B1636&amp;"",$A$6:$A$3005,"&gt;"&amp;A1636)=0,1,0))</f>
        <v/>
      </c>
    </row>
    <row r="1637">
      <c r="A1637" s="13" t="n"/>
      <c r="B1637" s="5" t="n"/>
      <c r="C1637" s="17" t="n"/>
      <c r="D1637" s="5" t="n"/>
      <c r="E1637" s="5" t="n"/>
      <c r="F1637" s="6">
        <f>IF(B1637&amp;""="","",IFERROR(INDEX('الطلاب'!$B$6:$B$505,MATCH(B1637&amp;"",'الطلاب'!$A$6:$A$505,0))&amp;"","كود غير موجود"))</f>
        <v/>
      </c>
      <c r="G1637" s="6">
        <f>IF(B1637&amp;""="","",IFERROR(INDEX('الطلاب'!$F$6:$F$505,MATCH(B1637&amp;"",'الطلاب'!$A$6:$A$505,0))&amp;"",""))</f>
        <v/>
      </c>
      <c r="H1637" s="22">
        <f>IF(OR(B1637&amp;""="",NOT(ISNUMBER(A1637))),"",IF(COUNTIFS($B$6:$B$3005,B1637&amp;"",$A$6:$A$3005,"&gt;"&amp;A1637)=0,1,0))</f>
        <v/>
      </c>
    </row>
    <row r="1638">
      <c r="A1638" s="13" t="n"/>
      <c r="B1638" s="5" t="n"/>
      <c r="C1638" s="17" t="n"/>
      <c r="D1638" s="5" t="n"/>
      <c r="E1638" s="5" t="n"/>
      <c r="F1638" s="6">
        <f>IF(B1638&amp;""="","",IFERROR(INDEX('الطلاب'!$B$6:$B$505,MATCH(B1638&amp;"",'الطلاب'!$A$6:$A$505,0))&amp;"","كود غير موجود"))</f>
        <v/>
      </c>
      <c r="G1638" s="6">
        <f>IF(B1638&amp;""="","",IFERROR(INDEX('الطلاب'!$F$6:$F$505,MATCH(B1638&amp;"",'الطلاب'!$A$6:$A$505,0))&amp;"",""))</f>
        <v/>
      </c>
      <c r="H1638" s="22">
        <f>IF(OR(B1638&amp;""="",NOT(ISNUMBER(A1638))),"",IF(COUNTIFS($B$6:$B$3005,B1638&amp;"",$A$6:$A$3005,"&gt;"&amp;A1638)=0,1,0))</f>
        <v/>
      </c>
    </row>
    <row r="1639">
      <c r="A1639" s="13" t="n"/>
      <c r="B1639" s="5" t="n"/>
      <c r="C1639" s="17" t="n"/>
      <c r="D1639" s="5" t="n"/>
      <c r="E1639" s="5" t="n"/>
      <c r="F1639" s="6">
        <f>IF(B1639&amp;""="","",IFERROR(INDEX('الطلاب'!$B$6:$B$505,MATCH(B1639&amp;"",'الطلاب'!$A$6:$A$505,0))&amp;"","كود غير موجود"))</f>
        <v/>
      </c>
      <c r="G1639" s="6">
        <f>IF(B1639&amp;""="","",IFERROR(INDEX('الطلاب'!$F$6:$F$505,MATCH(B1639&amp;"",'الطلاب'!$A$6:$A$505,0))&amp;"",""))</f>
        <v/>
      </c>
      <c r="H1639" s="22">
        <f>IF(OR(B1639&amp;""="",NOT(ISNUMBER(A1639))),"",IF(COUNTIFS($B$6:$B$3005,B1639&amp;"",$A$6:$A$3005,"&gt;"&amp;A1639)=0,1,0))</f>
        <v/>
      </c>
    </row>
    <row r="1640">
      <c r="A1640" s="13" t="n"/>
      <c r="B1640" s="5" t="n"/>
      <c r="C1640" s="17" t="n"/>
      <c r="D1640" s="5" t="n"/>
      <c r="E1640" s="5" t="n"/>
      <c r="F1640" s="6">
        <f>IF(B1640&amp;""="","",IFERROR(INDEX('الطلاب'!$B$6:$B$505,MATCH(B1640&amp;"",'الطلاب'!$A$6:$A$505,0))&amp;"","كود غير موجود"))</f>
        <v/>
      </c>
      <c r="G1640" s="6">
        <f>IF(B1640&amp;""="","",IFERROR(INDEX('الطلاب'!$F$6:$F$505,MATCH(B1640&amp;"",'الطلاب'!$A$6:$A$505,0))&amp;"",""))</f>
        <v/>
      </c>
      <c r="H1640" s="22">
        <f>IF(OR(B1640&amp;""="",NOT(ISNUMBER(A1640))),"",IF(COUNTIFS($B$6:$B$3005,B1640&amp;"",$A$6:$A$3005,"&gt;"&amp;A1640)=0,1,0))</f>
        <v/>
      </c>
    </row>
    <row r="1641">
      <c r="A1641" s="13" t="n"/>
      <c r="B1641" s="5" t="n"/>
      <c r="C1641" s="17" t="n"/>
      <c r="D1641" s="5" t="n"/>
      <c r="E1641" s="5" t="n"/>
      <c r="F1641" s="6">
        <f>IF(B1641&amp;""="","",IFERROR(INDEX('الطلاب'!$B$6:$B$505,MATCH(B1641&amp;"",'الطلاب'!$A$6:$A$505,0))&amp;"","كود غير موجود"))</f>
        <v/>
      </c>
      <c r="G1641" s="6">
        <f>IF(B1641&amp;""="","",IFERROR(INDEX('الطلاب'!$F$6:$F$505,MATCH(B1641&amp;"",'الطلاب'!$A$6:$A$505,0))&amp;"",""))</f>
        <v/>
      </c>
      <c r="H1641" s="22">
        <f>IF(OR(B1641&amp;""="",NOT(ISNUMBER(A1641))),"",IF(COUNTIFS($B$6:$B$3005,B1641&amp;"",$A$6:$A$3005,"&gt;"&amp;A1641)=0,1,0))</f>
        <v/>
      </c>
    </row>
    <row r="1642">
      <c r="A1642" s="13" t="n"/>
      <c r="B1642" s="5" t="n"/>
      <c r="C1642" s="17" t="n"/>
      <c r="D1642" s="5" t="n"/>
      <c r="E1642" s="5" t="n"/>
      <c r="F1642" s="6">
        <f>IF(B1642&amp;""="","",IFERROR(INDEX('الطلاب'!$B$6:$B$505,MATCH(B1642&amp;"",'الطلاب'!$A$6:$A$505,0))&amp;"","كود غير موجود"))</f>
        <v/>
      </c>
      <c r="G1642" s="6">
        <f>IF(B1642&amp;""="","",IFERROR(INDEX('الطلاب'!$F$6:$F$505,MATCH(B1642&amp;"",'الطلاب'!$A$6:$A$505,0))&amp;"",""))</f>
        <v/>
      </c>
      <c r="H1642" s="22">
        <f>IF(OR(B1642&amp;""="",NOT(ISNUMBER(A1642))),"",IF(COUNTIFS($B$6:$B$3005,B1642&amp;"",$A$6:$A$3005,"&gt;"&amp;A1642)=0,1,0))</f>
        <v/>
      </c>
    </row>
    <row r="1643">
      <c r="A1643" s="13" t="n"/>
      <c r="B1643" s="5" t="n"/>
      <c r="C1643" s="17" t="n"/>
      <c r="D1643" s="5" t="n"/>
      <c r="E1643" s="5" t="n"/>
      <c r="F1643" s="6">
        <f>IF(B1643&amp;""="","",IFERROR(INDEX('الطلاب'!$B$6:$B$505,MATCH(B1643&amp;"",'الطلاب'!$A$6:$A$505,0))&amp;"","كود غير موجود"))</f>
        <v/>
      </c>
      <c r="G1643" s="6">
        <f>IF(B1643&amp;""="","",IFERROR(INDEX('الطلاب'!$F$6:$F$505,MATCH(B1643&amp;"",'الطلاب'!$A$6:$A$505,0))&amp;"",""))</f>
        <v/>
      </c>
      <c r="H1643" s="22">
        <f>IF(OR(B1643&amp;""="",NOT(ISNUMBER(A1643))),"",IF(COUNTIFS($B$6:$B$3005,B1643&amp;"",$A$6:$A$3005,"&gt;"&amp;A1643)=0,1,0))</f>
        <v/>
      </c>
    </row>
    <row r="1644">
      <c r="A1644" s="13" t="n"/>
      <c r="B1644" s="5" t="n"/>
      <c r="C1644" s="17" t="n"/>
      <c r="D1644" s="5" t="n"/>
      <c r="E1644" s="5" t="n"/>
      <c r="F1644" s="6">
        <f>IF(B1644&amp;""="","",IFERROR(INDEX('الطلاب'!$B$6:$B$505,MATCH(B1644&amp;"",'الطلاب'!$A$6:$A$505,0))&amp;"","كود غير موجود"))</f>
        <v/>
      </c>
      <c r="G1644" s="6">
        <f>IF(B1644&amp;""="","",IFERROR(INDEX('الطلاب'!$F$6:$F$505,MATCH(B1644&amp;"",'الطلاب'!$A$6:$A$505,0))&amp;"",""))</f>
        <v/>
      </c>
      <c r="H1644" s="22">
        <f>IF(OR(B1644&amp;""="",NOT(ISNUMBER(A1644))),"",IF(COUNTIFS($B$6:$B$3005,B1644&amp;"",$A$6:$A$3005,"&gt;"&amp;A1644)=0,1,0))</f>
        <v/>
      </c>
    </row>
    <row r="1645">
      <c r="A1645" s="13" t="n"/>
      <c r="B1645" s="5" t="n"/>
      <c r="C1645" s="17" t="n"/>
      <c r="D1645" s="5" t="n"/>
      <c r="E1645" s="5" t="n"/>
      <c r="F1645" s="6">
        <f>IF(B1645&amp;""="","",IFERROR(INDEX('الطلاب'!$B$6:$B$505,MATCH(B1645&amp;"",'الطلاب'!$A$6:$A$505,0))&amp;"","كود غير موجود"))</f>
        <v/>
      </c>
      <c r="G1645" s="6">
        <f>IF(B1645&amp;""="","",IFERROR(INDEX('الطلاب'!$F$6:$F$505,MATCH(B1645&amp;"",'الطلاب'!$A$6:$A$505,0))&amp;"",""))</f>
        <v/>
      </c>
      <c r="H1645" s="22">
        <f>IF(OR(B1645&amp;""="",NOT(ISNUMBER(A1645))),"",IF(COUNTIFS($B$6:$B$3005,B1645&amp;"",$A$6:$A$3005,"&gt;"&amp;A1645)=0,1,0))</f>
        <v/>
      </c>
    </row>
    <row r="1646">
      <c r="A1646" s="13" t="n"/>
      <c r="B1646" s="5" t="n"/>
      <c r="C1646" s="17" t="n"/>
      <c r="D1646" s="5" t="n"/>
      <c r="E1646" s="5" t="n"/>
      <c r="F1646" s="6">
        <f>IF(B1646&amp;""="","",IFERROR(INDEX('الطلاب'!$B$6:$B$505,MATCH(B1646&amp;"",'الطلاب'!$A$6:$A$505,0))&amp;"","كود غير موجود"))</f>
        <v/>
      </c>
      <c r="G1646" s="6">
        <f>IF(B1646&amp;""="","",IFERROR(INDEX('الطلاب'!$F$6:$F$505,MATCH(B1646&amp;"",'الطلاب'!$A$6:$A$505,0))&amp;"",""))</f>
        <v/>
      </c>
      <c r="H1646" s="22">
        <f>IF(OR(B1646&amp;""="",NOT(ISNUMBER(A1646))),"",IF(COUNTIFS($B$6:$B$3005,B1646&amp;"",$A$6:$A$3005,"&gt;"&amp;A1646)=0,1,0))</f>
        <v/>
      </c>
    </row>
    <row r="1647">
      <c r="A1647" s="13" t="n"/>
      <c r="B1647" s="5" t="n"/>
      <c r="C1647" s="17" t="n"/>
      <c r="D1647" s="5" t="n"/>
      <c r="E1647" s="5" t="n"/>
      <c r="F1647" s="6">
        <f>IF(B1647&amp;""="","",IFERROR(INDEX('الطلاب'!$B$6:$B$505,MATCH(B1647&amp;"",'الطلاب'!$A$6:$A$505,0))&amp;"","كود غير موجود"))</f>
        <v/>
      </c>
      <c r="G1647" s="6">
        <f>IF(B1647&amp;""="","",IFERROR(INDEX('الطلاب'!$F$6:$F$505,MATCH(B1647&amp;"",'الطلاب'!$A$6:$A$505,0))&amp;"",""))</f>
        <v/>
      </c>
      <c r="H1647" s="22">
        <f>IF(OR(B1647&amp;""="",NOT(ISNUMBER(A1647))),"",IF(COUNTIFS($B$6:$B$3005,B1647&amp;"",$A$6:$A$3005,"&gt;"&amp;A1647)=0,1,0))</f>
        <v/>
      </c>
    </row>
    <row r="1648">
      <c r="A1648" s="13" t="n"/>
      <c r="B1648" s="5" t="n"/>
      <c r="C1648" s="17" t="n"/>
      <c r="D1648" s="5" t="n"/>
      <c r="E1648" s="5" t="n"/>
      <c r="F1648" s="6">
        <f>IF(B1648&amp;""="","",IFERROR(INDEX('الطلاب'!$B$6:$B$505,MATCH(B1648&amp;"",'الطلاب'!$A$6:$A$505,0))&amp;"","كود غير موجود"))</f>
        <v/>
      </c>
      <c r="G1648" s="6">
        <f>IF(B1648&amp;""="","",IFERROR(INDEX('الطلاب'!$F$6:$F$505,MATCH(B1648&amp;"",'الطلاب'!$A$6:$A$505,0))&amp;"",""))</f>
        <v/>
      </c>
      <c r="H1648" s="22">
        <f>IF(OR(B1648&amp;""="",NOT(ISNUMBER(A1648))),"",IF(COUNTIFS($B$6:$B$3005,B1648&amp;"",$A$6:$A$3005,"&gt;"&amp;A1648)=0,1,0))</f>
        <v/>
      </c>
    </row>
    <row r="1649">
      <c r="A1649" s="13" t="n"/>
      <c r="B1649" s="5" t="n"/>
      <c r="C1649" s="17" t="n"/>
      <c r="D1649" s="5" t="n"/>
      <c r="E1649" s="5" t="n"/>
      <c r="F1649" s="6">
        <f>IF(B1649&amp;""="","",IFERROR(INDEX('الطلاب'!$B$6:$B$505,MATCH(B1649&amp;"",'الطلاب'!$A$6:$A$505,0))&amp;"","كود غير موجود"))</f>
        <v/>
      </c>
      <c r="G1649" s="6">
        <f>IF(B1649&amp;""="","",IFERROR(INDEX('الطلاب'!$F$6:$F$505,MATCH(B1649&amp;"",'الطلاب'!$A$6:$A$505,0))&amp;"",""))</f>
        <v/>
      </c>
      <c r="H1649" s="22">
        <f>IF(OR(B1649&amp;""="",NOT(ISNUMBER(A1649))),"",IF(COUNTIFS($B$6:$B$3005,B1649&amp;"",$A$6:$A$3005,"&gt;"&amp;A1649)=0,1,0))</f>
        <v/>
      </c>
    </row>
    <row r="1650">
      <c r="A1650" s="13" t="n"/>
      <c r="B1650" s="5" t="n"/>
      <c r="C1650" s="17" t="n"/>
      <c r="D1650" s="5" t="n"/>
      <c r="E1650" s="5" t="n"/>
      <c r="F1650" s="6">
        <f>IF(B1650&amp;""="","",IFERROR(INDEX('الطلاب'!$B$6:$B$505,MATCH(B1650&amp;"",'الطلاب'!$A$6:$A$505,0))&amp;"","كود غير موجود"))</f>
        <v/>
      </c>
      <c r="G1650" s="6">
        <f>IF(B1650&amp;""="","",IFERROR(INDEX('الطلاب'!$F$6:$F$505,MATCH(B1650&amp;"",'الطلاب'!$A$6:$A$505,0))&amp;"",""))</f>
        <v/>
      </c>
      <c r="H1650" s="22">
        <f>IF(OR(B1650&amp;""="",NOT(ISNUMBER(A1650))),"",IF(COUNTIFS($B$6:$B$3005,B1650&amp;"",$A$6:$A$3005,"&gt;"&amp;A1650)=0,1,0))</f>
        <v/>
      </c>
    </row>
    <row r="1651">
      <c r="A1651" s="13" t="n"/>
      <c r="B1651" s="5" t="n"/>
      <c r="C1651" s="17" t="n"/>
      <c r="D1651" s="5" t="n"/>
      <c r="E1651" s="5" t="n"/>
      <c r="F1651" s="6">
        <f>IF(B1651&amp;""="","",IFERROR(INDEX('الطلاب'!$B$6:$B$505,MATCH(B1651&amp;"",'الطلاب'!$A$6:$A$505,0))&amp;"","كود غير موجود"))</f>
        <v/>
      </c>
      <c r="G1651" s="6">
        <f>IF(B1651&amp;""="","",IFERROR(INDEX('الطلاب'!$F$6:$F$505,MATCH(B1651&amp;"",'الطلاب'!$A$6:$A$505,0))&amp;"",""))</f>
        <v/>
      </c>
      <c r="H1651" s="22">
        <f>IF(OR(B1651&amp;""="",NOT(ISNUMBER(A1651))),"",IF(COUNTIFS($B$6:$B$3005,B1651&amp;"",$A$6:$A$3005,"&gt;"&amp;A1651)=0,1,0))</f>
        <v/>
      </c>
    </row>
    <row r="1652">
      <c r="A1652" s="13" t="n"/>
      <c r="B1652" s="5" t="n"/>
      <c r="C1652" s="17" t="n"/>
      <c r="D1652" s="5" t="n"/>
      <c r="E1652" s="5" t="n"/>
      <c r="F1652" s="6">
        <f>IF(B1652&amp;""="","",IFERROR(INDEX('الطلاب'!$B$6:$B$505,MATCH(B1652&amp;"",'الطلاب'!$A$6:$A$505,0))&amp;"","كود غير موجود"))</f>
        <v/>
      </c>
      <c r="G1652" s="6">
        <f>IF(B1652&amp;""="","",IFERROR(INDEX('الطلاب'!$F$6:$F$505,MATCH(B1652&amp;"",'الطلاب'!$A$6:$A$505,0))&amp;"",""))</f>
        <v/>
      </c>
      <c r="H1652" s="22">
        <f>IF(OR(B1652&amp;""="",NOT(ISNUMBER(A1652))),"",IF(COUNTIFS($B$6:$B$3005,B1652&amp;"",$A$6:$A$3005,"&gt;"&amp;A1652)=0,1,0))</f>
        <v/>
      </c>
    </row>
    <row r="1653">
      <c r="A1653" s="13" t="n"/>
      <c r="B1653" s="5" t="n"/>
      <c r="C1653" s="17" t="n"/>
      <c r="D1653" s="5" t="n"/>
      <c r="E1653" s="5" t="n"/>
      <c r="F1653" s="6">
        <f>IF(B1653&amp;""="","",IFERROR(INDEX('الطلاب'!$B$6:$B$505,MATCH(B1653&amp;"",'الطلاب'!$A$6:$A$505,0))&amp;"","كود غير موجود"))</f>
        <v/>
      </c>
      <c r="G1653" s="6">
        <f>IF(B1653&amp;""="","",IFERROR(INDEX('الطلاب'!$F$6:$F$505,MATCH(B1653&amp;"",'الطلاب'!$A$6:$A$505,0))&amp;"",""))</f>
        <v/>
      </c>
      <c r="H1653" s="22">
        <f>IF(OR(B1653&amp;""="",NOT(ISNUMBER(A1653))),"",IF(COUNTIFS($B$6:$B$3005,B1653&amp;"",$A$6:$A$3005,"&gt;"&amp;A1653)=0,1,0))</f>
        <v/>
      </c>
    </row>
    <row r="1654">
      <c r="A1654" s="13" t="n"/>
      <c r="B1654" s="5" t="n"/>
      <c r="C1654" s="17" t="n"/>
      <c r="D1654" s="5" t="n"/>
      <c r="E1654" s="5" t="n"/>
      <c r="F1654" s="6">
        <f>IF(B1654&amp;""="","",IFERROR(INDEX('الطلاب'!$B$6:$B$505,MATCH(B1654&amp;"",'الطلاب'!$A$6:$A$505,0))&amp;"","كود غير موجود"))</f>
        <v/>
      </c>
      <c r="G1654" s="6">
        <f>IF(B1654&amp;""="","",IFERROR(INDEX('الطلاب'!$F$6:$F$505,MATCH(B1654&amp;"",'الطلاب'!$A$6:$A$505,0))&amp;"",""))</f>
        <v/>
      </c>
      <c r="H1654" s="22">
        <f>IF(OR(B1654&amp;""="",NOT(ISNUMBER(A1654))),"",IF(COUNTIFS($B$6:$B$3005,B1654&amp;"",$A$6:$A$3005,"&gt;"&amp;A1654)=0,1,0))</f>
        <v/>
      </c>
    </row>
    <row r="1655">
      <c r="A1655" s="13" t="n"/>
      <c r="B1655" s="5" t="n"/>
      <c r="C1655" s="17" t="n"/>
      <c r="D1655" s="5" t="n"/>
      <c r="E1655" s="5" t="n"/>
      <c r="F1655" s="6">
        <f>IF(B1655&amp;""="","",IFERROR(INDEX('الطلاب'!$B$6:$B$505,MATCH(B1655&amp;"",'الطلاب'!$A$6:$A$505,0))&amp;"","كود غير موجود"))</f>
        <v/>
      </c>
      <c r="G1655" s="6">
        <f>IF(B1655&amp;""="","",IFERROR(INDEX('الطلاب'!$F$6:$F$505,MATCH(B1655&amp;"",'الطلاب'!$A$6:$A$505,0))&amp;"",""))</f>
        <v/>
      </c>
      <c r="H1655" s="22">
        <f>IF(OR(B1655&amp;""="",NOT(ISNUMBER(A1655))),"",IF(COUNTIFS($B$6:$B$3005,B1655&amp;"",$A$6:$A$3005,"&gt;"&amp;A1655)=0,1,0))</f>
        <v/>
      </c>
    </row>
    <row r="1656">
      <c r="A1656" s="13" t="n"/>
      <c r="B1656" s="5" t="n"/>
      <c r="C1656" s="17" t="n"/>
      <c r="D1656" s="5" t="n"/>
      <c r="E1656" s="5" t="n"/>
      <c r="F1656" s="6">
        <f>IF(B1656&amp;""="","",IFERROR(INDEX('الطلاب'!$B$6:$B$505,MATCH(B1656&amp;"",'الطلاب'!$A$6:$A$505,0))&amp;"","كود غير موجود"))</f>
        <v/>
      </c>
      <c r="G1656" s="6">
        <f>IF(B1656&amp;""="","",IFERROR(INDEX('الطلاب'!$F$6:$F$505,MATCH(B1656&amp;"",'الطلاب'!$A$6:$A$505,0))&amp;"",""))</f>
        <v/>
      </c>
      <c r="H1656" s="22">
        <f>IF(OR(B1656&amp;""="",NOT(ISNUMBER(A1656))),"",IF(COUNTIFS($B$6:$B$3005,B1656&amp;"",$A$6:$A$3005,"&gt;"&amp;A1656)=0,1,0))</f>
        <v/>
      </c>
    </row>
    <row r="1657">
      <c r="A1657" s="13" t="n"/>
      <c r="B1657" s="5" t="n"/>
      <c r="C1657" s="17" t="n"/>
      <c r="D1657" s="5" t="n"/>
      <c r="E1657" s="5" t="n"/>
      <c r="F1657" s="6">
        <f>IF(B1657&amp;""="","",IFERROR(INDEX('الطلاب'!$B$6:$B$505,MATCH(B1657&amp;"",'الطلاب'!$A$6:$A$505,0))&amp;"","كود غير موجود"))</f>
        <v/>
      </c>
      <c r="G1657" s="6">
        <f>IF(B1657&amp;""="","",IFERROR(INDEX('الطلاب'!$F$6:$F$505,MATCH(B1657&amp;"",'الطلاب'!$A$6:$A$505,0))&amp;"",""))</f>
        <v/>
      </c>
      <c r="H1657" s="22">
        <f>IF(OR(B1657&amp;""="",NOT(ISNUMBER(A1657))),"",IF(COUNTIFS($B$6:$B$3005,B1657&amp;"",$A$6:$A$3005,"&gt;"&amp;A1657)=0,1,0))</f>
        <v/>
      </c>
    </row>
    <row r="1658">
      <c r="A1658" s="13" t="n"/>
      <c r="B1658" s="5" t="n"/>
      <c r="C1658" s="17" t="n"/>
      <c r="D1658" s="5" t="n"/>
      <c r="E1658" s="5" t="n"/>
      <c r="F1658" s="6">
        <f>IF(B1658&amp;""="","",IFERROR(INDEX('الطلاب'!$B$6:$B$505,MATCH(B1658&amp;"",'الطلاب'!$A$6:$A$505,0))&amp;"","كود غير موجود"))</f>
        <v/>
      </c>
      <c r="G1658" s="6">
        <f>IF(B1658&amp;""="","",IFERROR(INDEX('الطلاب'!$F$6:$F$505,MATCH(B1658&amp;"",'الطلاب'!$A$6:$A$505,0))&amp;"",""))</f>
        <v/>
      </c>
      <c r="H1658" s="22">
        <f>IF(OR(B1658&amp;""="",NOT(ISNUMBER(A1658))),"",IF(COUNTIFS($B$6:$B$3005,B1658&amp;"",$A$6:$A$3005,"&gt;"&amp;A1658)=0,1,0))</f>
        <v/>
      </c>
    </row>
    <row r="1659">
      <c r="A1659" s="13" t="n"/>
      <c r="B1659" s="5" t="n"/>
      <c r="C1659" s="17" t="n"/>
      <c r="D1659" s="5" t="n"/>
      <c r="E1659" s="5" t="n"/>
      <c r="F1659" s="6">
        <f>IF(B1659&amp;""="","",IFERROR(INDEX('الطلاب'!$B$6:$B$505,MATCH(B1659&amp;"",'الطلاب'!$A$6:$A$505,0))&amp;"","كود غير موجود"))</f>
        <v/>
      </c>
      <c r="G1659" s="6">
        <f>IF(B1659&amp;""="","",IFERROR(INDEX('الطلاب'!$F$6:$F$505,MATCH(B1659&amp;"",'الطلاب'!$A$6:$A$505,0))&amp;"",""))</f>
        <v/>
      </c>
      <c r="H1659" s="22">
        <f>IF(OR(B1659&amp;""="",NOT(ISNUMBER(A1659))),"",IF(COUNTIFS($B$6:$B$3005,B1659&amp;"",$A$6:$A$3005,"&gt;"&amp;A1659)=0,1,0))</f>
        <v/>
      </c>
    </row>
    <row r="1660">
      <c r="A1660" s="13" t="n"/>
      <c r="B1660" s="5" t="n"/>
      <c r="C1660" s="17" t="n"/>
      <c r="D1660" s="5" t="n"/>
      <c r="E1660" s="5" t="n"/>
      <c r="F1660" s="6">
        <f>IF(B1660&amp;""="","",IFERROR(INDEX('الطلاب'!$B$6:$B$505,MATCH(B1660&amp;"",'الطلاب'!$A$6:$A$505,0))&amp;"","كود غير موجود"))</f>
        <v/>
      </c>
      <c r="G1660" s="6">
        <f>IF(B1660&amp;""="","",IFERROR(INDEX('الطلاب'!$F$6:$F$505,MATCH(B1660&amp;"",'الطلاب'!$A$6:$A$505,0))&amp;"",""))</f>
        <v/>
      </c>
      <c r="H1660" s="22">
        <f>IF(OR(B1660&amp;""="",NOT(ISNUMBER(A1660))),"",IF(COUNTIFS($B$6:$B$3005,B1660&amp;"",$A$6:$A$3005,"&gt;"&amp;A1660)=0,1,0))</f>
        <v/>
      </c>
    </row>
    <row r="1661">
      <c r="A1661" s="13" t="n"/>
      <c r="B1661" s="5" t="n"/>
      <c r="C1661" s="17" t="n"/>
      <c r="D1661" s="5" t="n"/>
      <c r="E1661" s="5" t="n"/>
      <c r="F1661" s="6">
        <f>IF(B1661&amp;""="","",IFERROR(INDEX('الطلاب'!$B$6:$B$505,MATCH(B1661&amp;"",'الطلاب'!$A$6:$A$505,0))&amp;"","كود غير موجود"))</f>
        <v/>
      </c>
      <c r="G1661" s="6">
        <f>IF(B1661&amp;""="","",IFERROR(INDEX('الطلاب'!$F$6:$F$505,MATCH(B1661&amp;"",'الطلاب'!$A$6:$A$505,0))&amp;"",""))</f>
        <v/>
      </c>
      <c r="H1661" s="22">
        <f>IF(OR(B1661&amp;""="",NOT(ISNUMBER(A1661))),"",IF(COUNTIFS($B$6:$B$3005,B1661&amp;"",$A$6:$A$3005,"&gt;"&amp;A1661)=0,1,0))</f>
        <v/>
      </c>
    </row>
    <row r="1662">
      <c r="A1662" s="13" t="n"/>
      <c r="B1662" s="5" t="n"/>
      <c r="C1662" s="17" t="n"/>
      <c r="D1662" s="5" t="n"/>
      <c r="E1662" s="5" t="n"/>
      <c r="F1662" s="6">
        <f>IF(B1662&amp;""="","",IFERROR(INDEX('الطلاب'!$B$6:$B$505,MATCH(B1662&amp;"",'الطلاب'!$A$6:$A$505,0))&amp;"","كود غير موجود"))</f>
        <v/>
      </c>
      <c r="G1662" s="6">
        <f>IF(B1662&amp;""="","",IFERROR(INDEX('الطلاب'!$F$6:$F$505,MATCH(B1662&amp;"",'الطلاب'!$A$6:$A$505,0))&amp;"",""))</f>
        <v/>
      </c>
      <c r="H1662" s="22">
        <f>IF(OR(B1662&amp;""="",NOT(ISNUMBER(A1662))),"",IF(COUNTIFS($B$6:$B$3005,B1662&amp;"",$A$6:$A$3005,"&gt;"&amp;A1662)=0,1,0))</f>
        <v/>
      </c>
    </row>
    <row r="1663">
      <c r="A1663" s="13" t="n"/>
      <c r="B1663" s="5" t="n"/>
      <c r="C1663" s="17" t="n"/>
      <c r="D1663" s="5" t="n"/>
      <c r="E1663" s="5" t="n"/>
      <c r="F1663" s="6">
        <f>IF(B1663&amp;""="","",IFERROR(INDEX('الطلاب'!$B$6:$B$505,MATCH(B1663&amp;"",'الطلاب'!$A$6:$A$505,0))&amp;"","كود غير موجود"))</f>
        <v/>
      </c>
      <c r="G1663" s="6">
        <f>IF(B1663&amp;""="","",IFERROR(INDEX('الطلاب'!$F$6:$F$505,MATCH(B1663&amp;"",'الطلاب'!$A$6:$A$505,0))&amp;"",""))</f>
        <v/>
      </c>
      <c r="H1663" s="22">
        <f>IF(OR(B1663&amp;""="",NOT(ISNUMBER(A1663))),"",IF(COUNTIFS($B$6:$B$3005,B1663&amp;"",$A$6:$A$3005,"&gt;"&amp;A1663)=0,1,0))</f>
        <v/>
      </c>
    </row>
    <row r="1664">
      <c r="A1664" s="13" t="n"/>
      <c r="B1664" s="5" t="n"/>
      <c r="C1664" s="17" t="n"/>
      <c r="D1664" s="5" t="n"/>
      <c r="E1664" s="5" t="n"/>
      <c r="F1664" s="6">
        <f>IF(B1664&amp;""="","",IFERROR(INDEX('الطلاب'!$B$6:$B$505,MATCH(B1664&amp;"",'الطلاب'!$A$6:$A$505,0))&amp;"","كود غير موجود"))</f>
        <v/>
      </c>
      <c r="G1664" s="6">
        <f>IF(B1664&amp;""="","",IFERROR(INDEX('الطلاب'!$F$6:$F$505,MATCH(B1664&amp;"",'الطلاب'!$A$6:$A$505,0))&amp;"",""))</f>
        <v/>
      </c>
      <c r="H1664" s="22">
        <f>IF(OR(B1664&amp;""="",NOT(ISNUMBER(A1664))),"",IF(COUNTIFS($B$6:$B$3005,B1664&amp;"",$A$6:$A$3005,"&gt;"&amp;A1664)=0,1,0))</f>
        <v/>
      </c>
    </row>
    <row r="1665">
      <c r="A1665" s="13" t="n"/>
      <c r="B1665" s="5" t="n"/>
      <c r="C1665" s="17" t="n"/>
      <c r="D1665" s="5" t="n"/>
      <c r="E1665" s="5" t="n"/>
      <c r="F1665" s="6">
        <f>IF(B1665&amp;""="","",IFERROR(INDEX('الطلاب'!$B$6:$B$505,MATCH(B1665&amp;"",'الطلاب'!$A$6:$A$505,0))&amp;"","كود غير موجود"))</f>
        <v/>
      </c>
      <c r="G1665" s="6">
        <f>IF(B1665&amp;""="","",IFERROR(INDEX('الطلاب'!$F$6:$F$505,MATCH(B1665&amp;"",'الطلاب'!$A$6:$A$505,0))&amp;"",""))</f>
        <v/>
      </c>
      <c r="H1665" s="22">
        <f>IF(OR(B1665&amp;""="",NOT(ISNUMBER(A1665))),"",IF(COUNTIFS($B$6:$B$3005,B1665&amp;"",$A$6:$A$3005,"&gt;"&amp;A1665)=0,1,0))</f>
        <v/>
      </c>
    </row>
    <row r="1666">
      <c r="A1666" s="13" t="n"/>
      <c r="B1666" s="5" t="n"/>
      <c r="C1666" s="17" t="n"/>
      <c r="D1666" s="5" t="n"/>
      <c r="E1666" s="5" t="n"/>
      <c r="F1666" s="6">
        <f>IF(B1666&amp;""="","",IFERROR(INDEX('الطلاب'!$B$6:$B$505,MATCH(B1666&amp;"",'الطلاب'!$A$6:$A$505,0))&amp;"","كود غير موجود"))</f>
        <v/>
      </c>
      <c r="G1666" s="6">
        <f>IF(B1666&amp;""="","",IFERROR(INDEX('الطلاب'!$F$6:$F$505,MATCH(B1666&amp;"",'الطلاب'!$A$6:$A$505,0))&amp;"",""))</f>
        <v/>
      </c>
      <c r="H1666" s="22">
        <f>IF(OR(B1666&amp;""="",NOT(ISNUMBER(A1666))),"",IF(COUNTIFS($B$6:$B$3005,B1666&amp;"",$A$6:$A$3005,"&gt;"&amp;A1666)=0,1,0))</f>
        <v/>
      </c>
    </row>
    <row r="1667">
      <c r="A1667" s="13" t="n"/>
      <c r="B1667" s="5" t="n"/>
      <c r="C1667" s="17" t="n"/>
      <c r="D1667" s="5" t="n"/>
      <c r="E1667" s="5" t="n"/>
      <c r="F1667" s="6">
        <f>IF(B1667&amp;""="","",IFERROR(INDEX('الطلاب'!$B$6:$B$505,MATCH(B1667&amp;"",'الطلاب'!$A$6:$A$505,0))&amp;"","كود غير موجود"))</f>
        <v/>
      </c>
      <c r="G1667" s="6">
        <f>IF(B1667&amp;""="","",IFERROR(INDEX('الطلاب'!$F$6:$F$505,MATCH(B1667&amp;"",'الطلاب'!$A$6:$A$505,0))&amp;"",""))</f>
        <v/>
      </c>
      <c r="H1667" s="22">
        <f>IF(OR(B1667&amp;""="",NOT(ISNUMBER(A1667))),"",IF(COUNTIFS($B$6:$B$3005,B1667&amp;"",$A$6:$A$3005,"&gt;"&amp;A1667)=0,1,0))</f>
        <v/>
      </c>
    </row>
    <row r="1668">
      <c r="A1668" s="13" t="n"/>
      <c r="B1668" s="5" t="n"/>
      <c r="C1668" s="17" t="n"/>
      <c r="D1668" s="5" t="n"/>
      <c r="E1668" s="5" t="n"/>
      <c r="F1668" s="6">
        <f>IF(B1668&amp;""="","",IFERROR(INDEX('الطلاب'!$B$6:$B$505,MATCH(B1668&amp;"",'الطلاب'!$A$6:$A$505,0))&amp;"","كود غير موجود"))</f>
        <v/>
      </c>
      <c r="G1668" s="6">
        <f>IF(B1668&amp;""="","",IFERROR(INDEX('الطلاب'!$F$6:$F$505,MATCH(B1668&amp;"",'الطلاب'!$A$6:$A$505,0))&amp;"",""))</f>
        <v/>
      </c>
      <c r="H1668" s="22">
        <f>IF(OR(B1668&amp;""="",NOT(ISNUMBER(A1668))),"",IF(COUNTIFS($B$6:$B$3005,B1668&amp;"",$A$6:$A$3005,"&gt;"&amp;A1668)=0,1,0))</f>
        <v/>
      </c>
    </row>
    <row r="1669">
      <c r="A1669" s="13" t="n"/>
      <c r="B1669" s="5" t="n"/>
      <c r="C1669" s="17" t="n"/>
      <c r="D1669" s="5" t="n"/>
      <c r="E1669" s="5" t="n"/>
      <c r="F1669" s="6">
        <f>IF(B1669&amp;""="","",IFERROR(INDEX('الطلاب'!$B$6:$B$505,MATCH(B1669&amp;"",'الطلاب'!$A$6:$A$505,0))&amp;"","كود غير موجود"))</f>
        <v/>
      </c>
      <c r="G1669" s="6">
        <f>IF(B1669&amp;""="","",IFERROR(INDEX('الطلاب'!$F$6:$F$505,MATCH(B1669&amp;"",'الطلاب'!$A$6:$A$505,0))&amp;"",""))</f>
        <v/>
      </c>
      <c r="H1669" s="22">
        <f>IF(OR(B1669&amp;""="",NOT(ISNUMBER(A1669))),"",IF(COUNTIFS($B$6:$B$3005,B1669&amp;"",$A$6:$A$3005,"&gt;"&amp;A1669)=0,1,0))</f>
        <v/>
      </c>
    </row>
    <row r="1670">
      <c r="A1670" s="13" t="n"/>
      <c r="B1670" s="5" t="n"/>
      <c r="C1670" s="17" t="n"/>
      <c r="D1670" s="5" t="n"/>
      <c r="E1670" s="5" t="n"/>
      <c r="F1670" s="6">
        <f>IF(B1670&amp;""="","",IFERROR(INDEX('الطلاب'!$B$6:$B$505,MATCH(B1670&amp;"",'الطلاب'!$A$6:$A$505,0))&amp;"","كود غير موجود"))</f>
        <v/>
      </c>
      <c r="G1670" s="6">
        <f>IF(B1670&amp;""="","",IFERROR(INDEX('الطلاب'!$F$6:$F$505,MATCH(B1670&amp;"",'الطلاب'!$A$6:$A$505,0))&amp;"",""))</f>
        <v/>
      </c>
      <c r="H1670" s="22">
        <f>IF(OR(B1670&amp;""="",NOT(ISNUMBER(A1670))),"",IF(COUNTIFS($B$6:$B$3005,B1670&amp;"",$A$6:$A$3005,"&gt;"&amp;A1670)=0,1,0))</f>
        <v/>
      </c>
    </row>
    <row r="1671">
      <c r="A1671" s="13" t="n"/>
      <c r="B1671" s="5" t="n"/>
      <c r="C1671" s="17" t="n"/>
      <c r="D1671" s="5" t="n"/>
      <c r="E1671" s="5" t="n"/>
      <c r="F1671" s="6">
        <f>IF(B1671&amp;""="","",IFERROR(INDEX('الطلاب'!$B$6:$B$505,MATCH(B1671&amp;"",'الطلاب'!$A$6:$A$505,0))&amp;"","كود غير موجود"))</f>
        <v/>
      </c>
      <c r="G1671" s="6">
        <f>IF(B1671&amp;""="","",IFERROR(INDEX('الطلاب'!$F$6:$F$505,MATCH(B1671&amp;"",'الطلاب'!$A$6:$A$505,0))&amp;"",""))</f>
        <v/>
      </c>
      <c r="H1671" s="22">
        <f>IF(OR(B1671&amp;""="",NOT(ISNUMBER(A1671))),"",IF(COUNTIFS($B$6:$B$3005,B1671&amp;"",$A$6:$A$3005,"&gt;"&amp;A1671)=0,1,0))</f>
        <v/>
      </c>
    </row>
    <row r="1672">
      <c r="A1672" s="13" t="n"/>
      <c r="B1672" s="5" t="n"/>
      <c r="C1672" s="17" t="n"/>
      <c r="D1672" s="5" t="n"/>
      <c r="E1672" s="5" t="n"/>
      <c r="F1672" s="6">
        <f>IF(B1672&amp;""="","",IFERROR(INDEX('الطلاب'!$B$6:$B$505,MATCH(B1672&amp;"",'الطلاب'!$A$6:$A$505,0))&amp;"","كود غير موجود"))</f>
        <v/>
      </c>
      <c r="G1672" s="6">
        <f>IF(B1672&amp;""="","",IFERROR(INDEX('الطلاب'!$F$6:$F$505,MATCH(B1672&amp;"",'الطلاب'!$A$6:$A$505,0))&amp;"",""))</f>
        <v/>
      </c>
      <c r="H1672" s="22">
        <f>IF(OR(B1672&amp;""="",NOT(ISNUMBER(A1672))),"",IF(COUNTIFS($B$6:$B$3005,B1672&amp;"",$A$6:$A$3005,"&gt;"&amp;A1672)=0,1,0))</f>
        <v/>
      </c>
    </row>
    <row r="1673">
      <c r="A1673" s="13" t="n"/>
      <c r="B1673" s="5" t="n"/>
      <c r="C1673" s="17" t="n"/>
      <c r="D1673" s="5" t="n"/>
      <c r="E1673" s="5" t="n"/>
      <c r="F1673" s="6">
        <f>IF(B1673&amp;""="","",IFERROR(INDEX('الطلاب'!$B$6:$B$505,MATCH(B1673&amp;"",'الطلاب'!$A$6:$A$505,0))&amp;"","كود غير موجود"))</f>
        <v/>
      </c>
      <c r="G1673" s="6">
        <f>IF(B1673&amp;""="","",IFERROR(INDEX('الطلاب'!$F$6:$F$505,MATCH(B1673&amp;"",'الطلاب'!$A$6:$A$505,0))&amp;"",""))</f>
        <v/>
      </c>
      <c r="H1673" s="22">
        <f>IF(OR(B1673&amp;""="",NOT(ISNUMBER(A1673))),"",IF(COUNTIFS($B$6:$B$3005,B1673&amp;"",$A$6:$A$3005,"&gt;"&amp;A1673)=0,1,0))</f>
        <v/>
      </c>
    </row>
    <row r="1674">
      <c r="A1674" s="13" t="n"/>
      <c r="B1674" s="5" t="n"/>
      <c r="C1674" s="17" t="n"/>
      <c r="D1674" s="5" t="n"/>
      <c r="E1674" s="5" t="n"/>
      <c r="F1674" s="6">
        <f>IF(B1674&amp;""="","",IFERROR(INDEX('الطلاب'!$B$6:$B$505,MATCH(B1674&amp;"",'الطلاب'!$A$6:$A$505,0))&amp;"","كود غير موجود"))</f>
        <v/>
      </c>
      <c r="G1674" s="6">
        <f>IF(B1674&amp;""="","",IFERROR(INDEX('الطلاب'!$F$6:$F$505,MATCH(B1674&amp;"",'الطلاب'!$A$6:$A$505,0))&amp;"",""))</f>
        <v/>
      </c>
      <c r="H1674" s="22">
        <f>IF(OR(B1674&amp;""="",NOT(ISNUMBER(A1674))),"",IF(COUNTIFS($B$6:$B$3005,B1674&amp;"",$A$6:$A$3005,"&gt;"&amp;A1674)=0,1,0))</f>
        <v/>
      </c>
    </row>
    <row r="1675">
      <c r="A1675" s="13" t="n"/>
      <c r="B1675" s="5" t="n"/>
      <c r="C1675" s="17" t="n"/>
      <c r="D1675" s="5" t="n"/>
      <c r="E1675" s="5" t="n"/>
      <c r="F1675" s="6">
        <f>IF(B1675&amp;""="","",IFERROR(INDEX('الطلاب'!$B$6:$B$505,MATCH(B1675&amp;"",'الطلاب'!$A$6:$A$505,0))&amp;"","كود غير موجود"))</f>
        <v/>
      </c>
      <c r="G1675" s="6">
        <f>IF(B1675&amp;""="","",IFERROR(INDEX('الطلاب'!$F$6:$F$505,MATCH(B1675&amp;"",'الطلاب'!$A$6:$A$505,0))&amp;"",""))</f>
        <v/>
      </c>
      <c r="H1675" s="22">
        <f>IF(OR(B1675&amp;""="",NOT(ISNUMBER(A1675))),"",IF(COUNTIFS($B$6:$B$3005,B1675&amp;"",$A$6:$A$3005,"&gt;"&amp;A1675)=0,1,0))</f>
        <v/>
      </c>
    </row>
    <row r="1676">
      <c r="A1676" s="13" t="n"/>
      <c r="B1676" s="5" t="n"/>
      <c r="C1676" s="17" t="n"/>
      <c r="D1676" s="5" t="n"/>
      <c r="E1676" s="5" t="n"/>
      <c r="F1676" s="6">
        <f>IF(B1676&amp;""="","",IFERROR(INDEX('الطلاب'!$B$6:$B$505,MATCH(B1676&amp;"",'الطلاب'!$A$6:$A$505,0))&amp;"","كود غير موجود"))</f>
        <v/>
      </c>
      <c r="G1676" s="6">
        <f>IF(B1676&amp;""="","",IFERROR(INDEX('الطلاب'!$F$6:$F$505,MATCH(B1676&amp;"",'الطلاب'!$A$6:$A$505,0))&amp;"",""))</f>
        <v/>
      </c>
      <c r="H1676" s="22">
        <f>IF(OR(B1676&amp;""="",NOT(ISNUMBER(A1676))),"",IF(COUNTIFS($B$6:$B$3005,B1676&amp;"",$A$6:$A$3005,"&gt;"&amp;A1676)=0,1,0))</f>
        <v/>
      </c>
    </row>
    <row r="1677">
      <c r="A1677" s="13" t="n"/>
      <c r="B1677" s="5" t="n"/>
      <c r="C1677" s="17" t="n"/>
      <c r="D1677" s="5" t="n"/>
      <c r="E1677" s="5" t="n"/>
      <c r="F1677" s="6">
        <f>IF(B1677&amp;""="","",IFERROR(INDEX('الطلاب'!$B$6:$B$505,MATCH(B1677&amp;"",'الطلاب'!$A$6:$A$505,0))&amp;"","كود غير موجود"))</f>
        <v/>
      </c>
      <c r="G1677" s="6">
        <f>IF(B1677&amp;""="","",IFERROR(INDEX('الطلاب'!$F$6:$F$505,MATCH(B1677&amp;"",'الطلاب'!$A$6:$A$505,0))&amp;"",""))</f>
        <v/>
      </c>
      <c r="H1677" s="22">
        <f>IF(OR(B1677&amp;""="",NOT(ISNUMBER(A1677))),"",IF(COUNTIFS($B$6:$B$3005,B1677&amp;"",$A$6:$A$3005,"&gt;"&amp;A1677)=0,1,0))</f>
        <v/>
      </c>
    </row>
    <row r="1678">
      <c r="A1678" s="13" t="n"/>
      <c r="B1678" s="5" t="n"/>
      <c r="C1678" s="17" t="n"/>
      <c r="D1678" s="5" t="n"/>
      <c r="E1678" s="5" t="n"/>
      <c r="F1678" s="6">
        <f>IF(B1678&amp;""="","",IFERROR(INDEX('الطلاب'!$B$6:$B$505,MATCH(B1678&amp;"",'الطلاب'!$A$6:$A$505,0))&amp;"","كود غير موجود"))</f>
        <v/>
      </c>
      <c r="G1678" s="6">
        <f>IF(B1678&amp;""="","",IFERROR(INDEX('الطلاب'!$F$6:$F$505,MATCH(B1678&amp;"",'الطلاب'!$A$6:$A$505,0))&amp;"",""))</f>
        <v/>
      </c>
      <c r="H1678" s="22">
        <f>IF(OR(B1678&amp;""="",NOT(ISNUMBER(A1678))),"",IF(COUNTIFS($B$6:$B$3005,B1678&amp;"",$A$6:$A$3005,"&gt;"&amp;A1678)=0,1,0))</f>
        <v/>
      </c>
    </row>
    <row r="1679">
      <c r="A1679" s="13" t="n"/>
      <c r="B1679" s="5" t="n"/>
      <c r="C1679" s="17" t="n"/>
      <c r="D1679" s="5" t="n"/>
      <c r="E1679" s="5" t="n"/>
      <c r="F1679" s="6">
        <f>IF(B1679&amp;""="","",IFERROR(INDEX('الطلاب'!$B$6:$B$505,MATCH(B1679&amp;"",'الطلاب'!$A$6:$A$505,0))&amp;"","كود غير موجود"))</f>
        <v/>
      </c>
      <c r="G1679" s="6">
        <f>IF(B1679&amp;""="","",IFERROR(INDEX('الطلاب'!$F$6:$F$505,MATCH(B1679&amp;"",'الطلاب'!$A$6:$A$505,0))&amp;"",""))</f>
        <v/>
      </c>
      <c r="H1679" s="22">
        <f>IF(OR(B1679&amp;""="",NOT(ISNUMBER(A1679))),"",IF(COUNTIFS($B$6:$B$3005,B1679&amp;"",$A$6:$A$3005,"&gt;"&amp;A1679)=0,1,0))</f>
        <v/>
      </c>
    </row>
    <row r="1680">
      <c r="A1680" s="13" t="n"/>
      <c r="B1680" s="5" t="n"/>
      <c r="C1680" s="17" t="n"/>
      <c r="D1680" s="5" t="n"/>
      <c r="E1680" s="5" t="n"/>
      <c r="F1680" s="6">
        <f>IF(B1680&amp;""="","",IFERROR(INDEX('الطلاب'!$B$6:$B$505,MATCH(B1680&amp;"",'الطلاب'!$A$6:$A$505,0))&amp;"","كود غير موجود"))</f>
        <v/>
      </c>
      <c r="G1680" s="6">
        <f>IF(B1680&amp;""="","",IFERROR(INDEX('الطلاب'!$F$6:$F$505,MATCH(B1680&amp;"",'الطلاب'!$A$6:$A$505,0))&amp;"",""))</f>
        <v/>
      </c>
      <c r="H1680" s="22">
        <f>IF(OR(B1680&amp;""="",NOT(ISNUMBER(A1680))),"",IF(COUNTIFS($B$6:$B$3005,B1680&amp;"",$A$6:$A$3005,"&gt;"&amp;A1680)=0,1,0))</f>
        <v/>
      </c>
    </row>
    <row r="1681">
      <c r="A1681" s="13" t="n"/>
      <c r="B1681" s="5" t="n"/>
      <c r="C1681" s="17" t="n"/>
      <c r="D1681" s="5" t="n"/>
      <c r="E1681" s="5" t="n"/>
      <c r="F1681" s="6">
        <f>IF(B1681&amp;""="","",IFERROR(INDEX('الطلاب'!$B$6:$B$505,MATCH(B1681&amp;"",'الطلاب'!$A$6:$A$505,0))&amp;"","كود غير موجود"))</f>
        <v/>
      </c>
      <c r="G1681" s="6">
        <f>IF(B1681&amp;""="","",IFERROR(INDEX('الطلاب'!$F$6:$F$505,MATCH(B1681&amp;"",'الطلاب'!$A$6:$A$505,0))&amp;"",""))</f>
        <v/>
      </c>
      <c r="H1681" s="22">
        <f>IF(OR(B1681&amp;""="",NOT(ISNUMBER(A1681))),"",IF(COUNTIFS($B$6:$B$3005,B1681&amp;"",$A$6:$A$3005,"&gt;"&amp;A1681)=0,1,0))</f>
        <v/>
      </c>
    </row>
    <row r="1682">
      <c r="A1682" s="13" t="n"/>
      <c r="B1682" s="5" t="n"/>
      <c r="C1682" s="17" t="n"/>
      <c r="D1682" s="5" t="n"/>
      <c r="E1682" s="5" t="n"/>
      <c r="F1682" s="6">
        <f>IF(B1682&amp;""="","",IFERROR(INDEX('الطلاب'!$B$6:$B$505,MATCH(B1682&amp;"",'الطلاب'!$A$6:$A$505,0))&amp;"","كود غير موجود"))</f>
        <v/>
      </c>
      <c r="G1682" s="6">
        <f>IF(B1682&amp;""="","",IFERROR(INDEX('الطلاب'!$F$6:$F$505,MATCH(B1682&amp;"",'الطلاب'!$A$6:$A$505,0))&amp;"",""))</f>
        <v/>
      </c>
      <c r="H1682" s="22">
        <f>IF(OR(B1682&amp;""="",NOT(ISNUMBER(A1682))),"",IF(COUNTIFS($B$6:$B$3005,B1682&amp;"",$A$6:$A$3005,"&gt;"&amp;A1682)=0,1,0))</f>
        <v/>
      </c>
    </row>
    <row r="1683">
      <c r="A1683" s="13" t="n"/>
      <c r="B1683" s="5" t="n"/>
      <c r="C1683" s="17" t="n"/>
      <c r="D1683" s="5" t="n"/>
      <c r="E1683" s="5" t="n"/>
      <c r="F1683" s="6">
        <f>IF(B1683&amp;""="","",IFERROR(INDEX('الطلاب'!$B$6:$B$505,MATCH(B1683&amp;"",'الطلاب'!$A$6:$A$505,0))&amp;"","كود غير موجود"))</f>
        <v/>
      </c>
      <c r="G1683" s="6">
        <f>IF(B1683&amp;""="","",IFERROR(INDEX('الطلاب'!$F$6:$F$505,MATCH(B1683&amp;"",'الطلاب'!$A$6:$A$505,0))&amp;"",""))</f>
        <v/>
      </c>
      <c r="H1683" s="22">
        <f>IF(OR(B1683&amp;""="",NOT(ISNUMBER(A1683))),"",IF(COUNTIFS($B$6:$B$3005,B1683&amp;"",$A$6:$A$3005,"&gt;"&amp;A1683)=0,1,0))</f>
        <v/>
      </c>
    </row>
    <row r="1684">
      <c r="A1684" s="13" t="n"/>
      <c r="B1684" s="5" t="n"/>
      <c r="C1684" s="17" t="n"/>
      <c r="D1684" s="5" t="n"/>
      <c r="E1684" s="5" t="n"/>
      <c r="F1684" s="6">
        <f>IF(B1684&amp;""="","",IFERROR(INDEX('الطلاب'!$B$6:$B$505,MATCH(B1684&amp;"",'الطلاب'!$A$6:$A$505,0))&amp;"","كود غير موجود"))</f>
        <v/>
      </c>
      <c r="G1684" s="6">
        <f>IF(B1684&amp;""="","",IFERROR(INDEX('الطلاب'!$F$6:$F$505,MATCH(B1684&amp;"",'الطلاب'!$A$6:$A$505,0))&amp;"",""))</f>
        <v/>
      </c>
      <c r="H1684" s="22">
        <f>IF(OR(B1684&amp;""="",NOT(ISNUMBER(A1684))),"",IF(COUNTIFS($B$6:$B$3005,B1684&amp;"",$A$6:$A$3005,"&gt;"&amp;A1684)=0,1,0))</f>
        <v/>
      </c>
    </row>
    <row r="1685">
      <c r="A1685" s="13" t="n"/>
      <c r="B1685" s="5" t="n"/>
      <c r="C1685" s="17" t="n"/>
      <c r="D1685" s="5" t="n"/>
      <c r="E1685" s="5" t="n"/>
      <c r="F1685" s="6">
        <f>IF(B1685&amp;""="","",IFERROR(INDEX('الطلاب'!$B$6:$B$505,MATCH(B1685&amp;"",'الطلاب'!$A$6:$A$505,0))&amp;"","كود غير موجود"))</f>
        <v/>
      </c>
      <c r="G1685" s="6">
        <f>IF(B1685&amp;""="","",IFERROR(INDEX('الطلاب'!$F$6:$F$505,MATCH(B1685&amp;"",'الطلاب'!$A$6:$A$505,0))&amp;"",""))</f>
        <v/>
      </c>
      <c r="H1685" s="22">
        <f>IF(OR(B1685&amp;""="",NOT(ISNUMBER(A1685))),"",IF(COUNTIFS($B$6:$B$3005,B1685&amp;"",$A$6:$A$3005,"&gt;"&amp;A1685)=0,1,0))</f>
        <v/>
      </c>
    </row>
    <row r="1686">
      <c r="A1686" s="13" t="n"/>
      <c r="B1686" s="5" t="n"/>
      <c r="C1686" s="17" t="n"/>
      <c r="D1686" s="5" t="n"/>
      <c r="E1686" s="5" t="n"/>
      <c r="F1686" s="6">
        <f>IF(B1686&amp;""="","",IFERROR(INDEX('الطلاب'!$B$6:$B$505,MATCH(B1686&amp;"",'الطلاب'!$A$6:$A$505,0))&amp;"","كود غير موجود"))</f>
        <v/>
      </c>
      <c r="G1686" s="6">
        <f>IF(B1686&amp;""="","",IFERROR(INDEX('الطلاب'!$F$6:$F$505,MATCH(B1686&amp;"",'الطلاب'!$A$6:$A$505,0))&amp;"",""))</f>
        <v/>
      </c>
      <c r="H1686" s="22">
        <f>IF(OR(B1686&amp;""="",NOT(ISNUMBER(A1686))),"",IF(COUNTIFS($B$6:$B$3005,B1686&amp;"",$A$6:$A$3005,"&gt;"&amp;A1686)=0,1,0))</f>
        <v/>
      </c>
    </row>
    <row r="1687">
      <c r="A1687" s="13" t="n"/>
      <c r="B1687" s="5" t="n"/>
      <c r="C1687" s="17" t="n"/>
      <c r="D1687" s="5" t="n"/>
      <c r="E1687" s="5" t="n"/>
      <c r="F1687" s="6">
        <f>IF(B1687&amp;""="","",IFERROR(INDEX('الطلاب'!$B$6:$B$505,MATCH(B1687&amp;"",'الطلاب'!$A$6:$A$505,0))&amp;"","كود غير موجود"))</f>
        <v/>
      </c>
      <c r="G1687" s="6">
        <f>IF(B1687&amp;""="","",IFERROR(INDEX('الطلاب'!$F$6:$F$505,MATCH(B1687&amp;"",'الطلاب'!$A$6:$A$505,0))&amp;"",""))</f>
        <v/>
      </c>
      <c r="H1687" s="22">
        <f>IF(OR(B1687&amp;""="",NOT(ISNUMBER(A1687))),"",IF(COUNTIFS($B$6:$B$3005,B1687&amp;"",$A$6:$A$3005,"&gt;"&amp;A1687)=0,1,0))</f>
        <v/>
      </c>
    </row>
    <row r="1688">
      <c r="A1688" s="13" t="n"/>
      <c r="B1688" s="5" t="n"/>
      <c r="C1688" s="17" t="n"/>
      <c r="D1688" s="5" t="n"/>
      <c r="E1688" s="5" t="n"/>
      <c r="F1688" s="6">
        <f>IF(B1688&amp;""="","",IFERROR(INDEX('الطلاب'!$B$6:$B$505,MATCH(B1688&amp;"",'الطلاب'!$A$6:$A$505,0))&amp;"","كود غير موجود"))</f>
        <v/>
      </c>
      <c r="G1688" s="6">
        <f>IF(B1688&amp;""="","",IFERROR(INDEX('الطلاب'!$F$6:$F$505,MATCH(B1688&amp;"",'الطلاب'!$A$6:$A$505,0))&amp;"",""))</f>
        <v/>
      </c>
      <c r="H1688" s="22">
        <f>IF(OR(B1688&amp;""="",NOT(ISNUMBER(A1688))),"",IF(COUNTIFS($B$6:$B$3005,B1688&amp;"",$A$6:$A$3005,"&gt;"&amp;A1688)=0,1,0))</f>
        <v/>
      </c>
    </row>
    <row r="1689">
      <c r="A1689" s="13" t="n"/>
      <c r="B1689" s="5" t="n"/>
      <c r="C1689" s="17" t="n"/>
      <c r="D1689" s="5" t="n"/>
      <c r="E1689" s="5" t="n"/>
      <c r="F1689" s="6">
        <f>IF(B1689&amp;""="","",IFERROR(INDEX('الطلاب'!$B$6:$B$505,MATCH(B1689&amp;"",'الطلاب'!$A$6:$A$505,0))&amp;"","كود غير موجود"))</f>
        <v/>
      </c>
      <c r="G1689" s="6">
        <f>IF(B1689&amp;""="","",IFERROR(INDEX('الطلاب'!$F$6:$F$505,MATCH(B1689&amp;"",'الطلاب'!$A$6:$A$505,0))&amp;"",""))</f>
        <v/>
      </c>
      <c r="H1689" s="22">
        <f>IF(OR(B1689&amp;""="",NOT(ISNUMBER(A1689))),"",IF(COUNTIFS($B$6:$B$3005,B1689&amp;"",$A$6:$A$3005,"&gt;"&amp;A1689)=0,1,0))</f>
        <v/>
      </c>
    </row>
    <row r="1690">
      <c r="A1690" s="13" t="n"/>
      <c r="B1690" s="5" t="n"/>
      <c r="C1690" s="17" t="n"/>
      <c r="D1690" s="5" t="n"/>
      <c r="E1690" s="5" t="n"/>
      <c r="F1690" s="6">
        <f>IF(B1690&amp;""="","",IFERROR(INDEX('الطلاب'!$B$6:$B$505,MATCH(B1690&amp;"",'الطلاب'!$A$6:$A$505,0))&amp;"","كود غير موجود"))</f>
        <v/>
      </c>
      <c r="G1690" s="6">
        <f>IF(B1690&amp;""="","",IFERROR(INDEX('الطلاب'!$F$6:$F$505,MATCH(B1690&amp;"",'الطلاب'!$A$6:$A$505,0))&amp;"",""))</f>
        <v/>
      </c>
      <c r="H1690" s="22">
        <f>IF(OR(B1690&amp;""="",NOT(ISNUMBER(A1690))),"",IF(COUNTIFS($B$6:$B$3005,B1690&amp;"",$A$6:$A$3005,"&gt;"&amp;A1690)=0,1,0))</f>
        <v/>
      </c>
    </row>
    <row r="1691">
      <c r="A1691" s="13" t="n"/>
      <c r="B1691" s="5" t="n"/>
      <c r="C1691" s="17" t="n"/>
      <c r="D1691" s="5" t="n"/>
      <c r="E1691" s="5" t="n"/>
      <c r="F1691" s="6">
        <f>IF(B1691&amp;""="","",IFERROR(INDEX('الطلاب'!$B$6:$B$505,MATCH(B1691&amp;"",'الطلاب'!$A$6:$A$505,0))&amp;"","كود غير موجود"))</f>
        <v/>
      </c>
      <c r="G1691" s="6">
        <f>IF(B1691&amp;""="","",IFERROR(INDEX('الطلاب'!$F$6:$F$505,MATCH(B1691&amp;"",'الطلاب'!$A$6:$A$505,0))&amp;"",""))</f>
        <v/>
      </c>
      <c r="H1691" s="22">
        <f>IF(OR(B1691&amp;""="",NOT(ISNUMBER(A1691))),"",IF(COUNTIFS($B$6:$B$3005,B1691&amp;"",$A$6:$A$3005,"&gt;"&amp;A1691)=0,1,0))</f>
        <v/>
      </c>
    </row>
    <row r="1692">
      <c r="A1692" s="13" t="n"/>
      <c r="B1692" s="5" t="n"/>
      <c r="C1692" s="17" t="n"/>
      <c r="D1692" s="5" t="n"/>
      <c r="E1692" s="5" t="n"/>
      <c r="F1692" s="6">
        <f>IF(B1692&amp;""="","",IFERROR(INDEX('الطلاب'!$B$6:$B$505,MATCH(B1692&amp;"",'الطلاب'!$A$6:$A$505,0))&amp;"","كود غير موجود"))</f>
        <v/>
      </c>
      <c r="G1692" s="6">
        <f>IF(B1692&amp;""="","",IFERROR(INDEX('الطلاب'!$F$6:$F$505,MATCH(B1692&amp;"",'الطلاب'!$A$6:$A$505,0))&amp;"",""))</f>
        <v/>
      </c>
      <c r="H1692" s="22">
        <f>IF(OR(B1692&amp;""="",NOT(ISNUMBER(A1692))),"",IF(COUNTIFS($B$6:$B$3005,B1692&amp;"",$A$6:$A$3005,"&gt;"&amp;A1692)=0,1,0))</f>
        <v/>
      </c>
    </row>
    <row r="1693">
      <c r="A1693" s="13" t="n"/>
      <c r="B1693" s="5" t="n"/>
      <c r="C1693" s="17" t="n"/>
      <c r="D1693" s="5" t="n"/>
      <c r="E1693" s="5" t="n"/>
      <c r="F1693" s="6">
        <f>IF(B1693&amp;""="","",IFERROR(INDEX('الطلاب'!$B$6:$B$505,MATCH(B1693&amp;"",'الطلاب'!$A$6:$A$505,0))&amp;"","كود غير موجود"))</f>
        <v/>
      </c>
      <c r="G1693" s="6">
        <f>IF(B1693&amp;""="","",IFERROR(INDEX('الطلاب'!$F$6:$F$505,MATCH(B1693&amp;"",'الطلاب'!$A$6:$A$505,0))&amp;"",""))</f>
        <v/>
      </c>
      <c r="H1693" s="22">
        <f>IF(OR(B1693&amp;""="",NOT(ISNUMBER(A1693))),"",IF(COUNTIFS($B$6:$B$3005,B1693&amp;"",$A$6:$A$3005,"&gt;"&amp;A1693)=0,1,0))</f>
        <v/>
      </c>
    </row>
    <row r="1694">
      <c r="A1694" s="13" t="n"/>
      <c r="B1694" s="5" t="n"/>
      <c r="C1694" s="17" t="n"/>
      <c r="D1694" s="5" t="n"/>
      <c r="E1694" s="5" t="n"/>
      <c r="F1694" s="6">
        <f>IF(B1694&amp;""="","",IFERROR(INDEX('الطلاب'!$B$6:$B$505,MATCH(B1694&amp;"",'الطلاب'!$A$6:$A$505,0))&amp;"","كود غير موجود"))</f>
        <v/>
      </c>
      <c r="G1694" s="6">
        <f>IF(B1694&amp;""="","",IFERROR(INDEX('الطلاب'!$F$6:$F$505,MATCH(B1694&amp;"",'الطلاب'!$A$6:$A$505,0))&amp;"",""))</f>
        <v/>
      </c>
      <c r="H1694" s="22">
        <f>IF(OR(B1694&amp;""="",NOT(ISNUMBER(A1694))),"",IF(COUNTIFS($B$6:$B$3005,B1694&amp;"",$A$6:$A$3005,"&gt;"&amp;A1694)=0,1,0))</f>
        <v/>
      </c>
    </row>
    <row r="1695">
      <c r="A1695" s="13" t="n"/>
      <c r="B1695" s="5" t="n"/>
      <c r="C1695" s="17" t="n"/>
      <c r="D1695" s="5" t="n"/>
      <c r="E1695" s="5" t="n"/>
      <c r="F1695" s="6">
        <f>IF(B1695&amp;""="","",IFERROR(INDEX('الطلاب'!$B$6:$B$505,MATCH(B1695&amp;"",'الطلاب'!$A$6:$A$505,0))&amp;"","كود غير موجود"))</f>
        <v/>
      </c>
      <c r="G1695" s="6">
        <f>IF(B1695&amp;""="","",IFERROR(INDEX('الطلاب'!$F$6:$F$505,MATCH(B1695&amp;"",'الطلاب'!$A$6:$A$505,0))&amp;"",""))</f>
        <v/>
      </c>
      <c r="H1695" s="22">
        <f>IF(OR(B1695&amp;""="",NOT(ISNUMBER(A1695))),"",IF(COUNTIFS($B$6:$B$3005,B1695&amp;"",$A$6:$A$3005,"&gt;"&amp;A1695)=0,1,0))</f>
        <v/>
      </c>
    </row>
    <row r="1696">
      <c r="A1696" s="13" t="n"/>
      <c r="B1696" s="5" t="n"/>
      <c r="C1696" s="17" t="n"/>
      <c r="D1696" s="5" t="n"/>
      <c r="E1696" s="5" t="n"/>
      <c r="F1696" s="6">
        <f>IF(B1696&amp;""="","",IFERROR(INDEX('الطلاب'!$B$6:$B$505,MATCH(B1696&amp;"",'الطلاب'!$A$6:$A$505,0))&amp;"","كود غير موجود"))</f>
        <v/>
      </c>
      <c r="G1696" s="6">
        <f>IF(B1696&amp;""="","",IFERROR(INDEX('الطلاب'!$F$6:$F$505,MATCH(B1696&amp;"",'الطلاب'!$A$6:$A$505,0))&amp;"",""))</f>
        <v/>
      </c>
      <c r="H1696" s="22">
        <f>IF(OR(B1696&amp;""="",NOT(ISNUMBER(A1696))),"",IF(COUNTIFS($B$6:$B$3005,B1696&amp;"",$A$6:$A$3005,"&gt;"&amp;A1696)=0,1,0))</f>
        <v/>
      </c>
    </row>
    <row r="1697">
      <c r="A1697" s="13" t="n"/>
      <c r="B1697" s="5" t="n"/>
      <c r="C1697" s="17" t="n"/>
      <c r="D1697" s="5" t="n"/>
      <c r="E1697" s="5" t="n"/>
      <c r="F1697" s="6">
        <f>IF(B1697&amp;""="","",IFERROR(INDEX('الطلاب'!$B$6:$B$505,MATCH(B1697&amp;"",'الطلاب'!$A$6:$A$505,0))&amp;"","كود غير موجود"))</f>
        <v/>
      </c>
      <c r="G1697" s="6">
        <f>IF(B1697&amp;""="","",IFERROR(INDEX('الطلاب'!$F$6:$F$505,MATCH(B1697&amp;"",'الطلاب'!$A$6:$A$505,0))&amp;"",""))</f>
        <v/>
      </c>
      <c r="H1697" s="22">
        <f>IF(OR(B1697&amp;""="",NOT(ISNUMBER(A1697))),"",IF(COUNTIFS($B$6:$B$3005,B1697&amp;"",$A$6:$A$3005,"&gt;"&amp;A1697)=0,1,0))</f>
        <v/>
      </c>
    </row>
    <row r="1698">
      <c r="A1698" s="13" t="n"/>
      <c r="B1698" s="5" t="n"/>
      <c r="C1698" s="17" t="n"/>
      <c r="D1698" s="5" t="n"/>
      <c r="E1698" s="5" t="n"/>
      <c r="F1698" s="6">
        <f>IF(B1698&amp;""="","",IFERROR(INDEX('الطلاب'!$B$6:$B$505,MATCH(B1698&amp;"",'الطلاب'!$A$6:$A$505,0))&amp;"","كود غير موجود"))</f>
        <v/>
      </c>
      <c r="G1698" s="6">
        <f>IF(B1698&amp;""="","",IFERROR(INDEX('الطلاب'!$F$6:$F$505,MATCH(B1698&amp;"",'الطلاب'!$A$6:$A$505,0))&amp;"",""))</f>
        <v/>
      </c>
      <c r="H1698" s="22">
        <f>IF(OR(B1698&amp;""="",NOT(ISNUMBER(A1698))),"",IF(COUNTIFS($B$6:$B$3005,B1698&amp;"",$A$6:$A$3005,"&gt;"&amp;A1698)=0,1,0))</f>
        <v/>
      </c>
    </row>
    <row r="1699">
      <c r="A1699" s="13" t="n"/>
      <c r="B1699" s="5" t="n"/>
      <c r="C1699" s="17" t="n"/>
      <c r="D1699" s="5" t="n"/>
      <c r="E1699" s="5" t="n"/>
      <c r="F1699" s="6">
        <f>IF(B1699&amp;""="","",IFERROR(INDEX('الطلاب'!$B$6:$B$505,MATCH(B1699&amp;"",'الطلاب'!$A$6:$A$505,0))&amp;"","كود غير موجود"))</f>
        <v/>
      </c>
      <c r="G1699" s="6">
        <f>IF(B1699&amp;""="","",IFERROR(INDEX('الطلاب'!$F$6:$F$505,MATCH(B1699&amp;"",'الطلاب'!$A$6:$A$505,0))&amp;"",""))</f>
        <v/>
      </c>
      <c r="H1699" s="22">
        <f>IF(OR(B1699&amp;""="",NOT(ISNUMBER(A1699))),"",IF(COUNTIFS($B$6:$B$3005,B1699&amp;"",$A$6:$A$3005,"&gt;"&amp;A1699)=0,1,0))</f>
        <v/>
      </c>
    </row>
    <row r="1700">
      <c r="A1700" s="13" t="n"/>
      <c r="B1700" s="5" t="n"/>
      <c r="C1700" s="17" t="n"/>
      <c r="D1700" s="5" t="n"/>
      <c r="E1700" s="5" t="n"/>
      <c r="F1700" s="6">
        <f>IF(B1700&amp;""="","",IFERROR(INDEX('الطلاب'!$B$6:$B$505,MATCH(B1700&amp;"",'الطلاب'!$A$6:$A$505,0))&amp;"","كود غير موجود"))</f>
        <v/>
      </c>
      <c r="G1700" s="6">
        <f>IF(B1700&amp;""="","",IFERROR(INDEX('الطلاب'!$F$6:$F$505,MATCH(B1700&amp;"",'الطلاب'!$A$6:$A$505,0))&amp;"",""))</f>
        <v/>
      </c>
      <c r="H1700" s="22">
        <f>IF(OR(B1700&amp;""="",NOT(ISNUMBER(A1700))),"",IF(COUNTIFS($B$6:$B$3005,B1700&amp;"",$A$6:$A$3005,"&gt;"&amp;A1700)=0,1,0))</f>
        <v/>
      </c>
    </row>
    <row r="1701">
      <c r="A1701" s="13" t="n"/>
      <c r="B1701" s="5" t="n"/>
      <c r="C1701" s="17" t="n"/>
      <c r="D1701" s="5" t="n"/>
      <c r="E1701" s="5" t="n"/>
      <c r="F1701" s="6">
        <f>IF(B1701&amp;""="","",IFERROR(INDEX('الطلاب'!$B$6:$B$505,MATCH(B1701&amp;"",'الطلاب'!$A$6:$A$505,0))&amp;"","كود غير موجود"))</f>
        <v/>
      </c>
      <c r="G1701" s="6">
        <f>IF(B1701&amp;""="","",IFERROR(INDEX('الطلاب'!$F$6:$F$505,MATCH(B1701&amp;"",'الطلاب'!$A$6:$A$505,0))&amp;"",""))</f>
        <v/>
      </c>
      <c r="H1701" s="22">
        <f>IF(OR(B1701&amp;""="",NOT(ISNUMBER(A1701))),"",IF(COUNTIFS($B$6:$B$3005,B1701&amp;"",$A$6:$A$3005,"&gt;"&amp;A1701)=0,1,0))</f>
        <v/>
      </c>
    </row>
    <row r="1702">
      <c r="A1702" s="13" t="n"/>
      <c r="B1702" s="5" t="n"/>
      <c r="C1702" s="17" t="n"/>
      <c r="D1702" s="5" t="n"/>
      <c r="E1702" s="5" t="n"/>
      <c r="F1702" s="6">
        <f>IF(B1702&amp;""="","",IFERROR(INDEX('الطلاب'!$B$6:$B$505,MATCH(B1702&amp;"",'الطلاب'!$A$6:$A$505,0))&amp;"","كود غير موجود"))</f>
        <v/>
      </c>
      <c r="G1702" s="6">
        <f>IF(B1702&amp;""="","",IFERROR(INDEX('الطلاب'!$F$6:$F$505,MATCH(B1702&amp;"",'الطلاب'!$A$6:$A$505,0))&amp;"",""))</f>
        <v/>
      </c>
      <c r="H1702" s="22">
        <f>IF(OR(B1702&amp;""="",NOT(ISNUMBER(A1702))),"",IF(COUNTIFS($B$6:$B$3005,B1702&amp;"",$A$6:$A$3005,"&gt;"&amp;A1702)=0,1,0))</f>
        <v/>
      </c>
    </row>
    <row r="1703">
      <c r="A1703" s="13" t="n"/>
      <c r="B1703" s="5" t="n"/>
      <c r="C1703" s="17" t="n"/>
      <c r="D1703" s="5" t="n"/>
      <c r="E1703" s="5" t="n"/>
      <c r="F1703" s="6">
        <f>IF(B1703&amp;""="","",IFERROR(INDEX('الطلاب'!$B$6:$B$505,MATCH(B1703&amp;"",'الطلاب'!$A$6:$A$505,0))&amp;"","كود غير موجود"))</f>
        <v/>
      </c>
      <c r="G1703" s="6">
        <f>IF(B1703&amp;""="","",IFERROR(INDEX('الطلاب'!$F$6:$F$505,MATCH(B1703&amp;"",'الطلاب'!$A$6:$A$505,0))&amp;"",""))</f>
        <v/>
      </c>
      <c r="H1703" s="22">
        <f>IF(OR(B1703&amp;""="",NOT(ISNUMBER(A1703))),"",IF(COUNTIFS($B$6:$B$3005,B1703&amp;"",$A$6:$A$3005,"&gt;"&amp;A1703)=0,1,0))</f>
        <v/>
      </c>
    </row>
    <row r="1704">
      <c r="A1704" s="13" t="n"/>
      <c r="B1704" s="5" t="n"/>
      <c r="C1704" s="17" t="n"/>
      <c r="D1704" s="5" t="n"/>
      <c r="E1704" s="5" t="n"/>
      <c r="F1704" s="6">
        <f>IF(B1704&amp;""="","",IFERROR(INDEX('الطلاب'!$B$6:$B$505,MATCH(B1704&amp;"",'الطلاب'!$A$6:$A$505,0))&amp;"","كود غير موجود"))</f>
        <v/>
      </c>
      <c r="G1704" s="6">
        <f>IF(B1704&amp;""="","",IFERROR(INDEX('الطلاب'!$F$6:$F$505,MATCH(B1704&amp;"",'الطلاب'!$A$6:$A$505,0))&amp;"",""))</f>
        <v/>
      </c>
      <c r="H1704" s="22">
        <f>IF(OR(B1704&amp;""="",NOT(ISNUMBER(A1704))),"",IF(COUNTIFS($B$6:$B$3005,B1704&amp;"",$A$6:$A$3005,"&gt;"&amp;A1704)=0,1,0))</f>
        <v/>
      </c>
    </row>
    <row r="1705">
      <c r="A1705" s="13" t="n"/>
      <c r="B1705" s="5" t="n"/>
      <c r="C1705" s="17" t="n"/>
      <c r="D1705" s="5" t="n"/>
      <c r="E1705" s="5" t="n"/>
      <c r="F1705" s="6">
        <f>IF(B1705&amp;""="","",IFERROR(INDEX('الطلاب'!$B$6:$B$505,MATCH(B1705&amp;"",'الطلاب'!$A$6:$A$505,0))&amp;"","كود غير موجود"))</f>
        <v/>
      </c>
      <c r="G1705" s="6">
        <f>IF(B1705&amp;""="","",IFERROR(INDEX('الطلاب'!$F$6:$F$505,MATCH(B1705&amp;"",'الطلاب'!$A$6:$A$505,0))&amp;"",""))</f>
        <v/>
      </c>
      <c r="H1705" s="22">
        <f>IF(OR(B1705&amp;""="",NOT(ISNUMBER(A1705))),"",IF(COUNTIFS($B$6:$B$3005,B1705&amp;"",$A$6:$A$3005,"&gt;"&amp;A1705)=0,1,0))</f>
        <v/>
      </c>
    </row>
    <row r="1706">
      <c r="A1706" s="13" t="n"/>
      <c r="B1706" s="5" t="n"/>
      <c r="C1706" s="17" t="n"/>
      <c r="D1706" s="5" t="n"/>
      <c r="E1706" s="5" t="n"/>
      <c r="F1706" s="6">
        <f>IF(B1706&amp;""="","",IFERROR(INDEX('الطلاب'!$B$6:$B$505,MATCH(B1706&amp;"",'الطلاب'!$A$6:$A$505,0))&amp;"","كود غير موجود"))</f>
        <v/>
      </c>
      <c r="G1706" s="6">
        <f>IF(B1706&amp;""="","",IFERROR(INDEX('الطلاب'!$F$6:$F$505,MATCH(B1706&amp;"",'الطلاب'!$A$6:$A$505,0))&amp;"",""))</f>
        <v/>
      </c>
      <c r="H1706" s="22">
        <f>IF(OR(B1706&amp;""="",NOT(ISNUMBER(A1706))),"",IF(COUNTIFS($B$6:$B$3005,B1706&amp;"",$A$6:$A$3005,"&gt;"&amp;A1706)=0,1,0))</f>
        <v/>
      </c>
    </row>
    <row r="1707">
      <c r="A1707" s="13" t="n"/>
      <c r="B1707" s="5" t="n"/>
      <c r="C1707" s="17" t="n"/>
      <c r="D1707" s="5" t="n"/>
      <c r="E1707" s="5" t="n"/>
      <c r="F1707" s="6">
        <f>IF(B1707&amp;""="","",IFERROR(INDEX('الطلاب'!$B$6:$B$505,MATCH(B1707&amp;"",'الطلاب'!$A$6:$A$505,0))&amp;"","كود غير موجود"))</f>
        <v/>
      </c>
      <c r="G1707" s="6">
        <f>IF(B1707&amp;""="","",IFERROR(INDEX('الطلاب'!$F$6:$F$505,MATCH(B1707&amp;"",'الطلاب'!$A$6:$A$505,0))&amp;"",""))</f>
        <v/>
      </c>
      <c r="H1707" s="22">
        <f>IF(OR(B1707&amp;""="",NOT(ISNUMBER(A1707))),"",IF(COUNTIFS($B$6:$B$3005,B1707&amp;"",$A$6:$A$3005,"&gt;"&amp;A1707)=0,1,0))</f>
        <v/>
      </c>
    </row>
    <row r="1708">
      <c r="A1708" s="13" t="n"/>
      <c r="B1708" s="5" t="n"/>
      <c r="C1708" s="17" t="n"/>
      <c r="D1708" s="5" t="n"/>
      <c r="E1708" s="5" t="n"/>
      <c r="F1708" s="6">
        <f>IF(B1708&amp;""="","",IFERROR(INDEX('الطلاب'!$B$6:$B$505,MATCH(B1708&amp;"",'الطلاب'!$A$6:$A$505,0))&amp;"","كود غير موجود"))</f>
        <v/>
      </c>
      <c r="G1708" s="6">
        <f>IF(B1708&amp;""="","",IFERROR(INDEX('الطلاب'!$F$6:$F$505,MATCH(B1708&amp;"",'الطلاب'!$A$6:$A$505,0))&amp;"",""))</f>
        <v/>
      </c>
      <c r="H1708" s="22">
        <f>IF(OR(B1708&amp;""="",NOT(ISNUMBER(A1708))),"",IF(COUNTIFS($B$6:$B$3005,B1708&amp;"",$A$6:$A$3005,"&gt;"&amp;A1708)=0,1,0))</f>
        <v/>
      </c>
    </row>
    <row r="1709">
      <c r="A1709" s="13" t="n"/>
      <c r="B1709" s="5" t="n"/>
      <c r="C1709" s="17" t="n"/>
      <c r="D1709" s="5" t="n"/>
      <c r="E1709" s="5" t="n"/>
      <c r="F1709" s="6">
        <f>IF(B1709&amp;""="","",IFERROR(INDEX('الطلاب'!$B$6:$B$505,MATCH(B1709&amp;"",'الطلاب'!$A$6:$A$505,0))&amp;"","كود غير موجود"))</f>
        <v/>
      </c>
      <c r="G1709" s="6">
        <f>IF(B1709&amp;""="","",IFERROR(INDEX('الطلاب'!$F$6:$F$505,MATCH(B1709&amp;"",'الطلاب'!$A$6:$A$505,0))&amp;"",""))</f>
        <v/>
      </c>
      <c r="H1709" s="22">
        <f>IF(OR(B1709&amp;""="",NOT(ISNUMBER(A1709))),"",IF(COUNTIFS($B$6:$B$3005,B1709&amp;"",$A$6:$A$3005,"&gt;"&amp;A1709)=0,1,0))</f>
        <v/>
      </c>
    </row>
    <row r="1710">
      <c r="A1710" s="13" t="n"/>
      <c r="B1710" s="5" t="n"/>
      <c r="C1710" s="17" t="n"/>
      <c r="D1710" s="5" t="n"/>
      <c r="E1710" s="5" t="n"/>
      <c r="F1710" s="6">
        <f>IF(B1710&amp;""="","",IFERROR(INDEX('الطلاب'!$B$6:$B$505,MATCH(B1710&amp;"",'الطلاب'!$A$6:$A$505,0))&amp;"","كود غير موجود"))</f>
        <v/>
      </c>
      <c r="G1710" s="6">
        <f>IF(B1710&amp;""="","",IFERROR(INDEX('الطلاب'!$F$6:$F$505,MATCH(B1710&amp;"",'الطلاب'!$A$6:$A$505,0))&amp;"",""))</f>
        <v/>
      </c>
      <c r="H1710" s="22">
        <f>IF(OR(B1710&amp;""="",NOT(ISNUMBER(A1710))),"",IF(COUNTIFS($B$6:$B$3005,B1710&amp;"",$A$6:$A$3005,"&gt;"&amp;A1710)=0,1,0))</f>
        <v/>
      </c>
    </row>
    <row r="1711">
      <c r="A1711" s="13" t="n"/>
      <c r="B1711" s="5" t="n"/>
      <c r="C1711" s="17" t="n"/>
      <c r="D1711" s="5" t="n"/>
      <c r="E1711" s="5" t="n"/>
      <c r="F1711" s="6">
        <f>IF(B1711&amp;""="","",IFERROR(INDEX('الطلاب'!$B$6:$B$505,MATCH(B1711&amp;"",'الطلاب'!$A$6:$A$505,0))&amp;"","كود غير موجود"))</f>
        <v/>
      </c>
      <c r="G1711" s="6">
        <f>IF(B1711&amp;""="","",IFERROR(INDEX('الطلاب'!$F$6:$F$505,MATCH(B1711&amp;"",'الطلاب'!$A$6:$A$505,0))&amp;"",""))</f>
        <v/>
      </c>
      <c r="H1711" s="22">
        <f>IF(OR(B1711&amp;""="",NOT(ISNUMBER(A1711))),"",IF(COUNTIFS($B$6:$B$3005,B1711&amp;"",$A$6:$A$3005,"&gt;"&amp;A1711)=0,1,0))</f>
        <v/>
      </c>
    </row>
    <row r="1712">
      <c r="A1712" s="13" t="n"/>
      <c r="B1712" s="5" t="n"/>
      <c r="C1712" s="17" t="n"/>
      <c r="D1712" s="5" t="n"/>
      <c r="E1712" s="5" t="n"/>
      <c r="F1712" s="6">
        <f>IF(B1712&amp;""="","",IFERROR(INDEX('الطلاب'!$B$6:$B$505,MATCH(B1712&amp;"",'الطلاب'!$A$6:$A$505,0))&amp;"","كود غير موجود"))</f>
        <v/>
      </c>
      <c r="G1712" s="6">
        <f>IF(B1712&amp;""="","",IFERROR(INDEX('الطلاب'!$F$6:$F$505,MATCH(B1712&amp;"",'الطلاب'!$A$6:$A$505,0))&amp;"",""))</f>
        <v/>
      </c>
      <c r="H1712" s="22">
        <f>IF(OR(B1712&amp;""="",NOT(ISNUMBER(A1712))),"",IF(COUNTIFS($B$6:$B$3005,B1712&amp;"",$A$6:$A$3005,"&gt;"&amp;A1712)=0,1,0))</f>
        <v/>
      </c>
    </row>
    <row r="1713">
      <c r="A1713" s="13" t="n"/>
      <c r="B1713" s="5" t="n"/>
      <c r="C1713" s="17" t="n"/>
      <c r="D1713" s="5" t="n"/>
      <c r="E1713" s="5" t="n"/>
      <c r="F1713" s="6">
        <f>IF(B1713&amp;""="","",IFERROR(INDEX('الطلاب'!$B$6:$B$505,MATCH(B1713&amp;"",'الطلاب'!$A$6:$A$505,0))&amp;"","كود غير موجود"))</f>
        <v/>
      </c>
      <c r="G1713" s="6">
        <f>IF(B1713&amp;""="","",IFERROR(INDEX('الطلاب'!$F$6:$F$505,MATCH(B1713&amp;"",'الطلاب'!$A$6:$A$505,0))&amp;"",""))</f>
        <v/>
      </c>
      <c r="H1713" s="22">
        <f>IF(OR(B1713&amp;""="",NOT(ISNUMBER(A1713))),"",IF(COUNTIFS($B$6:$B$3005,B1713&amp;"",$A$6:$A$3005,"&gt;"&amp;A1713)=0,1,0))</f>
        <v/>
      </c>
    </row>
    <row r="1714">
      <c r="A1714" s="13" t="n"/>
      <c r="B1714" s="5" t="n"/>
      <c r="C1714" s="17" t="n"/>
      <c r="D1714" s="5" t="n"/>
      <c r="E1714" s="5" t="n"/>
      <c r="F1714" s="6">
        <f>IF(B1714&amp;""="","",IFERROR(INDEX('الطلاب'!$B$6:$B$505,MATCH(B1714&amp;"",'الطلاب'!$A$6:$A$505,0))&amp;"","كود غير موجود"))</f>
        <v/>
      </c>
      <c r="G1714" s="6">
        <f>IF(B1714&amp;""="","",IFERROR(INDEX('الطلاب'!$F$6:$F$505,MATCH(B1714&amp;"",'الطلاب'!$A$6:$A$505,0))&amp;"",""))</f>
        <v/>
      </c>
      <c r="H1714" s="22">
        <f>IF(OR(B1714&amp;""="",NOT(ISNUMBER(A1714))),"",IF(COUNTIFS($B$6:$B$3005,B1714&amp;"",$A$6:$A$3005,"&gt;"&amp;A1714)=0,1,0))</f>
        <v/>
      </c>
    </row>
    <row r="1715">
      <c r="A1715" s="13" t="n"/>
      <c r="B1715" s="5" t="n"/>
      <c r="C1715" s="17" t="n"/>
      <c r="D1715" s="5" t="n"/>
      <c r="E1715" s="5" t="n"/>
      <c r="F1715" s="6">
        <f>IF(B1715&amp;""="","",IFERROR(INDEX('الطلاب'!$B$6:$B$505,MATCH(B1715&amp;"",'الطلاب'!$A$6:$A$505,0))&amp;"","كود غير موجود"))</f>
        <v/>
      </c>
      <c r="G1715" s="6">
        <f>IF(B1715&amp;""="","",IFERROR(INDEX('الطلاب'!$F$6:$F$505,MATCH(B1715&amp;"",'الطلاب'!$A$6:$A$505,0))&amp;"",""))</f>
        <v/>
      </c>
      <c r="H1715" s="22">
        <f>IF(OR(B1715&amp;""="",NOT(ISNUMBER(A1715))),"",IF(COUNTIFS($B$6:$B$3005,B1715&amp;"",$A$6:$A$3005,"&gt;"&amp;A1715)=0,1,0))</f>
        <v/>
      </c>
    </row>
    <row r="1716">
      <c r="A1716" s="13" t="n"/>
      <c r="B1716" s="5" t="n"/>
      <c r="C1716" s="17" t="n"/>
      <c r="D1716" s="5" t="n"/>
      <c r="E1716" s="5" t="n"/>
      <c r="F1716" s="6">
        <f>IF(B1716&amp;""="","",IFERROR(INDEX('الطلاب'!$B$6:$B$505,MATCH(B1716&amp;"",'الطلاب'!$A$6:$A$505,0))&amp;"","كود غير موجود"))</f>
        <v/>
      </c>
      <c r="G1716" s="6">
        <f>IF(B1716&amp;""="","",IFERROR(INDEX('الطلاب'!$F$6:$F$505,MATCH(B1716&amp;"",'الطلاب'!$A$6:$A$505,0))&amp;"",""))</f>
        <v/>
      </c>
      <c r="H1716" s="22">
        <f>IF(OR(B1716&amp;""="",NOT(ISNUMBER(A1716))),"",IF(COUNTIFS($B$6:$B$3005,B1716&amp;"",$A$6:$A$3005,"&gt;"&amp;A1716)=0,1,0))</f>
        <v/>
      </c>
    </row>
    <row r="1717">
      <c r="A1717" s="13" t="n"/>
      <c r="B1717" s="5" t="n"/>
      <c r="C1717" s="17" t="n"/>
      <c r="D1717" s="5" t="n"/>
      <c r="E1717" s="5" t="n"/>
      <c r="F1717" s="6">
        <f>IF(B1717&amp;""="","",IFERROR(INDEX('الطلاب'!$B$6:$B$505,MATCH(B1717&amp;"",'الطلاب'!$A$6:$A$505,0))&amp;"","كود غير موجود"))</f>
        <v/>
      </c>
      <c r="G1717" s="6">
        <f>IF(B1717&amp;""="","",IFERROR(INDEX('الطلاب'!$F$6:$F$505,MATCH(B1717&amp;"",'الطلاب'!$A$6:$A$505,0))&amp;"",""))</f>
        <v/>
      </c>
      <c r="H1717" s="22">
        <f>IF(OR(B1717&amp;""="",NOT(ISNUMBER(A1717))),"",IF(COUNTIFS($B$6:$B$3005,B1717&amp;"",$A$6:$A$3005,"&gt;"&amp;A1717)=0,1,0))</f>
        <v/>
      </c>
    </row>
    <row r="1718">
      <c r="A1718" s="13" t="n"/>
      <c r="B1718" s="5" t="n"/>
      <c r="C1718" s="17" t="n"/>
      <c r="D1718" s="5" t="n"/>
      <c r="E1718" s="5" t="n"/>
      <c r="F1718" s="6">
        <f>IF(B1718&amp;""="","",IFERROR(INDEX('الطلاب'!$B$6:$B$505,MATCH(B1718&amp;"",'الطلاب'!$A$6:$A$505,0))&amp;"","كود غير موجود"))</f>
        <v/>
      </c>
      <c r="G1718" s="6">
        <f>IF(B1718&amp;""="","",IFERROR(INDEX('الطلاب'!$F$6:$F$505,MATCH(B1718&amp;"",'الطلاب'!$A$6:$A$505,0))&amp;"",""))</f>
        <v/>
      </c>
      <c r="H1718" s="22">
        <f>IF(OR(B1718&amp;""="",NOT(ISNUMBER(A1718))),"",IF(COUNTIFS($B$6:$B$3005,B1718&amp;"",$A$6:$A$3005,"&gt;"&amp;A1718)=0,1,0))</f>
        <v/>
      </c>
    </row>
    <row r="1719">
      <c r="A1719" s="13" t="n"/>
      <c r="B1719" s="5" t="n"/>
      <c r="C1719" s="17" t="n"/>
      <c r="D1719" s="5" t="n"/>
      <c r="E1719" s="5" t="n"/>
      <c r="F1719" s="6">
        <f>IF(B1719&amp;""="","",IFERROR(INDEX('الطلاب'!$B$6:$B$505,MATCH(B1719&amp;"",'الطلاب'!$A$6:$A$505,0))&amp;"","كود غير موجود"))</f>
        <v/>
      </c>
      <c r="G1719" s="6">
        <f>IF(B1719&amp;""="","",IFERROR(INDEX('الطلاب'!$F$6:$F$505,MATCH(B1719&amp;"",'الطلاب'!$A$6:$A$505,0))&amp;"",""))</f>
        <v/>
      </c>
      <c r="H1719" s="22">
        <f>IF(OR(B1719&amp;""="",NOT(ISNUMBER(A1719))),"",IF(COUNTIFS($B$6:$B$3005,B1719&amp;"",$A$6:$A$3005,"&gt;"&amp;A1719)=0,1,0))</f>
        <v/>
      </c>
    </row>
    <row r="1720">
      <c r="A1720" s="13" t="n"/>
      <c r="B1720" s="5" t="n"/>
      <c r="C1720" s="17" t="n"/>
      <c r="D1720" s="5" t="n"/>
      <c r="E1720" s="5" t="n"/>
      <c r="F1720" s="6">
        <f>IF(B1720&amp;""="","",IFERROR(INDEX('الطلاب'!$B$6:$B$505,MATCH(B1720&amp;"",'الطلاب'!$A$6:$A$505,0))&amp;"","كود غير موجود"))</f>
        <v/>
      </c>
      <c r="G1720" s="6">
        <f>IF(B1720&amp;""="","",IFERROR(INDEX('الطلاب'!$F$6:$F$505,MATCH(B1720&amp;"",'الطلاب'!$A$6:$A$505,0))&amp;"",""))</f>
        <v/>
      </c>
      <c r="H1720" s="22">
        <f>IF(OR(B1720&amp;""="",NOT(ISNUMBER(A1720))),"",IF(COUNTIFS($B$6:$B$3005,B1720&amp;"",$A$6:$A$3005,"&gt;"&amp;A1720)=0,1,0))</f>
        <v/>
      </c>
    </row>
    <row r="1721">
      <c r="A1721" s="13" t="n"/>
      <c r="B1721" s="5" t="n"/>
      <c r="C1721" s="17" t="n"/>
      <c r="D1721" s="5" t="n"/>
      <c r="E1721" s="5" t="n"/>
      <c r="F1721" s="6">
        <f>IF(B1721&amp;""="","",IFERROR(INDEX('الطلاب'!$B$6:$B$505,MATCH(B1721&amp;"",'الطلاب'!$A$6:$A$505,0))&amp;"","كود غير موجود"))</f>
        <v/>
      </c>
      <c r="G1721" s="6">
        <f>IF(B1721&amp;""="","",IFERROR(INDEX('الطلاب'!$F$6:$F$505,MATCH(B1721&amp;"",'الطلاب'!$A$6:$A$505,0))&amp;"",""))</f>
        <v/>
      </c>
      <c r="H1721" s="22">
        <f>IF(OR(B1721&amp;""="",NOT(ISNUMBER(A1721))),"",IF(COUNTIFS($B$6:$B$3005,B1721&amp;"",$A$6:$A$3005,"&gt;"&amp;A1721)=0,1,0))</f>
        <v/>
      </c>
    </row>
    <row r="1722">
      <c r="A1722" s="13" t="n"/>
      <c r="B1722" s="5" t="n"/>
      <c r="C1722" s="17" t="n"/>
      <c r="D1722" s="5" t="n"/>
      <c r="E1722" s="5" t="n"/>
      <c r="F1722" s="6">
        <f>IF(B1722&amp;""="","",IFERROR(INDEX('الطلاب'!$B$6:$B$505,MATCH(B1722&amp;"",'الطلاب'!$A$6:$A$505,0))&amp;"","كود غير موجود"))</f>
        <v/>
      </c>
      <c r="G1722" s="6">
        <f>IF(B1722&amp;""="","",IFERROR(INDEX('الطلاب'!$F$6:$F$505,MATCH(B1722&amp;"",'الطلاب'!$A$6:$A$505,0))&amp;"",""))</f>
        <v/>
      </c>
      <c r="H1722" s="22">
        <f>IF(OR(B1722&amp;""="",NOT(ISNUMBER(A1722))),"",IF(COUNTIFS($B$6:$B$3005,B1722&amp;"",$A$6:$A$3005,"&gt;"&amp;A1722)=0,1,0))</f>
        <v/>
      </c>
    </row>
    <row r="1723">
      <c r="A1723" s="13" t="n"/>
      <c r="B1723" s="5" t="n"/>
      <c r="C1723" s="17" t="n"/>
      <c r="D1723" s="5" t="n"/>
      <c r="E1723" s="5" t="n"/>
      <c r="F1723" s="6">
        <f>IF(B1723&amp;""="","",IFERROR(INDEX('الطلاب'!$B$6:$B$505,MATCH(B1723&amp;"",'الطلاب'!$A$6:$A$505,0))&amp;"","كود غير موجود"))</f>
        <v/>
      </c>
      <c r="G1723" s="6">
        <f>IF(B1723&amp;""="","",IFERROR(INDEX('الطلاب'!$F$6:$F$505,MATCH(B1723&amp;"",'الطلاب'!$A$6:$A$505,0))&amp;"",""))</f>
        <v/>
      </c>
      <c r="H1723" s="22">
        <f>IF(OR(B1723&amp;""="",NOT(ISNUMBER(A1723))),"",IF(COUNTIFS($B$6:$B$3005,B1723&amp;"",$A$6:$A$3005,"&gt;"&amp;A1723)=0,1,0))</f>
        <v/>
      </c>
    </row>
    <row r="1724">
      <c r="A1724" s="13" t="n"/>
      <c r="B1724" s="5" t="n"/>
      <c r="C1724" s="17" t="n"/>
      <c r="D1724" s="5" t="n"/>
      <c r="E1724" s="5" t="n"/>
      <c r="F1724" s="6">
        <f>IF(B1724&amp;""="","",IFERROR(INDEX('الطلاب'!$B$6:$B$505,MATCH(B1724&amp;"",'الطلاب'!$A$6:$A$505,0))&amp;"","كود غير موجود"))</f>
        <v/>
      </c>
      <c r="G1724" s="6">
        <f>IF(B1724&amp;""="","",IFERROR(INDEX('الطلاب'!$F$6:$F$505,MATCH(B1724&amp;"",'الطلاب'!$A$6:$A$505,0))&amp;"",""))</f>
        <v/>
      </c>
      <c r="H1724" s="22">
        <f>IF(OR(B1724&amp;""="",NOT(ISNUMBER(A1724))),"",IF(COUNTIFS($B$6:$B$3005,B1724&amp;"",$A$6:$A$3005,"&gt;"&amp;A1724)=0,1,0))</f>
        <v/>
      </c>
    </row>
    <row r="1725">
      <c r="A1725" s="13" t="n"/>
      <c r="B1725" s="5" t="n"/>
      <c r="C1725" s="17" t="n"/>
      <c r="D1725" s="5" t="n"/>
      <c r="E1725" s="5" t="n"/>
      <c r="F1725" s="6">
        <f>IF(B1725&amp;""="","",IFERROR(INDEX('الطلاب'!$B$6:$B$505,MATCH(B1725&amp;"",'الطلاب'!$A$6:$A$505,0))&amp;"","كود غير موجود"))</f>
        <v/>
      </c>
      <c r="G1725" s="6">
        <f>IF(B1725&amp;""="","",IFERROR(INDEX('الطلاب'!$F$6:$F$505,MATCH(B1725&amp;"",'الطلاب'!$A$6:$A$505,0))&amp;"",""))</f>
        <v/>
      </c>
      <c r="H1725" s="22">
        <f>IF(OR(B1725&amp;""="",NOT(ISNUMBER(A1725))),"",IF(COUNTIFS($B$6:$B$3005,B1725&amp;"",$A$6:$A$3005,"&gt;"&amp;A1725)=0,1,0))</f>
        <v/>
      </c>
    </row>
    <row r="1726">
      <c r="A1726" s="13" t="n"/>
      <c r="B1726" s="5" t="n"/>
      <c r="C1726" s="17" t="n"/>
      <c r="D1726" s="5" t="n"/>
      <c r="E1726" s="5" t="n"/>
      <c r="F1726" s="6">
        <f>IF(B1726&amp;""="","",IFERROR(INDEX('الطلاب'!$B$6:$B$505,MATCH(B1726&amp;"",'الطلاب'!$A$6:$A$505,0))&amp;"","كود غير موجود"))</f>
        <v/>
      </c>
      <c r="G1726" s="6">
        <f>IF(B1726&amp;""="","",IFERROR(INDEX('الطلاب'!$F$6:$F$505,MATCH(B1726&amp;"",'الطلاب'!$A$6:$A$505,0))&amp;"",""))</f>
        <v/>
      </c>
      <c r="H1726" s="22">
        <f>IF(OR(B1726&amp;""="",NOT(ISNUMBER(A1726))),"",IF(COUNTIFS($B$6:$B$3005,B1726&amp;"",$A$6:$A$3005,"&gt;"&amp;A1726)=0,1,0))</f>
        <v/>
      </c>
    </row>
    <row r="1727">
      <c r="A1727" s="13" t="n"/>
      <c r="B1727" s="5" t="n"/>
      <c r="C1727" s="17" t="n"/>
      <c r="D1727" s="5" t="n"/>
      <c r="E1727" s="5" t="n"/>
      <c r="F1727" s="6">
        <f>IF(B1727&amp;""="","",IFERROR(INDEX('الطلاب'!$B$6:$B$505,MATCH(B1727&amp;"",'الطلاب'!$A$6:$A$505,0))&amp;"","كود غير موجود"))</f>
        <v/>
      </c>
      <c r="G1727" s="6">
        <f>IF(B1727&amp;""="","",IFERROR(INDEX('الطلاب'!$F$6:$F$505,MATCH(B1727&amp;"",'الطلاب'!$A$6:$A$505,0))&amp;"",""))</f>
        <v/>
      </c>
      <c r="H1727" s="22">
        <f>IF(OR(B1727&amp;""="",NOT(ISNUMBER(A1727))),"",IF(COUNTIFS($B$6:$B$3005,B1727&amp;"",$A$6:$A$3005,"&gt;"&amp;A1727)=0,1,0))</f>
        <v/>
      </c>
    </row>
    <row r="1728">
      <c r="A1728" s="13" t="n"/>
      <c r="B1728" s="5" t="n"/>
      <c r="C1728" s="17" t="n"/>
      <c r="D1728" s="5" t="n"/>
      <c r="E1728" s="5" t="n"/>
      <c r="F1728" s="6">
        <f>IF(B1728&amp;""="","",IFERROR(INDEX('الطلاب'!$B$6:$B$505,MATCH(B1728&amp;"",'الطلاب'!$A$6:$A$505,0))&amp;"","كود غير موجود"))</f>
        <v/>
      </c>
      <c r="G1728" s="6">
        <f>IF(B1728&amp;""="","",IFERROR(INDEX('الطلاب'!$F$6:$F$505,MATCH(B1728&amp;"",'الطلاب'!$A$6:$A$505,0))&amp;"",""))</f>
        <v/>
      </c>
      <c r="H1728" s="22">
        <f>IF(OR(B1728&amp;""="",NOT(ISNUMBER(A1728))),"",IF(COUNTIFS($B$6:$B$3005,B1728&amp;"",$A$6:$A$3005,"&gt;"&amp;A1728)=0,1,0))</f>
        <v/>
      </c>
    </row>
    <row r="1729">
      <c r="A1729" s="13" t="n"/>
      <c r="B1729" s="5" t="n"/>
      <c r="C1729" s="17" t="n"/>
      <c r="D1729" s="5" t="n"/>
      <c r="E1729" s="5" t="n"/>
      <c r="F1729" s="6">
        <f>IF(B1729&amp;""="","",IFERROR(INDEX('الطلاب'!$B$6:$B$505,MATCH(B1729&amp;"",'الطلاب'!$A$6:$A$505,0))&amp;"","كود غير موجود"))</f>
        <v/>
      </c>
      <c r="G1729" s="6">
        <f>IF(B1729&amp;""="","",IFERROR(INDEX('الطلاب'!$F$6:$F$505,MATCH(B1729&amp;"",'الطلاب'!$A$6:$A$505,0))&amp;"",""))</f>
        <v/>
      </c>
      <c r="H1729" s="22">
        <f>IF(OR(B1729&amp;""="",NOT(ISNUMBER(A1729))),"",IF(COUNTIFS($B$6:$B$3005,B1729&amp;"",$A$6:$A$3005,"&gt;"&amp;A1729)=0,1,0))</f>
        <v/>
      </c>
    </row>
    <row r="1730">
      <c r="A1730" s="13" t="n"/>
      <c r="B1730" s="5" t="n"/>
      <c r="C1730" s="17" t="n"/>
      <c r="D1730" s="5" t="n"/>
      <c r="E1730" s="5" t="n"/>
      <c r="F1730" s="6">
        <f>IF(B1730&amp;""="","",IFERROR(INDEX('الطلاب'!$B$6:$B$505,MATCH(B1730&amp;"",'الطلاب'!$A$6:$A$505,0))&amp;"","كود غير موجود"))</f>
        <v/>
      </c>
      <c r="G1730" s="6">
        <f>IF(B1730&amp;""="","",IFERROR(INDEX('الطلاب'!$F$6:$F$505,MATCH(B1730&amp;"",'الطلاب'!$A$6:$A$505,0))&amp;"",""))</f>
        <v/>
      </c>
      <c r="H1730" s="22">
        <f>IF(OR(B1730&amp;""="",NOT(ISNUMBER(A1730))),"",IF(COUNTIFS($B$6:$B$3005,B1730&amp;"",$A$6:$A$3005,"&gt;"&amp;A1730)=0,1,0))</f>
        <v/>
      </c>
    </row>
    <row r="1731">
      <c r="A1731" s="13" t="n"/>
      <c r="B1731" s="5" t="n"/>
      <c r="C1731" s="17" t="n"/>
      <c r="D1731" s="5" t="n"/>
      <c r="E1731" s="5" t="n"/>
      <c r="F1731" s="6">
        <f>IF(B1731&amp;""="","",IFERROR(INDEX('الطلاب'!$B$6:$B$505,MATCH(B1731&amp;"",'الطلاب'!$A$6:$A$505,0))&amp;"","كود غير موجود"))</f>
        <v/>
      </c>
      <c r="G1731" s="6">
        <f>IF(B1731&amp;""="","",IFERROR(INDEX('الطلاب'!$F$6:$F$505,MATCH(B1731&amp;"",'الطلاب'!$A$6:$A$505,0))&amp;"",""))</f>
        <v/>
      </c>
      <c r="H1731" s="22">
        <f>IF(OR(B1731&amp;""="",NOT(ISNUMBER(A1731))),"",IF(COUNTIFS($B$6:$B$3005,B1731&amp;"",$A$6:$A$3005,"&gt;"&amp;A1731)=0,1,0))</f>
        <v/>
      </c>
    </row>
    <row r="1732">
      <c r="A1732" s="13" t="n"/>
      <c r="B1732" s="5" t="n"/>
      <c r="C1732" s="17" t="n"/>
      <c r="D1732" s="5" t="n"/>
      <c r="E1732" s="5" t="n"/>
      <c r="F1732" s="6">
        <f>IF(B1732&amp;""="","",IFERROR(INDEX('الطلاب'!$B$6:$B$505,MATCH(B1732&amp;"",'الطلاب'!$A$6:$A$505,0))&amp;"","كود غير موجود"))</f>
        <v/>
      </c>
      <c r="G1732" s="6">
        <f>IF(B1732&amp;""="","",IFERROR(INDEX('الطلاب'!$F$6:$F$505,MATCH(B1732&amp;"",'الطلاب'!$A$6:$A$505,0))&amp;"",""))</f>
        <v/>
      </c>
      <c r="H1732" s="22">
        <f>IF(OR(B1732&amp;""="",NOT(ISNUMBER(A1732))),"",IF(COUNTIFS($B$6:$B$3005,B1732&amp;"",$A$6:$A$3005,"&gt;"&amp;A1732)=0,1,0))</f>
        <v/>
      </c>
    </row>
    <row r="1733">
      <c r="A1733" s="13" t="n"/>
      <c r="B1733" s="5" t="n"/>
      <c r="C1733" s="17" t="n"/>
      <c r="D1733" s="5" t="n"/>
      <c r="E1733" s="5" t="n"/>
      <c r="F1733" s="6">
        <f>IF(B1733&amp;""="","",IFERROR(INDEX('الطلاب'!$B$6:$B$505,MATCH(B1733&amp;"",'الطلاب'!$A$6:$A$505,0))&amp;"","كود غير موجود"))</f>
        <v/>
      </c>
      <c r="G1733" s="6">
        <f>IF(B1733&amp;""="","",IFERROR(INDEX('الطلاب'!$F$6:$F$505,MATCH(B1733&amp;"",'الطلاب'!$A$6:$A$505,0))&amp;"",""))</f>
        <v/>
      </c>
      <c r="H1733" s="22">
        <f>IF(OR(B1733&amp;""="",NOT(ISNUMBER(A1733))),"",IF(COUNTIFS($B$6:$B$3005,B1733&amp;"",$A$6:$A$3005,"&gt;"&amp;A1733)=0,1,0))</f>
        <v/>
      </c>
    </row>
    <row r="1734">
      <c r="A1734" s="13" t="n"/>
      <c r="B1734" s="5" t="n"/>
      <c r="C1734" s="17" t="n"/>
      <c r="D1734" s="5" t="n"/>
      <c r="E1734" s="5" t="n"/>
      <c r="F1734" s="6">
        <f>IF(B1734&amp;""="","",IFERROR(INDEX('الطلاب'!$B$6:$B$505,MATCH(B1734&amp;"",'الطلاب'!$A$6:$A$505,0))&amp;"","كود غير موجود"))</f>
        <v/>
      </c>
      <c r="G1734" s="6">
        <f>IF(B1734&amp;""="","",IFERROR(INDEX('الطلاب'!$F$6:$F$505,MATCH(B1734&amp;"",'الطلاب'!$A$6:$A$505,0))&amp;"",""))</f>
        <v/>
      </c>
      <c r="H1734" s="22">
        <f>IF(OR(B1734&amp;""="",NOT(ISNUMBER(A1734))),"",IF(COUNTIFS($B$6:$B$3005,B1734&amp;"",$A$6:$A$3005,"&gt;"&amp;A1734)=0,1,0))</f>
        <v/>
      </c>
    </row>
    <row r="1735">
      <c r="A1735" s="13" t="n"/>
      <c r="B1735" s="5" t="n"/>
      <c r="C1735" s="17" t="n"/>
      <c r="D1735" s="5" t="n"/>
      <c r="E1735" s="5" t="n"/>
      <c r="F1735" s="6">
        <f>IF(B1735&amp;""="","",IFERROR(INDEX('الطلاب'!$B$6:$B$505,MATCH(B1735&amp;"",'الطلاب'!$A$6:$A$505,0))&amp;"","كود غير موجود"))</f>
        <v/>
      </c>
      <c r="G1735" s="6">
        <f>IF(B1735&amp;""="","",IFERROR(INDEX('الطلاب'!$F$6:$F$505,MATCH(B1735&amp;"",'الطلاب'!$A$6:$A$505,0))&amp;"",""))</f>
        <v/>
      </c>
      <c r="H1735" s="22">
        <f>IF(OR(B1735&amp;""="",NOT(ISNUMBER(A1735))),"",IF(COUNTIFS($B$6:$B$3005,B1735&amp;"",$A$6:$A$3005,"&gt;"&amp;A1735)=0,1,0))</f>
        <v/>
      </c>
    </row>
    <row r="1736">
      <c r="A1736" s="13" t="n"/>
      <c r="B1736" s="5" t="n"/>
      <c r="C1736" s="17" t="n"/>
      <c r="D1736" s="5" t="n"/>
      <c r="E1736" s="5" t="n"/>
      <c r="F1736" s="6">
        <f>IF(B1736&amp;""="","",IFERROR(INDEX('الطلاب'!$B$6:$B$505,MATCH(B1736&amp;"",'الطلاب'!$A$6:$A$505,0))&amp;"","كود غير موجود"))</f>
        <v/>
      </c>
      <c r="G1736" s="6">
        <f>IF(B1736&amp;""="","",IFERROR(INDEX('الطلاب'!$F$6:$F$505,MATCH(B1736&amp;"",'الطلاب'!$A$6:$A$505,0))&amp;"",""))</f>
        <v/>
      </c>
      <c r="H1736" s="22">
        <f>IF(OR(B1736&amp;""="",NOT(ISNUMBER(A1736))),"",IF(COUNTIFS($B$6:$B$3005,B1736&amp;"",$A$6:$A$3005,"&gt;"&amp;A1736)=0,1,0))</f>
        <v/>
      </c>
    </row>
    <row r="1737">
      <c r="A1737" s="13" t="n"/>
      <c r="B1737" s="5" t="n"/>
      <c r="C1737" s="17" t="n"/>
      <c r="D1737" s="5" t="n"/>
      <c r="E1737" s="5" t="n"/>
      <c r="F1737" s="6">
        <f>IF(B1737&amp;""="","",IFERROR(INDEX('الطلاب'!$B$6:$B$505,MATCH(B1737&amp;"",'الطلاب'!$A$6:$A$505,0))&amp;"","كود غير موجود"))</f>
        <v/>
      </c>
      <c r="G1737" s="6">
        <f>IF(B1737&amp;""="","",IFERROR(INDEX('الطلاب'!$F$6:$F$505,MATCH(B1737&amp;"",'الطلاب'!$A$6:$A$505,0))&amp;"",""))</f>
        <v/>
      </c>
      <c r="H1737" s="22">
        <f>IF(OR(B1737&amp;""="",NOT(ISNUMBER(A1737))),"",IF(COUNTIFS($B$6:$B$3005,B1737&amp;"",$A$6:$A$3005,"&gt;"&amp;A1737)=0,1,0))</f>
        <v/>
      </c>
    </row>
    <row r="1738">
      <c r="A1738" s="13" t="n"/>
      <c r="B1738" s="5" t="n"/>
      <c r="C1738" s="17" t="n"/>
      <c r="D1738" s="5" t="n"/>
      <c r="E1738" s="5" t="n"/>
      <c r="F1738" s="6">
        <f>IF(B1738&amp;""="","",IFERROR(INDEX('الطلاب'!$B$6:$B$505,MATCH(B1738&amp;"",'الطلاب'!$A$6:$A$505,0))&amp;"","كود غير موجود"))</f>
        <v/>
      </c>
      <c r="G1738" s="6">
        <f>IF(B1738&amp;""="","",IFERROR(INDEX('الطلاب'!$F$6:$F$505,MATCH(B1738&amp;"",'الطلاب'!$A$6:$A$505,0))&amp;"",""))</f>
        <v/>
      </c>
      <c r="H1738" s="22">
        <f>IF(OR(B1738&amp;""="",NOT(ISNUMBER(A1738))),"",IF(COUNTIFS($B$6:$B$3005,B1738&amp;"",$A$6:$A$3005,"&gt;"&amp;A1738)=0,1,0))</f>
        <v/>
      </c>
    </row>
    <row r="1739">
      <c r="A1739" s="13" t="n"/>
      <c r="B1739" s="5" t="n"/>
      <c r="C1739" s="17" t="n"/>
      <c r="D1739" s="5" t="n"/>
      <c r="E1739" s="5" t="n"/>
      <c r="F1739" s="6">
        <f>IF(B1739&amp;""="","",IFERROR(INDEX('الطلاب'!$B$6:$B$505,MATCH(B1739&amp;"",'الطلاب'!$A$6:$A$505,0))&amp;"","كود غير موجود"))</f>
        <v/>
      </c>
      <c r="G1739" s="6">
        <f>IF(B1739&amp;""="","",IFERROR(INDEX('الطلاب'!$F$6:$F$505,MATCH(B1739&amp;"",'الطلاب'!$A$6:$A$505,0))&amp;"",""))</f>
        <v/>
      </c>
      <c r="H1739" s="22">
        <f>IF(OR(B1739&amp;""="",NOT(ISNUMBER(A1739))),"",IF(COUNTIFS($B$6:$B$3005,B1739&amp;"",$A$6:$A$3005,"&gt;"&amp;A1739)=0,1,0))</f>
        <v/>
      </c>
    </row>
    <row r="1740">
      <c r="A1740" s="13" t="n"/>
      <c r="B1740" s="5" t="n"/>
      <c r="C1740" s="17" t="n"/>
      <c r="D1740" s="5" t="n"/>
      <c r="E1740" s="5" t="n"/>
      <c r="F1740" s="6">
        <f>IF(B1740&amp;""="","",IFERROR(INDEX('الطلاب'!$B$6:$B$505,MATCH(B1740&amp;"",'الطلاب'!$A$6:$A$505,0))&amp;"","كود غير موجود"))</f>
        <v/>
      </c>
      <c r="G1740" s="6">
        <f>IF(B1740&amp;""="","",IFERROR(INDEX('الطلاب'!$F$6:$F$505,MATCH(B1740&amp;"",'الطلاب'!$A$6:$A$505,0))&amp;"",""))</f>
        <v/>
      </c>
      <c r="H1740" s="22">
        <f>IF(OR(B1740&amp;""="",NOT(ISNUMBER(A1740))),"",IF(COUNTIFS($B$6:$B$3005,B1740&amp;"",$A$6:$A$3005,"&gt;"&amp;A1740)=0,1,0))</f>
        <v/>
      </c>
    </row>
    <row r="1741">
      <c r="A1741" s="13" t="n"/>
      <c r="B1741" s="5" t="n"/>
      <c r="C1741" s="17" t="n"/>
      <c r="D1741" s="5" t="n"/>
      <c r="E1741" s="5" t="n"/>
      <c r="F1741" s="6">
        <f>IF(B1741&amp;""="","",IFERROR(INDEX('الطلاب'!$B$6:$B$505,MATCH(B1741&amp;"",'الطلاب'!$A$6:$A$505,0))&amp;"","كود غير موجود"))</f>
        <v/>
      </c>
      <c r="G1741" s="6">
        <f>IF(B1741&amp;""="","",IFERROR(INDEX('الطلاب'!$F$6:$F$505,MATCH(B1741&amp;"",'الطلاب'!$A$6:$A$505,0))&amp;"",""))</f>
        <v/>
      </c>
      <c r="H1741" s="22">
        <f>IF(OR(B1741&amp;""="",NOT(ISNUMBER(A1741))),"",IF(COUNTIFS($B$6:$B$3005,B1741&amp;"",$A$6:$A$3005,"&gt;"&amp;A1741)=0,1,0))</f>
        <v/>
      </c>
    </row>
    <row r="1742">
      <c r="A1742" s="13" t="n"/>
      <c r="B1742" s="5" t="n"/>
      <c r="C1742" s="17" t="n"/>
      <c r="D1742" s="5" t="n"/>
      <c r="E1742" s="5" t="n"/>
      <c r="F1742" s="6">
        <f>IF(B1742&amp;""="","",IFERROR(INDEX('الطلاب'!$B$6:$B$505,MATCH(B1742&amp;"",'الطلاب'!$A$6:$A$505,0))&amp;"","كود غير موجود"))</f>
        <v/>
      </c>
      <c r="G1742" s="6">
        <f>IF(B1742&amp;""="","",IFERROR(INDEX('الطلاب'!$F$6:$F$505,MATCH(B1742&amp;"",'الطلاب'!$A$6:$A$505,0))&amp;"",""))</f>
        <v/>
      </c>
      <c r="H1742" s="22">
        <f>IF(OR(B1742&amp;""="",NOT(ISNUMBER(A1742))),"",IF(COUNTIFS($B$6:$B$3005,B1742&amp;"",$A$6:$A$3005,"&gt;"&amp;A1742)=0,1,0))</f>
        <v/>
      </c>
    </row>
    <row r="1743">
      <c r="A1743" s="13" t="n"/>
      <c r="B1743" s="5" t="n"/>
      <c r="C1743" s="17" t="n"/>
      <c r="D1743" s="5" t="n"/>
      <c r="E1743" s="5" t="n"/>
      <c r="F1743" s="6">
        <f>IF(B1743&amp;""="","",IFERROR(INDEX('الطلاب'!$B$6:$B$505,MATCH(B1743&amp;"",'الطلاب'!$A$6:$A$505,0))&amp;"","كود غير موجود"))</f>
        <v/>
      </c>
      <c r="G1743" s="6">
        <f>IF(B1743&amp;""="","",IFERROR(INDEX('الطلاب'!$F$6:$F$505,MATCH(B1743&amp;"",'الطلاب'!$A$6:$A$505,0))&amp;"",""))</f>
        <v/>
      </c>
      <c r="H1743" s="22">
        <f>IF(OR(B1743&amp;""="",NOT(ISNUMBER(A1743))),"",IF(COUNTIFS($B$6:$B$3005,B1743&amp;"",$A$6:$A$3005,"&gt;"&amp;A1743)=0,1,0))</f>
        <v/>
      </c>
    </row>
    <row r="1744">
      <c r="A1744" s="13" t="n"/>
      <c r="B1744" s="5" t="n"/>
      <c r="C1744" s="17" t="n"/>
      <c r="D1744" s="5" t="n"/>
      <c r="E1744" s="5" t="n"/>
      <c r="F1744" s="6">
        <f>IF(B1744&amp;""="","",IFERROR(INDEX('الطلاب'!$B$6:$B$505,MATCH(B1744&amp;"",'الطلاب'!$A$6:$A$505,0))&amp;"","كود غير موجود"))</f>
        <v/>
      </c>
      <c r="G1744" s="6">
        <f>IF(B1744&amp;""="","",IFERROR(INDEX('الطلاب'!$F$6:$F$505,MATCH(B1744&amp;"",'الطلاب'!$A$6:$A$505,0))&amp;"",""))</f>
        <v/>
      </c>
      <c r="H1744" s="22">
        <f>IF(OR(B1744&amp;""="",NOT(ISNUMBER(A1744))),"",IF(COUNTIFS($B$6:$B$3005,B1744&amp;"",$A$6:$A$3005,"&gt;"&amp;A1744)=0,1,0))</f>
        <v/>
      </c>
    </row>
    <row r="1745">
      <c r="A1745" s="13" t="n"/>
      <c r="B1745" s="5" t="n"/>
      <c r="C1745" s="17" t="n"/>
      <c r="D1745" s="5" t="n"/>
      <c r="E1745" s="5" t="n"/>
      <c r="F1745" s="6">
        <f>IF(B1745&amp;""="","",IFERROR(INDEX('الطلاب'!$B$6:$B$505,MATCH(B1745&amp;"",'الطلاب'!$A$6:$A$505,0))&amp;"","كود غير موجود"))</f>
        <v/>
      </c>
      <c r="G1745" s="6">
        <f>IF(B1745&amp;""="","",IFERROR(INDEX('الطلاب'!$F$6:$F$505,MATCH(B1745&amp;"",'الطلاب'!$A$6:$A$505,0))&amp;"",""))</f>
        <v/>
      </c>
      <c r="H1745" s="22">
        <f>IF(OR(B1745&amp;""="",NOT(ISNUMBER(A1745))),"",IF(COUNTIFS($B$6:$B$3005,B1745&amp;"",$A$6:$A$3005,"&gt;"&amp;A1745)=0,1,0))</f>
        <v/>
      </c>
    </row>
    <row r="1746">
      <c r="A1746" s="13" t="n"/>
      <c r="B1746" s="5" t="n"/>
      <c r="C1746" s="17" t="n"/>
      <c r="D1746" s="5" t="n"/>
      <c r="E1746" s="5" t="n"/>
      <c r="F1746" s="6">
        <f>IF(B1746&amp;""="","",IFERROR(INDEX('الطلاب'!$B$6:$B$505,MATCH(B1746&amp;"",'الطلاب'!$A$6:$A$505,0))&amp;"","كود غير موجود"))</f>
        <v/>
      </c>
      <c r="G1746" s="6">
        <f>IF(B1746&amp;""="","",IFERROR(INDEX('الطلاب'!$F$6:$F$505,MATCH(B1746&amp;"",'الطلاب'!$A$6:$A$505,0))&amp;"",""))</f>
        <v/>
      </c>
      <c r="H1746" s="22">
        <f>IF(OR(B1746&amp;""="",NOT(ISNUMBER(A1746))),"",IF(COUNTIFS($B$6:$B$3005,B1746&amp;"",$A$6:$A$3005,"&gt;"&amp;A1746)=0,1,0))</f>
        <v/>
      </c>
    </row>
    <row r="1747">
      <c r="A1747" s="13" t="n"/>
      <c r="B1747" s="5" t="n"/>
      <c r="C1747" s="17" t="n"/>
      <c r="D1747" s="5" t="n"/>
      <c r="E1747" s="5" t="n"/>
      <c r="F1747" s="6">
        <f>IF(B1747&amp;""="","",IFERROR(INDEX('الطلاب'!$B$6:$B$505,MATCH(B1747&amp;"",'الطلاب'!$A$6:$A$505,0))&amp;"","كود غير موجود"))</f>
        <v/>
      </c>
      <c r="G1747" s="6">
        <f>IF(B1747&amp;""="","",IFERROR(INDEX('الطلاب'!$F$6:$F$505,MATCH(B1747&amp;"",'الطلاب'!$A$6:$A$505,0))&amp;"",""))</f>
        <v/>
      </c>
      <c r="H1747" s="22">
        <f>IF(OR(B1747&amp;""="",NOT(ISNUMBER(A1747))),"",IF(COUNTIFS($B$6:$B$3005,B1747&amp;"",$A$6:$A$3005,"&gt;"&amp;A1747)=0,1,0))</f>
        <v/>
      </c>
    </row>
    <row r="1748">
      <c r="A1748" s="13" t="n"/>
      <c r="B1748" s="5" t="n"/>
      <c r="C1748" s="17" t="n"/>
      <c r="D1748" s="5" t="n"/>
      <c r="E1748" s="5" t="n"/>
      <c r="F1748" s="6">
        <f>IF(B1748&amp;""="","",IFERROR(INDEX('الطلاب'!$B$6:$B$505,MATCH(B1748&amp;"",'الطلاب'!$A$6:$A$505,0))&amp;"","كود غير موجود"))</f>
        <v/>
      </c>
      <c r="G1748" s="6">
        <f>IF(B1748&amp;""="","",IFERROR(INDEX('الطلاب'!$F$6:$F$505,MATCH(B1748&amp;"",'الطلاب'!$A$6:$A$505,0))&amp;"",""))</f>
        <v/>
      </c>
      <c r="H1748" s="22">
        <f>IF(OR(B1748&amp;""="",NOT(ISNUMBER(A1748))),"",IF(COUNTIFS($B$6:$B$3005,B1748&amp;"",$A$6:$A$3005,"&gt;"&amp;A1748)=0,1,0))</f>
        <v/>
      </c>
    </row>
    <row r="1749">
      <c r="A1749" s="13" t="n"/>
      <c r="B1749" s="5" t="n"/>
      <c r="C1749" s="17" t="n"/>
      <c r="D1749" s="5" t="n"/>
      <c r="E1749" s="5" t="n"/>
      <c r="F1749" s="6">
        <f>IF(B1749&amp;""="","",IFERROR(INDEX('الطلاب'!$B$6:$B$505,MATCH(B1749&amp;"",'الطلاب'!$A$6:$A$505,0))&amp;"","كود غير موجود"))</f>
        <v/>
      </c>
      <c r="G1749" s="6">
        <f>IF(B1749&amp;""="","",IFERROR(INDEX('الطلاب'!$F$6:$F$505,MATCH(B1749&amp;"",'الطلاب'!$A$6:$A$505,0))&amp;"",""))</f>
        <v/>
      </c>
      <c r="H1749" s="22">
        <f>IF(OR(B1749&amp;""="",NOT(ISNUMBER(A1749))),"",IF(COUNTIFS($B$6:$B$3005,B1749&amp;"",$A$6:$A$3005,"&gt;"&amp;A1749)=0,1,0))</f>
        <v/>
      </c>
    </row>
    <row r="1750">
      <c r="A1750" s="13" t="n"/>
      <c r="B1750" s="5" t="n"/>
      <c r="C1750" s="17" t="n"/>
      <c r="D1750" s="5" t="n"/>
      <c r="E1750" s="5" t="n"/>
      <c r="F1750" s="6">
        <f>IF(B1750&amp;""="","",IFERROR(INDEX('الطلاب'!$B$6:$B$505,MATCH(B1750&amp;"",'الطلاب'!$A$6:$A$505,0))&amp;"","كود غير موجود"))</f>
        <v/>
      </c>
      <c r="G1750" s="6">
        <f>IF(B1750&amp;""="","",IFERROR(INDEX('الطلاب'!$F$6:$F$505,MATCH(B1750&amp;"",'الطلاب'!$A$6:$A$505,0))&amp;"",""))</f>
        <v/>
      </c>
      <c r="H1750" s="22">
        <f>IF(OR(B1750&amp;""="",NOT(ISNUMBER(A1750))),"",IF(COUNTIFS($B$6:$B$3005,B1750&amp;"",$A$6:$A$3005,"&gt;"&amp;A1750)=0,1,0))</f>
        <v/>
      </c>
    </row>
    <row r="1751">
      <c r="A1751" s="13" t="n"/>
      <c r="B1751" s="5" t="n"/>
      <c r="C1751" s="17" t="n"/>
      <c r="D1751" s="5" t="n"/>
      <c r="E1751" s="5" t="n"/>
      <c r="F1751" s="6">
        <f>IF(B1751&amp;""="","",IFERROR(INDEX('الطلاب'!$B$6:$B$505,MATCH(B1751&amp;"",'الطلاب'!$A$6:$A$505,0))&amp;"","كود غير موجود"))</f>
        <v/>
      </c>
      <c r="G1751" s="6">
        <f>IF(B1751&amp;""="","",IFERROR(INDEX('الطلاب'!$F$6:$F$505,MATCH(B1751&amp;"",'الطلاب'!$A$6:$A$505,0))&amp;"",""))</f>
        <v/>
      </c>
      <c r="H1751" s="22">
        <f>IF(OR(B1751&amp;""="",NOT(ISNUMBER(A1751))),"",IF(COUNTIFS($B$6:$B$3005,B1751&amp;"",$A$6:$A$3005,"&gt;"&amp;A1751)=0,1,0))</f>
        <v/>
      </c>
    </row>
    <row r="1752">
      <c r="A1752" s="13" t="n"/>
      <c r="B1752" s="5" t="n"/>
      <c r="C1752" s="17" t="n"/>
      <c r="D1752" s="5" t="n"/>
      <c r="E1752" s="5" t="n"/>
      <c r="F1752" s="6">
        <f>IF(B1752&amp;""="","",IFERROR(INDEX('الطلاب'!$B$6:$B$505,MATCH(B1752&amp;"",'الطلاب'!$A$6:$A$505,0))&amp;"","كود غير موجود"))</f>
        <v/>
      </c>
      <c r="G1752" s="6">
        <f>IF(B1752&amp;""="","",IFERROR(INDEX('الطلاب'!$F$6:$F$505,MATCH(B1752&amp;"",'الطلاب'!$A$6:$A$505,0))&amp;"",""))</f>
        <v/>
      </c>
      <c r="H1752" s="22">
        <f>IF(OR(B1752&amp;""="",NOT(ISNUMBER(A1752))),"",IF(COUNTIFS($B$6:$B$3005,B1752&amp;"",$A$6:$A$3005,"&gt;"&amp;A1752)=0,1,0))</f>
        <v/>
      </c>
    </row>
    <row r="1753">
      <c r="A1753" s="13" t="n"/>
      <c r="B1753" s="5" t="n"/>
      <c r="C1753" s="17" t="n"/>
      <c r="D1753" s="5" t="n"/>
      <c r="E1753" s="5" t="n"/>
      <c r="F1753" s="6">
        <f>IF(B1753&amp;""="","",IFERROR(INDEX('الطلاب'!$B$6:$B$505,MATCH(B1753&amp;"",'الطلاب'!$A$6:$A$505,0))&amp;"","كود غير موجود"))</f>
        <v/>
      </c>
      <c r="G1753" s="6">
        <f>IF(B1753&amp;""="","",IFERROR(INDEX('الطلاب'!$F$6:$F$505,MATCH(B1753&amp;"",'الطلاب'!$A$6:$A$505,0))&amp;"",""))</f>
        <v/>
      </c>
      <c r="H1753" s="22">
        <f>IF(OR(B1753&amp;""="",NOT(ISNUMBER(A1753))),"",IF(COUNTIFS($B$6:$B$3005,B1753&amp;"",$A$6:$A$3005,"&gt;"&amp;A1753)=0,1,0))</f>
        <v/>
      </c>
    </row>
    <row r="1754">
      <c r="A1754" s="13" t="n"/>
      <c r="B1754" s="5" t="n"/>
      <c r="C1754" s="17" t="n"/>
      <c r="D1754" s="5" t="n"/>
      <c r="E1754" s="5" t="n"/>
      <c r="F1754" s="6">
        <f>IF(B1754&amp;""="","",IFERROR(INDEX('الطلاب'!$B$6:$B$505,MATCH(B1754&amp;"",'الطلاب'!$A$6:$A$505,0))&amp;"","كود غير موجود"))</f>
        <v/>
      </c>
      <c r="G1754" s="6">
        <f>IF(B1754&amp;""="","",IFERROR(INDEX('الطلاب'!$F$6:$F$505,MATCH(B1754&amp;"",'الطلاب'!$A$6:$A$505,0))&amp;"",""))</f>
        <v/>
      </c>
      <c r="H1754" s="22">
        <f>IF(OR(B1754&amp;""="",NOT(ISNUMBER(A1754))),"",IF(COUNTIFS($B$6:$B$3005,B1754&amp;"",$A$6:$A$3005,"&gt;"&amp;A1754)=0,1,0))</f>
        <v/>
      </c>
    </row>
    <row r="1755">
      <c r="A1755" s="13" t="n"/>
      <c r="B1755" s="5" t="n"/>
      <c r="C1755" s="17" t="n"/>
      <c r="D1755" s="5" t="n"/>
      <c r="E1755" s="5" t="n"/>
      <c r="F1755" s="6">
        <f>IF(B1755&amp;""="","",IFERROR(INDEX('الطلاب'!$B$6:$B$505,MATCH(B1755&amp;"",'الطلاب'!$A$6:$A$505,0))&amp;"","كود غير موجود"))</f>
        <v/>
      </c>
      <c r="G1755" s="6">
        <f>IF(B1755&amp;""="","",IFERROR(INDEX('الطلاب'!$F$6:$F$505,MATCH(B1755&amp;"",'الطلاب'!$A$6:$A$505,0))&amp;"",""))</f>
        <v/>
      </c>
      <c r="H1755" s="22">
        <f>IF(OR(B1755&amp;""="",NOT(ISNUMBER(A1755))),"",IF(COUNTIFS($B$6:$B$3005,B1755&amp;"",$A$6:$A$3005,"&gt;"&amp;A1755)=0,1,0))</f>
        <v/>
      </c>
    </row>
    <row r="1756">
      <c r="A1756" s="13" t="n"/>
      <c r="B1756" s="5" t="n"/>
      <c r="C1756" s="17" t="n"/>
      <c r="D1756" s="5" t="n"/>
      <c r="E1756" s="5" t="n"/>
      <c r="F1756" s="6">
        <f>IF(B1756&amp;""="","",IFERROR(INDEX('الطلاب'!$B$6:$B$505,MATCH(B1756&amp;"",'الطلاب'!$A$6:$A$505,0))&amp;"","كود غير موجود"))</f>
        <v/>
      </c>
      <c r="G1756" s="6">
        <f>IF(B1756&amp;""="","",IFERROR(INDEX('الطلاب'!$F$6:$F$505,MATCH(B1756&amp;"",'الطلاب'!$A$6:$A$505,0))&amp;"",""))</f>
        <v/>
      </c>
      <c r="H1756" s="22">
        <f>IF(OR(B1756&amp;""="",NOT(ISNUMBER(A1756))),"",IF(COUNTIFS($B$6:$B$3005,B1756&amp;"",$A$6:$A$3005,"&gt;"&amp;A1756)=0,1,0))</f>
        <v/>
      </c>
    </row>
    <row r="1757">
      <c r="A1757" s="13" t="n"/>
      <c r="B1757" s="5" t="n"/>
      <c r="C1757" s="17" t="n"/>
      <c r="D1757" s="5" t="n"/>
      <c r="E1757" s="5" t="n"/>
      <c r="F1757" s="6">
        <f>IF(B1757&amp;""="","",IFERROR(INDEX('الطلاب'!$B$6:$B$505,MATCH(B1757&amp;"",'الطلاب'!$A$6:$A$505,0))&amp;"","كود غير موجود"))</f>
        <v/>
      </c>
      <c r="G1757" s="6">
        <f>IF(B1757&amp;""="","",IFERROR(INDEX('الطلاب'!$F$6:$F$505,MATCH(B1757&amp;"",'الطلاب'!$A$6:$A$505,0))&amp;"",""))</f>
        <v/>
      </c>
      <c r="H1757" s="22">
        <f>IF(OR(B1757&amp;""="",NOT(ISNUMBER(A1757))),"",IF(COUNTIFS($B$6:$B$3005,B1757&amp;"",$A$6:$A$3005,"&gt;"&amp;A1757)=0,1,0))</f>
        <v/>
      </c>
    </row>
    <row r="1758">
      <c r="A1758" s="13" t="n"/>
      <c r="B1758" s="5" t="n"/>
      <c r="C1758" s="17" t="n"/>
      <c r="D1758" s="5" t="n"/>
      <c r="E1758" s="5" t="n"/>
      <c r="F1758" s="6">
        <f>IF(B1758&amp;""="","",IFERROR(INDEX('الطلاب'!$B$6:$B$505,MATCH(B1758&amp;"",'الطلاب'!$A$6:$A$505,0))&amp;"","كود غير موجود"))</f>
        <v/>
      </c>
      <c r="G1758" s="6">
        <f>IF(B1758&amp;""="","",IFERROR(INDEX('الطلاب'!$F$6:$F$505,MATCH(B1758&amp;"",'الطلاب'!$A$6:$A$505,0))&amp;"",""))</f>
        <v/>
      </c>
      <c r="H1758" s="22">
        <f>IF(OR(B1758&amp;""="",NOT(ISNUMBER(A1758))),"",IF(COUNTIFS($B$6:$B$3005,B1758&amp;"",$A$6:$A$3005,"&gt;"&amp;A1758)=0,1,0))</f>
        <v/>
      </c>
    </row>
    <row r="1759">
      <c r="A1759" s="13" t="n"/>
      <c r="B1759" s="5" t="n"/>
      <c r="C1759" s="17" t="n"/>
      <c r="D1759" s="5" t="n"/>
      <c r="E1759" s="5" t="n"/>
      <c r="F1759" s="6">
        <f>IF(B1759&amp;""="","",IFERROR(INDEX('الطلاب'!$B$6:$B$505,MATCH(B1759&amp;"",'الطلاب'!$A$6:$A$505,0))&amp;"","كود غير موجود"))</f>
        <v/>
      </c>
      <c r="G1759" s="6">
        <f>IF(B1759&amp;""="","",IFERROR(INDEX('الطلاب'!$F$6:$F$505,MATCH(B1759&amp;"",'الطلاب'!$A$6:$A$505,0))&amp;"",""))</f>
        <v/>
      </c>
      <c r="H1759" s="22">
        <f>IF(OR(B1759&amp;""="",NOT(ISNUMBER(A1759))),"",IF(COUNTIFS($B$6:$B$3005,B1759&amp;"",$A$6:$A$3005,"&gt;"&amp;A1759)=0,1,0))</f>
        <v/>
      </c>
    </row>
    <row r="1760">
      <c r="A1760" s="13" t="n"/>
      <c r="B1760" s="5" t="n"/>
      <c r="C1760" s="17" t="n"/>
      <c r="D1760" s="5" t="n"/>
      <c r="E1760" s="5" t="n"/>
      <c r="F1760" s="6">
        <f>IF(B1760&amp;""="","",IFERROR(INDEX('الطلاب'!$B$6:$B$505,MATCH(B1760&amp;"",'الطلاب'!$A$6:$A$505,0))&amp;"","كود غير موجود"))</f>
        <v/>
      </c>
      <c r="G1760" s="6">
        <f>IF(B1760&amp;""="","",IFERROR(INDEX('الطلاب'!$F$6:$F$505,MATCH(B1760&amp;"",'الطلاب'!$A$6:$A$505,0))&amp;"",""))</f>
        <v/>
      </c>
      <c r="H1760" s="22">
        <f>IF(OR(B1760&amp;""="",NOT(ISNUMBER(A1760))),"",IF(COUNTIFS($B$6:$B$3005,B1760&amp;"",$A$6:$A$3005,"&gt;"&amp;A1760)=0,1,0))</f>
        <v/>
      </c>
    </row>
    <row r="1761">
      <c r="A1761" s="13" t="n"/>
      <c r="B1761" s="5" t="n"/>
      <c r="C1761" s="17" t="n"/>
      <c r="D1761" s="5" t="n"/>
      <c r="E1761" s="5" t="n"/>
      <c r="F1761" s="6">
        <f>IF(B1761&amp;""="","",IFERROR(INDEX('الطلاب'!$B$6:$B$505,MATCH(B1761&amp;"",'الطلاب'!$A$6:$A$505,0))&amp;"","كود غير موجود"))</f>
        <v/>
      </c>
      <c r="G1761" s="6">
        <f>IF(B1761&amp;""="","",IFERROR(INDEX('الطلاب'!$F$6:$F$505,MATCH(B1761&amp;"",'الطلاب'!$A$6:$A$505,0))&amp;"",""))</f>
        <v/>
      </c>
      <c r="H1761" s="22">
        <f>IF(OR(B1761&amp;""="",NOT(ISNUMBER(A1761))),"",IF(COUNTIFS($B$6:$B$3005,B1761&amp;"",$A$6:$A$3005,"&gt;"&amp;A1761)=0,1,0))</f>
        <v/>
      </c>
    </row>
    <row r="1762">
      <c r="A1762" s="13" t="n"/>
      <c r="B1762" s="5" t="n"/>
      <c r="C1762" s="17" t="n"/>
      <c r="D1762" s="5" t="n"/>
      <c r="E1762" s="5" t="n"/>
      <c r="F1762" s="6">
        <f>IF(B1762&amp;""="","",IFERROR(INDEX('الطلاب'!$B$6:$B$505,MATCH(B1762&amp;"",'الطلاب'!$A$6:$A$505,0))&amp;"","كود غير موجود"))</f>
        <v/>
      </c>
      <c r="G1762" s="6">
        <f>IF(B1762&amp;""="","",IFERROR(INDEX('الطلاب'!$F$6:$F$505,MATCH(B1762&amp;"",'الطلاب'!$A$6:$A$505,0))&amp;"",""))</f>
        <v/>
      </c>
      <c r="H1762" s="22">
        <f>IF(OR(B1762&amp;""="",NOT(ISNUMBER(A1762))),"",IF(COUNTIFS($B$6:$B$3005,B1762&amp;"",$A$6:$A$3005,"&gt;"&amp;A1762)=0,1,0))</f>
        <v/>
      </c>
    </row>
    <row r="1763">
      <c r="A1763" s="13" t="n"/>
      <c r="B1763" s="5" t="n"/>
      <c r="C1763" s="17" t="n"/>
      <c r="D1763" s="5" t="n"/>
      <c r="E1763" s="5" t="n"/>
      <c r="F1763" s="6">
        <f>IF(B1763&amp;""="","",IFERROR(INDEX('الطلاب'!$B$6:$B$505,MATCH(B1763&amp;"",'الطلاب'!$A$6:$A$505,0))&amp;"","كود غير موجود"))</f>
        <v/>
      </c>
      <c r="G1763" s="6">
        <f>IF(B1763&amp;""="","",IFERROR(INDEX('الطلاب'!$F$6:$F$505,MATCH(B1763&amp;"",'الطلاب'!$A$6:$A$505,0))&amp;"",""))</f>
        <v/>
      </c>
      <c r="H1763" s="22">
        <f>IF(OR(B1763&amp;""="",NOT(ISNUMBER(A1763))),"",IF(COUNTIFS($B$6:$B$3005,B1763&amp;"",$A$6:$A$3005,"&gt;"&amp;A1763)=0,1,0))</f>
        <v/>
      </c>
    </row>
    <row r="1764">
      <c r="A1764" s="13" t="n"/>
      <c r="B1764" s="5" t="n"/>
      <c r="C1764" s="17" t="n"/>
      <c r="D1764" s="5" t="n"/>
      <c r="E1764" s="5" t="n"/>
      <c r="F1764" s="6">
        <f>IF(B1764&amp;""="","",IFERROR(INDEX('الطلاب'!$B$6:$B$505,MATCH(B1764&amp;"",'الطلاب'!$A$6:$A$505,0))&amp;"","كود غير موجود"))</f>
        <v/>
      </c>
      <c r="G1764" s="6">
        <f>IF(B1764&amp;""="","",IFERROR(INDEX('الطلاب'!$F$6:$F$505,MATCH(B1764&amp;"",'الطلاب'!$A$6:$A$505,0))&amp;"",""))</f>
        <v/>
      </c>
      <c r="H1764" s="22">
        <f>IF(OR(B1764&amp;""="",NOT(ISNUMBER(A1764))),"",IF(COUNTIFS($B$6:$B$3005,B1764&amp;"",$A$6:$A$3005,"&gt;"&amp;A1764)=0,1,0))</f>
        <v/>
      </c>
    </row>
    <row r="1765">
      <c r="A1765" s="13" t="n"/>
      <c r="B1765" s="5" t="n"/>
      <c r="C1765" s="17" t="n"/>
      <c r="D1765" s="5" t="n"/>
      <c r="E1765" s="5" t="n"/>
      <c r="F1765" s="6">
        <f>IF(B1765&amp;""="","",IFERROR(INDEX('الطلاب'!$B$6:$B$505,MATCH(B1765&amp;"",'الطلاب'!$A$6:$A$505,0))&amp;"","كود غير موجود"))</f>
        <v/>
      </c>
      <c r="G1765" s="6">
        <f>IF(B1765&amp;""="","",IFERROR(INDEX('الطلاب'!$F$6:$F$505,MATCH(B1765&amp;"",'الطلاب'!$A$6:$A$505,0))&amp;"",""))</f>
        <v/>
      </c>
      <c r="H1765" s="22">
        <f>IF(OR(B1765&amp;""="",NOT(ISNUMBER(A1765))),"",IF(COUNTIFS($B$6:$B$3005,B1765&amp;"",$A$6:$A$3005,"&gt;"&amp;A1765)=0,1,0))</f>
        <v/>
      </c>
    </row>
    <row r="1766">
      <c r="A1766" s="13" t="n"/>
      <c r="B1766" s="5" t="n"/>
      <c r="C1766" s="17" t="n"/>
      <c r="D1766" s="5" t="n"/>
      <c r="E1766" s="5" t="n"/>
      <c r="F1766" s="6">
        <f>IF(B1766&amp;""="","",IFERROR(INDEX('الطلاب'!$B$6:$B$505,MATCH(B1766&amp;"",'الطلاب'!$A$6:$A$505,0))&amp;"","كود غير موجود"))</f>
        <v/>
      </c>
      <c r="G1766" s="6">
        <f>IF(B1766&amp;""="","",IFERROR(INDEX('الطلاب'!$F$6:$F$505,MATCH(B1766&amp;"",'الطلاب'!$A$6:$A$505,0))&amp;"",""))</f>
        <v/>
      </c>
      <c r="H1766" s="22">
        <f>IF(OR(B1766&amp;""="",NOT(ISNUMBER(A1766))),"",IF(COUNTIFS($B$6:$B$3005,B1766&amp;"",$A$6:$A$3005,"&gt;"&amp;A1766)=0,1,0))</f>
        <v/>
      </c>
    </row>
    <row r="1767">
      <c r="A1767" s="13" t="n"/>
      <c r="B1767" s="5" t="n"/>
      <c r="C1767" s="17" t="n"/>
      <c r="D1767" s="5" t="n"/>
      <c r="E1767" s="5" t="n"/>
      <c r="F1767" s="6">
        <f>IF(B1767&amp;""="","",IFERROR(INDEX('الطلاب'!$B$6:$B$505,MATCH(B1767&amp;"",'الطلاب'!$A$6:$A$505,0))&amp;"","كود غير موجود"))</f>
        <v/>
      </c>
      <c r="G1767" s="6">
        <f>IF(B1767&amp;""="","",IFERROR(INDEX('الطلاب'!$F$6:$F$505,MATCH(B1767&amp;"",'الطلاب'!$A$6:$A$505,0))&amp;"",""))</f>
        <v/>
      </c>
      <c r="H1767" s="22">
        <f>IF(OR(B1767&amp;""="",NOT(ISNUMBER(A1767))),"",IF(COUNTIFS($B$6:$B$3005,B1767&amp;"",$A$6:$A$3005,"&gt;"&amp;A1767)=0,1,0))</f>
        <v/>
      </c>
    </row>
    <row r="1768">
      <c r="A1768" s="13" t="n"/>
      <c r="B1768" s="5" t="n"/>
      <c r="C1768" s="17" t="n"/>
      <c r="D1768" s="5" t="n"/>
      <c r="E1768" s="5" t="n"/>
      <c r="F1768" s="6">
        <f>IF(B1768&amp;""="","",IFERROR(INDEX('الطلاب'!$B$6:$B$505,MATCH(B1768&amp;"",'الطلاب'!$A$6:$A$505,0))&amp;"","كود غير موجود"))</f>
        <v/>
      </c>
      <c r="G1768" s="6">
        <f>IF(B1768&amp;""="","",IFERROR(INDEX('الطلاب'!$F$6:$F$505,MATCH(B1768&amp;"",'الطلاب'!$A$6:$A$505,0))&amp;"",""))</f>
        <v/>
      </c>
      <c r="H1768" s="22">
        <f>IF(OR(B1768&amp;""="",NOT(ISNUMBER(A1768))),"",IF(COUNTIFS($B$6:$B$3005,B1768&amp;"",$A$6:$A$3005,"&gt;"&amp;A1768)=0,1,0))</f>
        <v/>
      </c>
    </row>
    <row r="1769">
      <c r="A1769" s="13" t="n"/>
      <c r="B1769" s="5" t="n"/>
      <c r="C1769" s="17" t="n"/>
      <c r="D1769" s="5" t="n"/>
      <c r="E1769" s="5" t="n"/>
      <c r="F1769" s="6">
        <f>IF(B1769&amp;""="","",IFERROR(INDEX('الطلاب'!$B$6:$B$505,MATCH(B1769&amp;"",'الطلاب'!$A$6:$A$505,0))&amp;"","كود غير موجود"))</f>
        <v/>
      </c>
      <c r="G1769" s="6">
        <f>IF(B1769&amp;""="","",IFERROR(INDEX('الطلاب'!$F$6:$F$505,MATCH(B1769&amp;"",'الطلاب'!$A$6:$A$505,0))&amp;"",""))</f>
        <v/>
      </c>
      <c r="H1769" s="22">
        <f>IF(OR(B1769&amp;""="",NOT(ISNUMBER(A1769))),"",IF(COUNTIFS($B$6:$B$3005,B1769&amp;"",$A$6:$A$3005,"&gt;"&amp;A1769)=0,1,0))</f>
        <v/>
      </c>
    </row>
    <row r="1770">
      <c r="A1770" s="13" t="n"/>
      <c r="B1770" s="5" t="n"/>
      <c r="C1770" s="17" t="n"/>
      <c r="D1770" s="5" t="n"/>
      <c r="E1770" s="5" t="n"/>
      <c r="F1770" s="6">
        <f>IF(B1770&amp;""="","",IFERROR(INDEX('الطلاب'!$B$6:$B$505,MATCH(B1770&amp;"",'الطلاب'!$A$6:$A$505,0))&amp;"","كود غير موجود"))</f>
        <v/>
      </c>
      <c r="G1770" s="6">
        <f>IF(B1770&amp;""="","",IFERROR(INDEX('الطلاب'!$F$6:$F$505,MATCH(B1770&amp;"",'الطلاب'!$A$6:$A$505,0))&amp;"",""))</f>
        <v/>
      </c>
      <c r="H1770" s="22">
        <f>IF(OR(B1770&amp;""="",NOT(ISNUMBER(A1770))),"",IF(COUNTIFS($B$6:$B$3005,B1770&amp;"",$A$6:$A$3005,"&gt;"&amp;A1770)=0,1,0))</f>
        <v/>
      </c>
    </row>
    <row r="1771">
      <c r="A1771" s="13" t="n"/>
      <c r="B1771" s="5" t="n"/>
      <c r="C1771" s="17" t="n"/>
      <c r="D1771" s="5" t="n"/>
      <c r="E1771" s="5" t="n"/>
      <c r="F1771" s="6">
        <f>IF(B1771&amp;""="","",IFERROR(INDEX('الطلاب'!$B$6:$B$505,MATCH(B1771&amp;"",'الطلاب'!$A$6:$A$505,0))&amp;"","كود غير موجود"))</f>
        <v/>
      </c>
      <c r="G1771" s="6">
        <f>IF(B1771&amp;""="","",IFERROR(INDEX('الطلاب'!$F$6:$F$505,MATCH(B1771&amp;"",'الطلاب'!$A$6:$A$505,0))&amp;"",""))</f>
        <v/>
      </c>
      <c r="H1771" s="22">
        <f>IF(OR(B1771&amp;""="",NOT(ISNUMBER(A1771))),"",IF(COUNTIFS($B$6:$B$3005,B1771&amp;"",$A$6:$A$3005,"&gt;"&amp;A1771)=0,1,0))</f>
        <v/>
      </c>
    </row>
    <row r="1772">
      <c r="A1772" s="13" t="n"/>
      <c r="B1772" s="5" t="n"/>
      <c r="C1772" s="17" t="n"/>
      <c r="D1772" s="5" t="n"/>
      <c r="E1772" s="5" t="n"/>
      <c r="F1772" s="6">
        <f>IF(B1772&amp;""="","",IFERROR(INDEX('الطلاب'!$B$6:$B$505,MATCH(B1772&amp;"",'الطلاب'!$A$6:$A$505,0))&amp;"","كود غير موجود"))</f>
        <v/>
      </c>
      <c r="G1772" s="6">
        <f>IF(B1772&amp;""="","",IFERROR(INDEX('الطلاب'!$F$6:$F$505,MATCH(B1772&amp;"",'الطلاب'!$A$6:$A$505,0))&amp;"",""))</f>
        <v/>
      </c>
      <c r="H1772" s="22">
        <f>IF(OR(B1772&amp;""="",NOT(ISNUMBER(A1772))),"",IF(COUNTIFS($B$6:$B$3005,B1772&amp;"",$A$6:$A$3005,"&gt;"&amp;A1772)=0,1,0))</f>
        <v/>
      </c>
    </row>
    <row r="1773">
      <c r="A1773" s="13" t="n"/>
      <c r="B1773" s="5" t="n"/>
      <c r="C1773" s="17" t="n"/>
      <c r="D1773" s="5" t="n"/>
      <c r="E1773" s="5" t="n"/>
      <c r="F1773" s="6">
        <f>IF(B1773&amp;""="","",IFERROR(INDEX('الطلاب'!$B$6:$B$505,MATCH(B1773&amp;"",'الطلاب'!$A$6:$A$505,0))&amp;"","كود غير موجود"))</f>
        <v/>
      </c>
      <c r="G1773" s="6">
        <f>IF(B1773&amp;""="","",IFERROR(INDEX('الطلاب'!$F$6:$F$505,MATCH(B1773&amp;"",'الطلاب'!$A$6:$A$505,0))&amp;"",""))</f>
        <v/>
      </c>
      <c r="H1773" s="22">
        <f>IF(OR(B1773&amp;""="",NOT(ISNUMBER(A1773))),"",IF(COUNTIFS($B$6:$B$3005,B1773&amp;"",$A$6:$A$3005,"&gt;"&amp;A1773)=0,1,0))</f>
        <v/>
      </c>
    </row>
    <row r="1774">
      <c r="A1774" s="13" t="n"/>
      <c r="B1774" s="5" t="n"/>
      <c r="C1774" s="17" t="n"/>
      <c r="D1774" s="5" t="n"/>
      <c r="E1774" s="5" t="n"/>
      <c r="F1774" s="6">
        <f>IF(B1774&amp;""="","",IFERROR(INDEX('الطلاب'!$B$6:$B$505,MATCH(B1774&amp;"",'الطلاب'!$A$6:$A$505,0))&amp;"","كود غير موجود"))</f>
        <v/>
      </c>
      <c r="G1774" s="6">
        <f>IF(B1774&amp;""="","",IFERROR(INDEX('الطلاب'!$F$6:$F$505,MATCH(B1774&amp;"",'الطلاب'!$A$6:$A$505,0))&amp;"",""))</f>
        <v/>
      </c>
      <c r="H1774" s="22">
        <f>IF(OR(B1774&amp;""="",NOT(ISNUMBER(A1774))),"",IF(COUNTIFS($B$6:$B$3005,B1774&amp;"",$A$6:$A$3005,"&gt;"&amp;A1774)=0,1,0))</f>
        <v/>
      </c>
    </row>
    <row r="1775">
      <c r="A1775" s="13" t="n"/>
      <c r="B1775" s="5" t="n"/>
      <c r="C1775" s="17" t="n"/>
      <c r="D1775" s="5" t="n"/>
      <c r="E1775" s="5" t="n"/>
      <c r="F1775" s="6">
        <f>IF(B1775&amp;""="","",IFERROR(INDEX('الطلاب'!$B$6:$B$505,MATCH(B1775&amp;"",'الطلاب'!$A$6:$A$505,0))&amp;"","كود غير موجود"))</f>
        <v/>
      </c>
      <c r="G1775" s="6">
        <f>IF(B1775&amp;""="","",IFERROR(INDEX('الطلاب'!$F$6:$F$505,MATCH(B1775&amp;"",'الطلاب'!$A$6:$A$505,0))&amp;"",""))</f>
        <v/>
      </c>
      <c r="H1775" s="22">
        <f>IF(OR(B1775&amp;""="",NOT(ISNUMBER(A1775))),"",IF(COUNTIFS($B$6:$B$3005,B1775&amp;"",$A$6:$A$3005,"&gt;"&amp;A1775)=0,1,0))</f>
        <v/>
      </c>
    </row>
    <row r="1776">
      <c r="A1776" s="13" t="n"/>
      <c r="B1776" s="5" t="n"/>
      <c r="C1776" s="17" t="n"/>
      <c r="D1776" s="5" t="n"/>
      <c r="E1776" s="5" t="n"/>
      <c r="F1776" s="6">
        <f>IF(B1776&amp;""="","",IFERROR(INDEX('الطلاب'!$B$6:$B$505,MATCH(B1776&amp;"",'الطلاب'!$A$6:$A$505,0))&amp;"","كود غير موجود"))</f>
        <v/>
      </c>
      <c r="G1776" s="6">
        <f>IF(B1776&amp;""="","",IFERROR(INDEX('الطلاب'!$F$6:$F$505,MATCH(B1776&amp;"",'الطلاب'!$A$6:$A$505,0))&amp;"",""))</f>
        <v/>
      </c>
      <c r="H1776" s="22">
        <f>IF(OR(B1776&amp;""="",NOT(ISNUMBER(A1776))),"",IF(COUNTIFS($B$6:$B$3005,B1776&amp;"",$A$6:$A$3005,"&gt;"&amp;A1776)=0,1,0))</f>
        <v/>
      </c>
    </row>
    <row r="1777">
      <c r="A1777" s="13" t="n"/>
      <c r="B1777" s="5" t="n"/>
      <c r="C1777" s="17" t="n"/>
      <c r="D1777" s="5" t="n"/>
      <c r="E1777" s="5" t="n"/>
      <c r="F1777" s="6">
        <f>IF(B1777&amp;""="","",IFERROR(INDEX('الطلاب'!$B$6:$B$505,MATCH(B1777&amp;"",'الطلاب'!$A$6:$A$505,0))&amp;"","كود غير موجود"))</f>
        <v/>
      </c>
      <c r="G1777" s="6">
        <f>IF(B1777&amp;""="","",IFERROR(INDEX('الطلاب'!$F$6:$F$505,MATCH(B1777&amp;"",'الطلاب'!$A$6:$A$505,0))&amp;"",""))</f>
        <v/>
      </c>
      <c r="H1777" s="22">
        <f>IF(OR(B1777&amp;""="",NOT(ISNUMBER(A1777))),"",IF(COUNTIFS($B$6:$B$3005,B1777&amp;"",$A$6:$A$3005,"&gt;"&amp;A1777)=0,1,0))</f>
        <v/>
      </c>
    </row>
    <row r="1778">
      <c r="A1778" s="13" t="n"/>
      <c r="B1778" s="5" t="n"/>
      <c r="C1778" s="17" t="n"/>
      <c r="D1778" s="5" t="n"/>
      <c r="E1778" s="5" t="n"/>
      <c r="F1778" s="6">
        <f>IF(B1778&amp;""="","",IFERROR(INDEX('الطلاب'!$B$6:$B$505,MATCH(B1778&amp;"",'الطلاب'!$A$6:$A$505,0))&amp;"","كود غير موجود"))</f>
        <v/>
      </c>
      <c r="G1778" s="6">
        <f>IF(B1778&amp;""="","",IFERROR(INDEX('الطلاب'!$F$6:$F$505,MATCH(B1778&amp;"",'الطلاب'!$A$6:$A$505,0))&amp;"",""))</f>
        <v/>
      </c>
      <c r="H1778" s="22">
        <f>IF(OR(B1778&amp;""="",NOT(ISNUMBER(A1778))),"",IF(COUNTIFS($B$6:$B$3005,B1778&amp;"",$A$6:$A$3005,"&gt;"&amp;A1778)=0,1,0))</f>
        <v/>
      </c>
    </row>
    <row r="1779">
      <c r="A1779" s="13" t="n"/>
      <c r="B1779" s="5" t="n"/>
      <c r="C1779" s="17" t="n"/>
      <c r="D1779" s="5" t="n"/>
      <c r="E1779" s="5" t="n"/>
      <c r="F1779" s="6">
        <f>IF(B1779&amp;""="","",IFERROR(INDEX('الطلاب'!$B$6:$B$505,MATCH(B1779&amp;"",'الطلاب'!$A$6:$A$505,0))&amp;"","كود غير موجود"))</f>
        <v/>
      </c>
      <c r="G1779" s="6">
        <f>IF(B1779&amp;""="","",IFERROR(INDEX('الطلاب'!$F$6:$F$505,MATCH(B1779&amp;"",'الطلاب'!$A$6:$A$505,0))&amp;"",""))</f>
        <v/>
      </c>
      <c r="H1779" s="22">
        <f>IF(OR(B1779&amp;""="",NOT(ISNUMBER(A1779))),"",IF(COUNTIFS($B$6:$B$3005,B1779&amp;"",$A$6:$A$3005,"&gt;"&amp;A1779)=0,1,0))</f>
        <v/>
      </c>
    </row>
    <row r="1780">
      <c r="A1780" s="13" t="n"/>
      <c r="B1780" s="5" t="n"/>
      <c r="C1780" s="17" t="n"/>
      <c r="D1780" s="5" t="n"/>
      <c r="E1780" s="5" t="n"/>
      <c r="F1780" s="6">
        <f>IF(B1780&amp;""="","",IFERROR(INDEX('الطلاب'!$B$6:$B$505,MATCH(B1780&amp;"",'الطلاب'!$A$6:$A$505,0))&amp;"","كود غير موجود"))</f>
        <v/>
      </c>
      <c r="G1780" s="6">
        <f>IF(B1780&amp;""="","",IFERROR(INDEX('الطلاب'!$F$6:$F$505,MATCH(B1780&amp;"",'الطلاب'!$A$6:$A$505,0))&amp;"",""))</f>
        <v/>
      </c>
      <c r="H1780" s="22">
        <f>IF(OR(B1780&amp;""="",NOT(ISNUMBER(A1780))),"",IF(COUNTIFS($B$6:$B$3005,B1780&amp;"",$A$6:$A$3005,"&gt;"&amp;A1780)=0,1,0))</f>
        <v/>
      </c>
    </row>
    <row r="1781">
      <c r="A1781" s="13" t="n"/>
      <c r="B1781" s="5" t="n"/>
      <c r="C1781" s="17" t="n"/>
      <c r="D1781" s="5" t="n"/>
      <c r="E1781" s="5" t="n"/>
      <c r="F1781" s="6">
        <f>IF(B1781&amp;""="","",IFERROR(INDEX('الطلاب'!$B$6:$B$505,MATCH(B1781&amp;"",'الطلاب'!$A$6:$A$505,0))&amp;"","كود غير موجود"))</f>
        <v/>
      </c>
      <c r="G1781" s="6">
        <f>IF(B1781&amp;""="","",IFERROR(INDEX('الطلاب'!$F$6:$F$505,MATCH(B1781&amp;"",'الطلاب'!$A$6:$A$505,0))&amp;"",""))</f>
        <v/>
      </c>
      <c r="H1781" s="22">
        <f>IF(OR(B1781&amp;""="",NOT(ISNUMBER(A1781))),"",IF(COUNTIFS($B$6:$B$3005,B1781&amp;"",$A$6:$A$3005,"&gt;"&amp;A1781)=0,1,0))</f>
        <v/>
      </c>
    </row>
    <row r="1782">
      <c r="A1782" s="13" t="n"/>
      <c r="B1782" s="5" t="n"/>
      <c r="C1782" s="17" t="n"/>
      <c r="D1782" s="5" t="n"/>
      <c r="E1782" s="5" t="n"/>
      <c r="F1782" s="6">
        <f>IF(B1782&amp;""="","",IFERROR(INDEX('الطلاب'!$B$6:$B$505,MATCH(B1782&amp;"",'الطلاب'!$A$6:$A$505,0))&amp;"","كود غير موجود"))</f>
        <v/>
      </c>
      <c r="G1782" s="6">
        <f>IF(B1782&amp;""="","",IFERROR(INDEX('الطلاب'!$F$6:$F$505,MATCH(B1782&amp;"",'الطلاب'!$A$6:$A$505,0))&amp;"",""))</f>
        <v/>
      </c>
      <c r="H1782" s="22">
        <f>IF(OR(B1782&amp;""="",NOT(ISNUMBER(A1782))),"",IF(COUNTIFS($B$6:$B$3005,B1782&amp;"",$A$6:$A$3005,"&gt;"&amp;A1782)=0,1,0))</f>
        <v/>
      </c>
    </row>
    <row r="1783">
      <c r="A1783" s="13" t="n"/>
      <c r="B1783" s="5" t="n"/>
      <c r="C1783" s="17" t="n"/>
      <c r="D1783" s="5" t="n"/>
      <c r="E1783" s="5" t="n"/>
      <c r="F1783" s="6">
        <f>IF(B1783&amp;""="","",IFERROR(INDEX('الطلاب'!$B$6:$B$505,MATCH(B1783&amp;"",'الطلاب'!$A$6:$A$505,0))&amp;"","كود غير موجود"))</f>
        <v/>
      </c>
      <c r="G1783" s="6">
        <f>IF(B1783&amp;""="","",IFERROR(INDEX('الطلاب'!$F$6:$F$505,MATCH(B1783&amp;"",'الطلاب'!$A$6:$A$505,0))&amp;"",""))</f>
        <v/>
      </c>
      <c r="H1783" s="22">
        <f>IF(OR(B1783&amp;""="",NOT(ISNUMBER(A1783))),"",IF(COUNTIFS($B$6:$B$3005,B1783&amp;"",$A$6:$A$3005,"&gt;"&amp;A1783)=0,1,0))</f>
        <v/>
      </c>
    </row>
    <row r="1784">
      <c r="A1784" s="13" t="n"/>
      <c r="B1784" s="5" t="n"/>
      <c r="C1784" s="17" t="n"/>
      <c r="D1784" s="5" t="n"/>
      <c r="E1784" s="5" t="n"/>
      <c r="F1784" s="6">
        <f>IF(B1784&amp;""="","",IFERROR(INDEX('الطلاب'!$B$6:$B$505,MATCH(B1784&amp;"",'الطلاب'!$A$6:$A$505,0))&amp;"","كود غير موجود"))</f>
        <v/>
      </c>
      <c r="G1784" s="6">
        <f>IF(B1784&amp;""="","",IFERROR(INDEX('الطلاب'!$F$6:$F$505,MATCH(B1784&amp;"",'الطلاب'!$A$6:$A$505,0))&amp;"",""))</f>
        <v/>
      </c>
      <c r="H1784" s="22">
        <f>IF(OR(B1784&amp;""="",NOT(ISNUMBER(A1784))),"",IF(COUNTIFS($B$6:$B$3005,B1784&amp;"",$A$6:$A$3005,"&gt;"&amp;A1784)=0,1,0))</f>
        <v/>
      </c>
    </row>
    <row r="1785">
      <c r="A1785" s="13" t="n"/>
      <c r="B1785" s="5" t="n"/>
      <c r="C1785" s="17" t="n"/>
      <c r="D1785" s="5" t="n"/>
      <c r="E1785" s="5" t="n"/>
      <c r="F1785" s="6">
        <f>IF(B1785&amp;""="","",IFERROR(INDEX('الطلاب'!$B$6:$B$505,MATCH(B1785&amp;"",'الطلاب'!$A$6:$A$505,0))&amp;"","كود غير موجود"))</f>
        <v/>
      </c>
      <c r="G1785" s="6">
        <f>IF(B1785&amp;""="","",IFERROR(INDEX('الطلاب'!$F$6:$F$505,MATCH(B1785&amp;"",'الطلاب'!$A$6:$A$505,0))&amp;"",""))</f>
        <v/>
      </c>
      <c r="H1785" s="22">
        <f>IF(OR(B1785&amp;""="",NOT(ISNUMBER(A1785))),"",IF(COUNTIFS($B$6:$B$3005,B1785&amp;"",$A$6:$A$3005,"&gt;"&amp;A1785)=0,1,0))</f>
        <v/>
      </c>
    </row>
    <row r="1786">
      <c r="A1786" s="13" t="n"/>
      <c r="B1786" s="5" t="n"/>
      <c r="C1786" s="17" t="n"/>
      <c r="D1786" s="5" t="n"/>
      <c r="E1786" s="5" t="n"/>
      <c r="F1786" s="6">
        <f>IF(B1786&amp;""="","",IFERROR(INDEX('الطلاب'!$B$6:$B$505,MATCH(B1786&amp;"",'الطلاب'!$A$6:$A$505,0))&amp;"","كود غير موجود"))</f>
        <v/>
      </c>
      <c r="G1786" s="6">
        <f>IF(B1786&amp;""="","",IFERROR(INDEX('الطلاب'!$F$6:$F$505,MATCH(B1786&amp;"",'الطلاب'!$A$6:$A$505,0))&amp;"",""))</f>
        <v/>
      </c>
      <c r="H1786" s="22">
        <f>IF(OR(B1786&amp;""="",NOT(ISNUMBER(A1786))),"",IF(COUNTIFS($B$6:$B$3005,B1786&amp;"",$A$6:$A$3005,"&gt;"&amp;A1786)=0,1,0))</f>
        <v/>
      </c>
    </row>
    <row r="1787">
      <c r="A1787" s="13" t="n"/>
      <c r="B1787" s="5" t="n"/>
      <c r="C1787" s="17" t="n"/>
      <c r="D1787" s="5" t="n"/>
      <c r="E1787" s="5" t="n"/>
      <c r="F1787" s="6">
        <f>IF(B1787&amp;""="","",IFERROR(INDEX('الطلاب'!$B$6:$B$505,MATCH(B1787&amp;"",'الطلاب'!$A$6:$A$505,0))&amp;"","كود غير موجود"))</f>
        <v/>
      </c>
      <c r="G1787" s="6">
        <f>IF(B1787&amp;""="","",IFERROR(INDEX('الطلاب'!$F$6:$F$505,MATCH(B1787&amp;"",'الطلاب'!$A$6:$A$505,0))&amp;"",""))</f>
        <v/>
      </c>
      <c r="H1787" s="22">
        <f>IF(OR(B1787&amp;""="",NOT(ISNUMBER(A1787))),"",IF(COUNTIFS($B$6:$B$3005,B1787&amp;"",$A$6:$A$3005,"&gt;"&amp;A1787)=0,1,0))</f>
        <v/>
      </c>
    </row>
    <row r="1788">
      <c r="A1788" s="13" t="n"/>
      <c r="B1788" s="5" t="n"/>
      <c r="C1788" s="17" t="n"/>
      <c r="D1788" s="5" t="n"/>
      <c r="E1788" s="5" t="n"/>
      <c r="F1788" s="6">
        <f>IF(B1788&amp;""="","",IFERROR(INDEX('الطلاب'!$B$6:$B$505,MATCH(B1788&amp;"",'الطلاب'!$A$6:$A$505,0))&amp;"","كود غير موجود"))</f>
        <v/>
      </c>
      <c r="G1788" s="6">
        <f>IF(B1788&amp;""="","",IFERROR(INDEX('الطلاب'!$F$6:$F$505,MATCH(B1788&amp;"",'الطلاب'!$A$6:$A$505,0))&amp;"",""))</f>
        <v/>
      </c>
      <c r="H1788" s="22">
        <f>IF(OR(B1788&amp;""="",NOT(ISNUMBER(A1788))),"",IF(COUNTIFS($B$6:$B$3005,B1788&amp;"",$A$6:$A$3005,"&gt;"&amp;A1788)=0,1,0))</f>
        <v/>
      </c>
    </row>
    <row r="1789">
      <c r="A1789" s="13" t="n"/>
      <c r="B1789" s="5" t="n"/>
      <c r="C1789" s="17" t="n"/>
      <c r="D1789" s="5" t="n"/>
      <c r="E1789" s="5" t="n"/>
      <c r="F1789" s="6">
        <f>IF(B1789&amp;""="","",IFERROR(INDEX('الطلاب'!$B$6:$B$505,MATCH(B1789&amp;"",'الطلاب'!$A$6:$A$505,0))&amp;"","كود غير موجود"))</f>
        <v/>
      </c>
      <c r="G1789" s="6">
        <f>IF(B1789&amp;""="","",IFERROR(INDEX('الطلاب'!$F$6:$F$505,MATCH(B1789&amp;"",'الطلاب'!$A$6:$A$505,0))&amp;"",""))</f>
        <v/>
      </c>
      <c r="H1789" s="22">
        <f>IF(OR(B1789&amp;""="",NOT(ISNUMBER(A1789))),"",IF(COUNTIFS($B$6:$B$3005,B1789&amp;"",$A$6:$A$3005,"&gt;"&amp;A1789)=0,1,0))</f>
        <v/>
      </c>
    </row>
    <row r="1790">
      <c r="A1790" s="13" t="n"/>
      <c r="B1790" s="5" t="n"/>
      <c r="C1790" s="17" t="n"/>
      <c r="D1790" s="5" t="n"/>
      <c r="E1790" s="5" t="n"/>
      <c r="F1790" s="6">
        <f>IF(B1790&amp;""="","",IFERROR(INDEX('الطلاب'!$B$6:$B$505,MATCH(B1790&amp;"",'الطلاب'!$A$6:$A$505,0))&amp;"","كود غير موجود"))</f>
        <v/>
      </c>
      <c r="G1790" s="6">
        <f>IF(B1790&amp;""="","",IFERROR(INDEX('الطلاب'!$F$6:$F$505,MATCH(B1790&amp;"",'الطلاب'!$A$6:$A$505,0))&amp;"",""))</f>
        <v/>
      </c>
      <c r="H1790" s="22">
        <f>IF(OR(B1790&amp;""="",NOT(ISNUMBER(A1790))),"",IF(COUNTIFS($B$6:$B$3005,B1790&amp;"",$A$6:$A$3005,"&gt;"&amp;A1790)=0,1,0))</f>
        <v/>
      </c>
    </row>
    <row r="1791">
      <c r="A1791" s="13" t="n"/>
      <c r="B1791" s="5" t="n"/>
      <c r="C1791" s="17" t="n"/>
      <c r="D1791" s="5" t="n"/>
      <c r="E1791" s="5" t="n"/>
      <c r="F1791" s="6">
        <f>IF(B1791&amp;""="","",IFERROR(INDEX('الطلاب'!$B$6:$B$505,MATCH(B1791&amp;"",'الطلاب'!$A$6:$A$505,0))&amp;"","كود غير موجود"))</f>
        <v/>
      </c>
      <c r="G1791" s="6">
        <f>IF(B1791&amp;""="","",IFERROR(INDEX('الطلاب'!$F$6:$F$505,MATCH(B1791&amp;"",'الطلاب'!$A$6:$A$505,0))&amp;"",""))</f>
        <v/>
      </c>
      <c r="H1791" s="22">
        <f>IF(OR(B1791&amp;""="",NOT(ISNUMBER(A1791))),"",IF(COUNTIFS($B$6:$B$3005,B1791&amp;"",$A$6:$A$3005,"&gt;"&amp;A1791)=0,1,0))</f>
        <v/>
      </c>
    </row>
    <row r="1792">
      <c r="A1792" s="13" t="n"/>
      <c r="B1792" s="5" t="n"/>
      <c r="C1792" s="17" t="n"/>
      <c r="D1792" s="5" t="n"/>
      <c r="E1792" s="5" t="n"/>
      <c r="F1792" s="6">
        <f>IF(B1792&amp;""="","",IFERROR(INDEX('الطلاب'!$B$6:$B$505,MATCH(B1792&amp;"",'الطلاب'!$A$6:$A$505,0))&amp;"","كود غير موجود"))</f>
        <v/>
      </c>
      <c r="G1792" s="6">
        <f>IF(B1792&amp;""="","",IFERROR(INDEX('الطلاب'!$F$6:$F$505,MATCH(B1792&amp;"",'الطلاب'!$A$6:$A$505,0))&amp;"",""))</f>
        <v/>
      </c>
      <c r="H1792" s="22">
        <f>IF(OR(B1792&amp;""="",NOT(ISNUMBER(A1792))),"",IF(COUNTIFS($B$6:$B$3005,B1792&amp;"",$A$6:$A$3005,"&gt;"&amp;A1792)=0,1,0))</f>
        <v/>
      </c>
    </row>
    <row r="1793">
      <c r="A1793" s="13" t="n"/>
      <c r="B1793" s="5" t="n"/>
      <c r="C1793" s="17" t="n"/>
      <c r="D1793" s="5" t="n"/>
      <c r="E1793" s="5" t="n"/>
      <c r="F1793" s="6">
        <f>IF(B1793&amp;""="","",IFERROR(INDEX('الطلاب'!$B$6:$B$505,MATCH(B1793&amp;"",'الطلاب'!$A$6:$A$505,0))&amp;"","كود غير موجود"))</f>
        <v/>
      </c>
      <c r="G1793" s="6">
        <f>IF(B1793&amp;""="","",IFERROR(INDEX('الطلاب'!$F$6:$F$505,MATCH(B1793&amp;"",'الطلاب'!$A$6:$A$505,0))&amp;"",""))</f>
        <v/>
      </c>
      <c r="H1793" s="22">
        <f>IF(OR(B1793&amp;""="",NOT(ISNUMBER(A1793))),"",IF(COUNTIFS($B$6:$B$3005,B1793&amp;"",$A$6:$A$3005,"&gt;"&amp;A1793)=0,1,0))</f>
        <v/>
      </c>
    </row>
    <row r="1794">
      <c r="A1794" s="13" t="n"/>
      <c r="B1794" s="5" t="n"/>
      <c r="C1794" s="17" t="n"/>
      <c r="D1794" s="5" t="n"/>
      <c r="E1794" s="5" t="n"/>
      <c r="F1794" s="6">
        <f>IF(B1794&amp;""="","",IFERROR(INDEX('الطلاب'!$B$6:$B$505,MATCH(B1794&amp;"",'الطلاب'!$A$6:$A$505,0))&amp;"","كود غير موجود"))</f>
        <v/>
      </c>
      <c r="G1794" s="6">
        <f>IF(B1794&amp;""="","",IFERROR(INDEX('الطلاب'!$F$6:$F$505,MATCH(B1794&amp;"",'الطلاب'!$A$6:$A$505,0))&amp;"",""))</f>
        <v/>
      </c>
      <c r="H1794" s="22">
        <f>IF(OR(B1794&amp;""="",NOT(ISNUMBER(A1794))),"",IF(COUNTIFS($B$6:$B$3005,B1794&amp;"",$A$6:$A$3005,"&gt;"&amp;A1794)=0,1,0))</f>
        <v/>
      </c>
    </row>
    <row r="1795">
      <c r="A1795" s="13" t="n"/>
      <c r="B1795" s="5" t="n"/>
      <c r="C1795" s="17" t="n"/>
      <c r="D1795" s="5" t="n"/>
      <c r="E1795" s="5" t="n"/>
      <c r="F1795" s="6">
        <f>IF(B1795&amp;""="","",IFERROR(INDEX('الطلاب'!$B$6:$B$505,MATCH(B1795&amp;"",'الطلاب'!$A$6:$A$505,0))&amp;"","كود غير موجود"))</f>
        <v/>
      </c>
      <c r="G1795" s="6">
        <f>IF(B1795&amp;""="","",IFERROR(INDEX('الطلاب'!$F$6:$F$505,MATCH(B1795&amp;"",'الطلاب'!$A$6:$A$505,0))&amp;"",""))</f>
        <v/>
      </c>
      <c r="H1795" s="22">
        <f>IF(OR(B1795&amp;""="",NOT(ISNUMBER(A1795))),"",IF(COUNTIFS($B$6:$B$3005,B1795&amp;"",$A$6:$A$3005,"&gt;"&amp;A1795)=0,1,0))</f>
        <v/>
      </c>
    </row>
    <row r="1796">
      <c r="A1796" s="13" t="n"/>
      <c r="B1796" s="5" t="n"/>
      <c r="C1796" s="17" t="n"/>
      <c r="D1796" s="5" t="n"/>
      <c r="E1796" s="5" t="n"/>
      <c r="F1796" s="6">
        <f>IF(B1796&amp;""="","",IFERROR(INDEX('الطلاب'!$B$6:$B$505,MATCH(B1796&amp;"",'الطلاب'!$A$6:$A$505,0))&amp;"","كود غير موجود"))</f>
        <v/>
      </c>
      <c r="G1796" s="6">
        <f>IF(B1796&amp;""="","",IFERROR(INDEX('الطلاب'!$F$6:$F$505,MATCH(B1796&amp;"",'الطلاب'!$A$6:$A$505,0))&amp;"",""))</f>
        <v/>
      </c>
      <c r="H1796" s="22">
        <f>IF(OR(B1796&amp;""="",NOT(ISNUMBER(A1796))),"",IF(COUNTIFS($B$6:$B$3005,B1796&amp;"",$A$6:$A$3005,"&gt;"&amp;A1796)=0,1,0))</f>
        <v/>
      </c>
    </row>
    <row r="1797">
      <c r="A1797" s="13" t="n"/>
      <c r="B1797" s="5" t="n"/>
      <c r="C1797" s="17" t="n"/>
      <c r="D1797" s="5" t="n"/>
      <c r="E1797" s="5" t="n"/>
      <c r="F1797" s="6">
        <f>IF(B1797&amp;""="","",IFERROR(INDEX('الطلاب'!$B$6:$B$505,MATCH(B1797&amp;"",'الطلاب'!$A$6:$A$505,0))&amp;"","كود غير موجود"))</f>
        <v/>
      </c>
      <c r="G1797" s="6">
        <f>IF(B1797&amp;""="","",IFERROR(INDEX('الطلاب'!$F$6:$F$505,MATCH(B1797&amp;"",'الطلاب'!$A$6:$A$505,0))&amp;"",""))</f>
        <v/>
      </c>
      <c r="H1797" s="22">
        <f>IF(OR(B1797&amp;""="",NOT(ISNUMBER(A1797))),"",IF(COUNTIFS($B$6:$B$3005,B1797&amp;"",$A$6:$A$3005,"&gt;"&amp;A1797)=0,1,0))</f>
        <v/>
      </c>
    </row>
    <row r="1798">
      <c r="A1798" s="13" t="n"/>
      <c r="B1798" s="5" t="n"/>
      <c r="C1798" s="17" t="n"/>
      <c r="D1798" s="5" t="n"/>
      <c r="E1798" s="5" t="n"/>
      <c r="F1798" s="6">
        <f>IF(B1798&amp;""="","",IFERROR(INDEX('الطلاب'!$B$6:$B$505,MATCH(B1798&amp;"",'الطلاب'!$A$6:$A$505,0))&amp;"","كود غير موجود"))</f>
        <v/>
      </c>
      <c r="G1798" s="6">
        <f>IF(B1798&amp;""="","",IFERROR(INDEX('الطلاب'!$F$6:$F$505,MATCH(B1798&amp;"",'الطلاب'!$A$6:$A$505,0))&amp;"",""))</f>
        <v/>
      </c>
      <c r="H1798" s="22">
        <f>IF(OR(B1798&amp;""="",NOT(ISNUMBER(A1798))),"",IF(COUNTIFS($B$6:$B$3005,B1798&amp;"",$A$6:$A$3005,"&gt;"&amp;A1798)=0,1,0))</f>
        <v/>
      </c>
    </row>
    <row r="1799">
      <c r="A1799" s="13" t="n"/>
      <c r="B1799" s="5" t="n"/>
      <c r="C1799" s="17" t="n"/>
      <c r="D1799" s="5" t="n"/>
      <c r="E1799" s="5" t="n"/>
      <c r="F1799" s="6">
        <f>IF(B1799&amp;""="","",IFERROR(INDEX('الطلاب'!$B$6:$B$505,MATCH(B1799&amp;"",'الطلاب'!$A$6:$A$505,0))&amp;"","كود غير موجود"))</f>
        <v/>
      </c>
      <c r="G1799" s="6">
        <f>IF(B1799&amp;""="","",IFERROR(INDEX('الطلاب'!$F$6:$F$505,MATCH(B1799&amp;"",'الطلاب'!$A$6:$A$505,0))&amp;"",""))</f>
        <v/>
      </c>
      <c r="H1799" s="22">
        <f>IF(OR(B1799&amp;""="",NOT(ISNUMBER(A1799))),"",IF(COUNTIFS($B$6:$B$3005,B1799&amp;"",$A$6:$A$3005,"&gt;"&amp;A1799)=0,1,0))</f>
        <v/>
      </c>
    </row>
    <row r="1800">
      <c r="A1800" s="13" t="n"/>
      <c r="B1800" s="5" t="n"/>
      <c r="C1800" s="17" t="n"/>
      <c r="D1800" s="5" t="n"/>
      <c r="E1800" s="5" t="n"/>
      <c r="F1800" s="6">
        <f>IF(B1800&amp;""="","",IFERROR(INDEX('الطلاب'!$B$6:$B$505,MATCH(B1800&amp;"",'الطلاب'!$A$6:$A$505,0))&amp;"","كود غير موجود"))</f>
        <v/>
      </c>
      <c r="G1800" s="6">
        <f>IF(B1800&amp;""="","",IFERROR(INDEX('الطلاب'!$F$6:$F$505,MATCH(B1800&amp;"",'الطلاب'!$A$6:$A$505,0))&amp;"",""))</f>
        <v/>
      </c>
      <c r="H1800" s="22">
        <f>IF(OR(B1800&amp;""="",NOT(ISNUMBER(A1800))),"",IF(COUNTIFS($B$6:$B$3005,B1800&amp;"",$A$6:$A$3005,"&gt;"&amp;A1800)=0,1,0))</f>
        <v/>
      </c>
    </row>
    <row r="1801">
      <c r="A1801" s="13" t="n"/>
      <c r="B1801" s="5" t="n"/>
      <c r="C1801" s="17" t="n"/>
      <c r="D1801" s="5" t="n"/>
      <c r="E1801" s="5" t="n"/>
      <c r="F1801" s="6">
        <f>IF(B1801&amp;""="","",IFERROR(INDEX('الطلاب'!$B$6:$B$505,MATCH(B1801&amp;"",'الطلاب'!$A$6:$A$505,0))&amp;"","كود غير موجود"))</f>
        <v/>
      </c>
      <c r="G1801" s="6">
        <f>IF(B1801&amp;""="","",IFERROR(INDEX('الطلاب'!$F$6:$F$505,MATCH(B1801&amp;"",'الطلاب'!$A$6:$A$505,0))&amp;"",""))</f>
        <v/>
      </c>
      <c r="H1801" s="22">
        <f>IF(OR(B1801&amp;""="",NOT(ISNUMBER(A1801))),"",IF(COUNTIFS($B$6:$B$3005,B1801&amp;"",$A$6:$A$3005,"&gt;"&amp;A1801)=0,1,0))</f>
        <v/>
      </c>
    </row>
    <row r="1802">
      <c r="A1802" s="13" t="n"/>
      <c r="B1802" s="5" t="n"/>
      <c r="C1802" s="17" t="n"/>
      <c r="D1802" s="5" t="n"/>
      <c r="E1802" s="5" t="n"/>
      <c r="F1802" s="6">
        <f>IF(B1802&amp;""="","",IFERROR(INDEX('الطلاب'!$B$6:$B$505,MATCH(B1802&amp;"",'الطلاب'!$A$6:$A$505,0))&amp;"","كود غير موجود"))</f>
        <v/>
      </c>
      <c r="G1802" s="6">
        <f>IF(B1802&amp;""="","",IFERROR(INDEX('الطلاب'!$F$6:$F$505,MATCH(B1802&amp;"",'الطلاب'!$A$6:$A$505,0))&amp;"",""))</f>
        <v/>
      </c>
      <c r="H1802" s="22">
        <f>IF(OR(B1802&amp;""="",NOT(ISNUMBER(A1802))),"",IF(COUNTIFS($B$6:$B$3005,B1802&amp;"",$A$6:$A$3005,"&gt;"&amp;A1802)=0,1,0))</f>
        <v/>
      </c>
    </row>
    <row r="1803">
      <c r="A1803" s="13" t="n"/>
      <c r="B1803" s="5" t="n"/>
      <c r="C1803" s="17" t="n"/>
      <c r="D1803" s="5" t="n"/>
      <c r="E1803" s="5" t="n"/>
      <c r="F1803" s="6">
        <f>IF(B1803&amp;""="","",IFERROR(INDEX('الطلاب'!$B$6:$B$505,MATCH(B1803&amp;"",'الطلاب'!$A$6:$A$505,0))&amp;"","كود غير موجود"))</f>
        <v/>
      </c>
      <c r="G1803" s="6">
        <f>IF(B1803&amp;""="","",IFERROR(INDEX('الطلاب'!$F$6:$F$505,MATCH(B1803&amp;"",'الطلاب'!$A$6:$A$505,0))&amp;"",""))</f>
        <v/>
      </c>
      <c r="H1803" s="22">
        <f>IF(OR(B1803&amp;""="",NOT(ISNUMBER(A1803))),"",IF(COUNTIFS($B$6:$B$3005,B1803&amp;"",$A$6:$A$3005,"&gt;"&amp;A1803)=0,1,0))</f>
        <v/>
      </c>
    </row>
    <row r="1804">
      <c r="A1804" s="13" t="n"/>
      <c r="B1804" s="5" t="n"/>
      <c r="C1804" s="17" t="n"/>
      <c r="D1804" s="5" t="n"/>
      <c r="E1804" s="5" t="n"/>
      <c r="F1804" s="6">
        <f>IF(B1804&amp;""="","",IFERROR(INDEX('الطلاب'!$B$6:$B$505,MATCH(B1804&amp;"",'الطلاب'!$A$6:$A$505,0))&amp;"","كود غير موجود"))</f>
        <v/>
      </c>
      <c r="G1804" s="6">
        <f>IF(B1804&amp;""="","",IFERROR(INDEX('الطلاب'!$F$6:$F$505,MATCH(B1804&amp;"",'الطلاب'!$A$6:$A$505,0))&amp;"",""))</f>
        <v/>
      </c>
      <c r="H1804" s="22">
        <f>IF(OR(B1804&amp;""="",NOT(ISNUMBER(A1804))),"",IF(COUNTIFS($B$6:$B$3005,B1804&amp;"",$A$6:$A$3005,"&gt;"&amp;A1804)=0,1,0))</f>
        <v/>
      </c>
    </row>
    <row r="1805">
      <c r="A1805" s="13" t="n"/>
      <c r="B1805" s="5" t="n"/>
      <c r="C1805" s="17" t="n"/>
      <c r="D1805" s="5" t="n"/>
      <c r="E1805" s="5" t="n"/>
      <c r="F1805" s="6">
        <f>IF(B1805&amp;""="","",IFERROR(INDEX('الطلاب'!$B$6:$B$505,MATCH(B1805&amp;"",'الطلاب'!$A$6:$A$505,0))&amp;"","كود غير موجود"))</f>
        <v/>
      </c>
      <c r="G1805" s="6">
        <f>IF(B1805&amp;""="","",IFERROR(INDEX('الطلاب'!$F$6:$F$505,MATCH(B1805&amp;"",'الطلاب'!$A$6:$A$505,0))&amp;"",""))</f>
        <v/>
      </c>
      <c r="H1805" s="22">
        <f>IF(OR(B1805&amp;""="",NOT(ISNUMBER(A1805))),"",IF(COUNTIFS($B$6:$B$3005,B1805&amp;"",$A$6:$A$3005,"&gt;"&amp;A1805)=0,1,0))</f>
        <v/>
      </c>
    </row>
    <row r="1806">
      <c r="A1806" s="13" t="n"/>
      <c r="B1806" s="5" t="n"/>
      <c r="C1806" s="17" t="n"/>
      <c r="D1806" s="5" t="n"/>
      <c r="E1806" s="5" t="n"/>
      <c r="F1806" s="6">
        <f>IF(B1806&amp;""="","",IFERROR(INDEX('الطلاب'!$B$6:$B$505,MATCH(B1806&amp;"",'الطلاب'!$A$6:$A$505,0))&amp;"","كود غير موجود"))</f>
        <v/>
      </c>
      <c r="G1806" s="6">
        <f>IF(B1806&amp;""="","",IFERROR(INDEX('الطلاب'!$F$6:$F$505,MATCH(B1806&amp;"",'الطلاب'!$A$6:$A$505,0))&amp;"",""))</f>
        <v/>
      </c>
      <c r="H1806" s="22">
        <f>IF(OR(B1806&amp;""="",NOT(ISNUMBER(A1806))),"",IF(COUNTIFS($B$6:$B$3005,B1806&amp;"",$A$6:$A$3005,"&gt;"&amp;A1806)=0,1,0))</f>
        <v/>
      </c>
    </row>
    <row r="1807">
      <c r="A1807" s="13" t="n"/>
      <c r="B1807" s="5" t="n"/>
      <c r="C1807" s="17" t="n"/>
      <c r="D1807" s="5" t="n"/>
      <c r="E1807" s="5" t="n"/>
      <c r="F1807" s="6">
        <f>IF(B1807&amp;""="","",IFERROR(INDEX('الطلاب'!$B$6:$B$505,MATCH(B1807&amp;"",'الطلاب'!$A$6:$A$505,0))&amp;"","كود غير موجود"))</f>
        <v/>
      </c>
      <c r="G1807" s="6">
        <f>IF(B1807&amp;""="","",IFERROR(INDEX('الطلاب'!$F$6:$F$505,MATCH(B1807&amp;"",'الطلاب'!$A$6:$A$505,0))&amp;"",""))</f>
        <v/>
      </c>
      <c r="H1807" s="22">
        <f>IF(OR(B1807&amp;""="",NOT(ISNUMBER(A1807))),"",IF(COUNTIFS($B$6:$B$3005,B1807&amp;"",$A$6:$A$3005,"&gt;"&amp;A1807)=0,1,0))</f>
        <v/>
      </c>
    </row>
    <row r="1808">
      <c r="A1808" s="13" t="n"/>
      <c r="B1808" s="5" t="n"/>
      <c r="C1808" s="17" t="n"/>
      <c r="D1808" s="5" t="n"/>
      <c r="E1808" s="5" t="n"/>
      <c r="F1808" s="6">
        <f>IF(B1808&amp;""="","",IFERROR(INDEX('الطلاب'!$B$6:$B$505,MATCH(B1808&amp;"",'الطلاب'!$A$6:$A$505,0))&amp;"","كود غير موجود"))</f>
        <v/>
      </c>
      <c r="G1808" s="6">
        <f>IF(B1808&amp;""="","",IFERROR(INDEX('الطلاب'!$F$6:$F$505,MATCH(B1808&amp;"",'الطلاب'!$A$6:$A$505,0))&amp;"",""))</f>
        <v/>
      </c>
      <c r="H1808" s="22">
        <f>IF(OR(B1808&amp;""="",NOT(ISNUMBER(A1808))),"",IF(COUNTIFS($B$6:$B$3005,B1808&amp;"",$A$6:$A$3005,"&gt;"&amp;A1808)=0,1,0))</f>
        <v/>
      </c>
    </row>
    <row r="1809">
      <c r="A1809" s="13" t="n"/>
      <c r="B1809" s="5" t="n"/>
      <c r="C1809" s="17" t="n"/>
      <c r="D1809" s="5" t="n"/>
      <c r="E1809" s="5" t="n"/>
      <c r="F1809" s="6">
        <f>IF(B1809&amp;""="","",IFERROR(INDEX('الطلاب'!$B$6:$B$505,MATCH(B1809&amp;"",'الطلاب'!$A$6:$A$505,0))&amp;"","كود غير موجود"))</f>
        <v/>
      </c>
      <c r="G1809" s="6">
        <f>IF(B1809&amp;""="","",IFERROR(INDEX('الطلاب'!$F$6:$F$505,MATCH(B1809&amp;"",'الطلاب'!$A$6:$A$505,0))&amp;"",""))</f>
        <v/>
      </c>
      <c r="H1809" s="22">
        <f>IF(OR(B1809&amp;""="",NOT(ISNUMBER(A1809))),"",IF(COUNTIFS($B$6:$B$3005,B1809&amp;"",$A$6:$A$3005,"&gt;"&amp;A1809)=0,1,0))</f>
        <v/>
      </c>
    </row>
    <row r="1810">
      <c r="A1810" s="13" t="n"/>
      <c r="B1810" s="5" t="n"/>
      <c r="C1810" s="17" t="n"/>
      <c r="D1810" s="5" t="n"/>
      <c r="E1810" s="5" t="n"/>
      <c r="F1810" s="6">
        <f>IF(B1810&amp;""="","",IFERROR(INDEX('الطلاب'!$B$6:$B$505,MATCH(B1810&amp;"",'الطلاب'!$A$6:$A$505,0))&amp;"","كود غير موجود"))</f>
        <v/>
      </c>
      <c r="G1810" s="6">
        <f>IF(B1810&amp;""="","",IFERROR(INDEX('الطلاب'!$F$6:$F$505,MATCH(B1810&amp;"",'الطلاب'!$A$6:$A$505,0))&amp;"",""))</f>
        <v/>
      </c>
      <c r="H1810" s="22">
        <f>IF(OR(B1810&amp;""="",NOT(ISNUMBER(A1810))),"",IF(COUNTIFS($B$6:$B$3005,B1810&amp;"",$A$6:$A$3005,"&gt;"&amp;A1810)=0,1,0))</f>
        <v/>
      </c>
    </row>
    <row r="1811">
      <c r="A1811" s="13" t="n"/>
      <c r="B1811" s="5" t="n"/>
      <c r="C1811" s="17" t="n"/>
      <c r="D1811" s="5" t="n"/>
      <c r="E1811" s="5" t="n"/>
      <c r="F1811" s="6">
        <f>IF(B1811&amp;""="","",IFERROR(INDEX('الطلاب'!$B$6:$B$505,MATCH(B1811&amp;"",'الطلاب'!$A$6:$A$505,0))&amp;"","كود غير موجود"))</f>
        <v/>
      </c>
      <c r="G1811" s="6">
        <f>IF(B1811&amp;""="","",IFERROR(INDEX('الطلاب'!$F$6:$F$505,MATCH(B1811&amp;"",'الطلاب'!$A$6:$A$505,0))&amp;"",""))</f>
        <v/>
      </c>
      <c r="H1811" s="22">
        <f>IF(OR(B1811&amp;""="",NOT(ISNUMBER(A1811))),"",IF(COUNTIFS($B$6:$B$3005,B1811&amp;"",$A$6:$A$3005,"&gt;"&amp;A1811)=0,1,0))</f>
        <v/>
      </c>
    </row>
    <row r="1812">
      <c r="A1812" s="13" t="n"/>
      <c r="B1812" s="5" t="n"/>
      <c r="C1812" s="17" t="n"/>
      <c r="D1812" s="5" t="n"/>
      <c r="E1812" s="5" t="n"/>
      <c r="F1812" s="6">
        <f>IF(B1812&amp;""="","",IFERROR(INDEX('الطلاب'!$B$6:$B$505,MATCH(B1812&amp;"",'الطلاب'!$A$6:$A$505,0))&amp;"","كود غير موجود"))</f>
        <v/>
      </c>
      <c r="G1812" s="6">
        <f>IF(B1812&amp;""="","",IFERROR(INDEX('الطلاب'!$F$6:$F$505,MATCH(B1812&amp;"",'الطلاب'!$A$6:$A$505,0))&amp;"",""))</f>
        <v/>
      </c>
      <c r="H1812" s="22">
        <f>IF(OR(B1812&amp;""="",NOT(ISNUMBER(A1812))),"",IF(COUNTIFS($B$6:$B$3005,B1812&amp;"",$A$6:$A$3005,"&gt;"&amp;A1812)=0,1,0))</f>
        <v/>
      </c>
    </row>
    <row r="1813">
      <c r="A1813" s="13" t="n"/>
      <c r="B1813" s="5" t="n"/>
      <c r="C1813" s="17" t="n"/>
      <c r="D1813" s="5" t="n"/>
      <c r="E1813" s="5" t="n"/>
      <c r="F1813" s="6">
        <f>IF(B1813&amp;""="","",IFERROR(INDEX('الطلاب'!$B$6:$B$505,MATCH(B1813&amp;"",'الطلاب'!$A$6:$A$505,0))&amp;"","كود غير موجود"))</f>
        <v/>
      </c>
      <c r="G1813" s="6">
        <f>IF(B1813&amp;""="","",IFERROR(INDEX('الطلاب'!$F$6:$F$505,MATCH(B1813&amp;"",'الطلاب'!$A$6:$A$505,0))&amp;"",""))</f>
        <v/>
      </c>
      <c r="H1813" s="22">
        <f>IF(OR(B1813&amp;""="",NOT(ISNUMBER(A1813))),"",IF(COUNTIFS($B$6:$B$3005,B1813&amp;"",$A$6:$A$3005,"&gt;"&amp;A1813)=0,1,0))</f>
        <v/>
      </c>
    </row>
    <row r="1814">
      <c r="A1814" s="13" t="n"/>
      <c r="B1814" s="5" t="n"/>
      <c r="C1814" s="17" t="n"/>
      <c r="D1814" s="5" t="n"/>
      <c r="E1814" s="5" t="n"/>
      <c r="F1814" s="6">
        <f>IF(B1814&amp;""="","",IFERROR(INDEX('الطلاب'!$B$6:$B$505,MATCH(B1814&amp;"",'الطلاب'!$A$6:$A$505,0))&amp;"","كود غير موجود"))</f>
        <v/>
      </c>
      <c r="G1814" s="6">
        <f>IF(B1814&amp;""="","",IFERROR(INDEX('الطلاب'!$F$6:$F$505,MATCH(B1814&amp;"",'الطلاب'!$A$6:$A$505,0))&amp;"",""))</f>
        <v/>
      </c>
      <c r="H1814" s="22">
        <f>IF(OR(B1814&amp;""="",NOT(ISNUMBER(A1814))),"",IF(COUNTIFS($B$6:$B$3005,B1814&amp;"",$A$6:$A$3005,"&gt;"&amp;A1814)=0,1,0))</f>
        <v/>
      </c>
    </row>
    <row r="1815">
      <c r="A1815" s="13" t="n"/>
      <c r="B1815" s="5" t="n"/>
      <c r="C1815" s="17" t="n"/>
      <c r="D1815" s="5" t="n"/>
      <c r="E1815" s="5" t="n"/>
      <c r="F1815" s="6">
        <f>IF(B1815&amp;""="","",IFERROR(INDEX('الطلاب'!$B$6:$B$505,MATCH(B1815&amp;"",'الطلاب'!$A$6:$A$505,0))&amp;"","كود غير موجود"))</f>
        <v/>
      </c>
      <c r="G1815" s="6">
        <f>IF(B1815&amp;""="","",IFERROR(INDEX('الطلاب'!$F$6:$F$505,MATCH(B1815&amp;"",'الطلاب'!$A$6:$A$505,0))&amp;"",""))</f>
        <v/>
      </c>
      <c r="H1815" s="22">
        <f>IF(OR(B1815&amp;""="",NOT(ISNUMBER(A1815))),"",IF(COUNTIFS($B$6:$B$3005,B1815&amp;"",$A$6:$A$3005,"&gt;"&amp;A1815)=0,1,0))</f>
        <v/>
      </c>
    </row>
    <row r="1816">
      <c r="A1816" s="13" t="n"/>
      <c r="B1816" s="5" t="n"/>
      <c r="C1816" s="17" t="n"/>
      <c r="D1816" s="5" t="n"/>
      <c r="E1816" s="5" t="n"/>
      <c r="F1816" s="6">
        <f>IF(B1816&amp;""="","",IFERROR(INDEX('الطلاب'!$B$6:$B$505,MATCH(B1816&amp;"",'الطلاب'!$A$6:$A$505,0))&amp;"","كود غير موجود"))</f>
        <v/>
      </c>
      <c r="G1816" s="6">
        <f>IF(B1816&amp;""="","",IFERROR(INDEX('الطلاب'!$F$6:$F$505,MATCH(B1816&amp;"",'الطلاب'!$A$6:$A$505,0))&amp;"",""))</f>
        <v/>
      </c>
      <c r="H1816" s="22">
        <f>IF(OR(B1816&amp;""="",NOT(ISNUMBER(A1816))),"",IF(COUNTIFS($B$6:$B$3005,B1816&amp;"",$A$6:$A$3005,"&gt;"&amp;A1816)=0,1,0))</f>
        <v/>
      </c>
    </row>
    <row r="1817">
      <c r="A1817" s="13" t="n"/>
      <c r="B1817" s="5" t="n"/>
      <c r="C1817" s="17" t="n"/>
      <c r="D1817" s="5" t="n"/>
      <c r="E1817" s="5" t="n"/>
      <c r="F1817" s="6">
        <f>IF(B1817&amp;""="","",IFERROR(INDEX('الطلاب'!$B$6:$B$505,MATCH(B1817&amp;"",'الطلاب'!$A$6:$A$505,0))&amp;"","كود غير موجود"))</f>
        <v/>
      </c>
      <c r="G1817" s="6">
        <f>IF(B1817&amp;""="","",IFERROR(INDEX('الطلاب'!$F$6:$F$505,MATCH(B1817&amp;"",'الطلاب'!$A$6:$A$505,0))&amp;"",""))</f>
        <v/>
      </c>
      <c r="H1817" s="22">
        <f>IF(OR(B1817&amp;""="",NOT(ISNUMBER(A1817))),"",IF(COUNTIFS($B$6:$B$3005,B1817&amp;"",$A$6:$A$3005,"&gt;"&amp;A1817)=0,1,0))</f>
        <v/>
      </c>
    </row>
    <row r="1818">
      <c r="A1818" s="13" t="n"/>
      <c r="B1818" s="5" t="n"/>
      <c r="C1818" s="17" t="n"/>
      <c r="D1818" s="5" t="n"/>
      <c r="E1818" s="5" t="n"/>
      <c r="F1818" s="6">
        <f>IF(B1818&amp;""="","",IFERROR(INDEX('الطلاب'!$B$6:$B$505,MATCH(B1818&amp;"",'الطلاب'!$A$6:$A$505,0))&amp;"","كود غير موجود"))</f>
        <v/>
      </c>
      <c r="G1818" s="6">
        <f>IF(B1818&amp;""="","",IFERROR(INDEX('الطلاب'!$F$6:$F$505,MATCH(B1818&amp;"",'الطلاب'!$A$6:$A$505,0))&amp;"",""))</f>
        <v/>
      </c>
      <c r="H1818" s="22">
        <f>IF(OR(B1818&amp;""="",NOT(ISNUMBER(A1818))),"",IF(COUNTIFS($B$6:$B$3005,B1818&amp;"",$A$6:$A$3005,"&gt;"&amp;A1818)=0,1,0))</f>
        <v/>
      </c>
    </row>
    <row r="1819">
      <c r="A1819" s="13" t="n"/>
      <c r="B1819" s="5" t="n"/>
      <c r="C1819" s="17" t="n"/>
      <c r="D1819" s="5" t="n"/>
      <c r="E1819" s="5" t="n"/>
      <c r="F1819" s="6">
        <f>IF(B1819&amp;""="","",IFERROR(INDEX('الطلاب'!$B$6:$B$505,MATCH(B1819&amp;"",'الطلاب'!$A$6:$A$505,0))&amp;"","كود غير موجود"))</f>
        <v/>
      </c>
      <c r="G1819" s="6">
        <f>IF(B1819&amp;""="","",IFERROR(INDEX('الطلاب'!$F$6:$F$505,MATCH(B1819&amp;"",'الطلاب'!$A$6:$A$505,0))&amp;"",""))</f>
        <v/>
      </c>
      <c r="H1819" s="22">
        <f>IF(OR(B1819&amp;""="",NOT(ISNUMBER(A1819))),"",IF(COUNTIFS($B$6:$B$3005,B1819&amp;"",$A$6:$A$3005,"&gt;"&amp;A1819)=0,1,0))</f>
        <v/>
      </c>
    </row>
    <row r="1820">
      <c r="A1820" s="13" t="n"/>
      <c r="B1820" s="5" t="n"/>
      <c r="C1820" s="17" t="n"/>
      <c r="D1820" s="5" t="n"/>
      <c r="E1820" s="5" t="n"/>
      <c r="F1820" s="6">
        <f>IF(B1820&amp;""="","",IFERROR(INDEX('الطلاب'!$B$6:$B$505,MATCH(B1820&amp;"",'الطلاب'!$A$6:$A$505,0))&amp;"","كود غير موجود"))</f>
        <v/>
      </c>
      <c r="G1820" s="6">
        <f>IF(B1820&amp;""="","",IFERROR(INDEX('الطلاب'!$F$6:$F$505,MATCH(B1820&amp;"",'الطلاب'!$A$6:$A$505,0))&amp;"",""))</f>
        <v/>
      </c>
      <c r="H1820" s="22">
        <f>IF(OR(B1820&amp;""="",NOT(ISNUMBER(A1820))),"",IF(COUNTIFS($B$6:$B$3005,B1820&amp;"",$A$6:$A$3005,"&gt;"&amp;A1820)=0,1,0))</f>
        <v/>
      </c>
    </row>
    <row r="1821">
      <c r="A1821" s="13" t="n"/>
      <c r="B1821" s="5" t="n"/>
      <c r="C1821" s="17" t="n"/>
      <c r="D1821" s="5" t="n"/>
      <c r="E1821" s="5" t="n"/>
      <c r="F1821" s="6">
        <f>IF(B1821&amp;""="","",IFERROR(INDEX('الطلاب'!$B$6:$B$505,MATCH(B1821&amp;"",'الطلاب'!$A$6:$A$505,0))&amp;"","كود غير موجود"))</f>
        <v/>
      </c>
      <c r="G1821" s="6">
        <f>IF(B1821&amp;""="","",IFERROR(INDEX('الطلاب'!$F$6:$F$505,MATCH(B1821&amp;"",'الطلاب'!$A$6:$A$505,0))&amp;"",""))</f>
        <v/>
      </c>
      <c r="H1821" s="22">
        <f>IF(OR(B1821&amp;""="",NOT(ISNUMBER(A1821))),"",IF(COUNTIFS($B$6:$B$3005,B1821&amp;"",$A$6:$A$3005,"&gt;"&amp;A1821)=0,1,0))</f>
        <v/>
      </c>
    </row>
    <row r="1822">
      <c r="A1822" s="13" t="n"/>
      <c r="B1822" s="5" t="n"/>
      <c r="C1822" s="17" t="n"/>
      <c r="D1822" s="5" t="n"/>
      <c r="E1822" s="5" t="n"/>
      <c r="F1822" s="6">
        <f>IF(B1822&amp;""="","",IFERROR(INDEX('الطلاب'!$B$6:$B$505,MATCH(B1822&amp;"",'الطلاب'!$A$6:$A$505,0))&amp;"","كود غير موجود"))</f>
        <v/>
      </c>
      <c r="G1822" s="6">
        <f>IF(B1822&amp;""="","",IFERROR(INDEX('الطلاب'!$F$6:$F$505,MATCH(B1822&amp;"",'الطلاب'!$A$6:$A$505,0))&amp;"",""))</f>
        <v/>
      </c>
      <c r="H1822" s="22">
        <f>IF(OR(B1822&amp;""="",NOT(ISNUMBER(A1822))),"",IF(COUNTIFS($B$6:$B$3005,B1822&amp;"",$A$6:$A$3005,"&gt;"&amp;A1822)=0,1,0))</f>
        <v/>
      </c>
    </row>
    <row r="1823">
      <c r="A1823" s="13" t="n"/>
      <c r="B1823" s="5" t="n"/>
      <c r="C1823" s="17" t="n"/>
      <c r="D1823" s="5" t="n"/>
      <c r="E1823" s="5" t="n"/>
      <c r="F1823" s="6">
        <f>IF(B1823&amp;""="","",IFERROR(INDEX('الطلاب'!$B$6:$B$505,MATCH(B1823&amp;"",'الطلاب'!$A$6:$A$505,0))&amp;"","كود غير موجود"))</f>
        <v/>
      </c>
      <c r="G1823" s="6">
        <f>IF(B1823&amp;""="","",IFERROR(INDEX('الطلاب'!$F$6:$F$505,MATCH(B1823&amp;"",'الطلاب'!$A$6:$A$505,0))&amp;"",""))</f>
        <v/>
      </c>
      <c r="H1823" s="22">
        <f>IF(OR(B1823&amp;""="",NOT(ISNUMBER(A1823))),"",IF(COUNTIFS($B$6:$B$3005,B1823&amp;"",$A$6:$A$3005,"&gt;"&amp;A1823)=0,1,0))</f>
        <v/>
      </c>
    </row>
    <row r="1824">
      <c r="A1824" s="13" t="n"/>
      <c r="B1824" s="5" t="n"/>
      <c r="C1824" s="17" t="n"/>
      <c r="D1824" s="5" t="n"/>
      <c r="E1824" s="5" t="n"/>
      <c r="F1824" s="6">
        <f>IF(B1824&amp;""="","",IFERROR(INDEX('الطلاب'!$B$6:$B$505,MATCH(B1824&amp;"",'الطلاب'!$A$6:$A$505,0))&amp;"","كود غير موجود"))</f>
        <v/>
      </c>
      <c r="G1824" s="6">
        <f>IF(B1824&amp;""="","",IFERROR(INDEX('الطلاب'!$F$6:$F$505,MATCH(B1824&amp;"",'الطلاب'!$A$6:$A$505,0))&amp;"",""))</f>
        <v/>
      </c>
      <c r="H1824" s="22">
        <f>IF(OR(B1824&amp;""="",NOT(ISNUMBER(A1824))),"",IF(COUNTIFS($B$6:$B$3005,B1824&amp;"",$A$6:$A$3005,"&gt;"&amp;A1824)=0,1,0))</f>
        <v/>
      </c>
    </row>
    <row r="1825">
      <c r="A1825" s="13" t="n"/>
      <c r="B1825" s="5" t="n"/>
      <c r="C1825" s="17" t="n"/>
      <c r="D1825" s="5" t="n"/>
      <c r="E1825" s="5" t="n"/>
      <c r="F1825" s="6">
        <f>IF(B1825&amp;""="","",IFERROR(INDEX('الطلاب'!$B$6:$B$505,MATCH(B1825&amp;"",'الطلاب'!$A$6:$A$505,0))&amp;"","كود غير موجود"))</f>
        <v/>
      </c>
      <c r="G1825" s="6">
        <f>IF(B1825&amp;""="","",IFERROR(INDEX('الطلاب'!$F$6:$F$505,MATCH(B1825&amp;"",'الطلاب'!$A$6:$A$505,0))&amp;"",""))</f>
        <v/>
      </c>
      <c r="H1825" s="22">
        <f>IF(OR(B1825&amp;""="",NOT(ISNUMBER(A1825))),"",IF(COUNTIFS($B$6:$B$3005,B1825&amp;"",$A$6:$A$3005,"&gt;"&amp;A1825)=0,1,0))</f>
        <v/>
      </c>
    </row>
    <row r="1826">
      <c r="A1826" s="13" t="n"/>
      <c r="B1826" s="5" t="n"/>
      <c r="C1826" s="17" t="n"/>
      <c r="D1826" s="5" t="n"/>
      <c r="E1826" s="5" t="n"/>
      <c r="F1826" s="6">
        <f>IF(B1826&amp;""="","",IFERROR(INDEX('الطلاب'!$B$6:$B$505,MATCH(B1826&amp;"",'الطلاب'!$A$6:$A$505,0))&amp;"","كود غير موجود"))</f>
        <v/>
      </c>
      <c r="G1826" s="6">
        <f>IF(B1826&amp;""="","",IFERROR(INDEX('الطلاب'!$F$6:$F$505,MATCH(B1826&amp;"",'الطلاب'!$A$6:$A$505,0))&amp;"",""))</f>
        <v/>
      </c>
      <c r="H1826" s="22">
        <f>IF(OR(B1826&amp;""="",NOT(ISNUMBER(A1826))),"",IF(COUNTIFS($B$6:$B$3005,B1826&amp;"",$A$6:$A$3005,"&gt;"&amp;A1826)=0,1,0))</f>
        <v/>
      </c>
    </row>
    <row r="1827">
      <c r="A1827" s="13" t="n"/>
      <c r="B1827" s="5" t="n"/>
      <c r="C1827" s="17" t="n"/>
      <c r="D1827" s="5" t="n"/>
      <c r="E1827" s="5" t="n"/>
      <c r="F1827" s="6">
        <f>IF(B1827&amp;""="","",IFERROR(INDEX('الطلاب'!$B$6:$B$505,MATCH(B1827&amp;"",'الطلاب'!$A$6:$A$505,0))&amp;"","كود غير موجود"))</f>
        <v/>
      </c>
      <c r="G1827" s="6">
        <f>IF(B1827&amp;""="","",IFERROR(INDEX('الطلاب'!$F$6:$F$505,MATCH(B1827&amp;"",'الطلاب'!$A$6:$A$505,0))&amp;"",""))</f>
        <v/>
      </c>
      <c r="H1827" s="22">
        <f>IF(OR(B1827&amp;""="",NOT(ISNUMBER(A1827))),"",IF(COUNTIFS($B$6:$B$3005,B1827&amp;"",$A$6:$A$3005,"&gt;"&amp;A1827)=0,1,0))</f>
        <v/>
      </c>
    </row>
    <row r="1828">
      <c r="A1828" s="13" t="n"/>
      <c r="B1828" s="5" t="n"/>
      <c r="C1828" s="17" t="n"/>
      <c r="D1828" s="5" t="n"/>
      <c r="E1828" s="5" t="n"/>
      <c r="F1828" s="6">
        <f>IF(B1828&amp;""="","",IFERROR(INDEX('الطلاب'!$B$6:$B$505,MATCH(B1828&amp;"",'الطلاب'!$A$6:$A$505,0))&amp;"","كود غير موجود"))</f>
        <v/>
      </c>
      <c r="G1828" s="6">
        <f>IF(B1828&amp;""="","",IFERROR(INDEX('الطلاب'!$F$6:$F$505,MATCH(B1828&amp;"",'الطلاب'!$A$6:$A$505,0))&amp;"",""))</f>
        <v/>
      </c>
      <c r="H1828" s="22">
        <f>IF(OR(B1828&amp;""="",NOT(ISNUMBER(A1828))),"",IF(COUNTIFS($B$6:$B$3005,B1828&amp;"",$A$6:$A$3005,"&gt;"&amp;A1828)=0,1,0))</f>
        <v/>
      </c>
    </row>
    <row r="1829">
      <c r="A1829" s="13" t="n"/>
      <c r="B1829" s="5" t="n"/>
      <c r="C1829" s="17" t="n"/>
      <c r="D1829" s="5" t="n"/>
      <c r="E1829" s="5" t="n"/>
      <c r="F1829" s="6">
        <f>IF(B1829&amp;""="","",IFERROR(INDEX('الطلاب'!$B$6:$B$505,MATCH(B1829&amp;"",'الطلاب'!$A$6:$A$505,0))&amp;"","كود غير موجود"))</f>
        <v/>
      </c>
      <c r="G1829" s="6">
        <f>IF(B1829&amp;""="","",IFERROR(INDEX('الطلاب'!$F$6:$F$505,MATCH(B1829&amp;"",'الطلاب'!$A$6:$A$505,0))&amp;"",""))</f>
        <v/>
      </c>
      <c r="H1829" s="22">
        <f>IF(OR(B1829&amp;""="",NOT(ISNUMBER(A1829))),"",IF(COUNTIFS($B$6:$B$3005,B1829&amp;"",$A$6:$A$3005,"&gt;"&amp;A1829)=0,1,0))</f>
        <v/>
      </c>
    </row>
    <row r="1830">
      <c r="A1830" s="13" t="n"/>
      <c r="B1830" s="5" t="n"/>
      <c r="C1830" s="17" t="n"/>
      <c r="D1830" s="5" t="n"/>
      <c r="E1830" s="5" t="n"/>
      <c r="F1830" s="6">
        <f>IF(B1830&amp;""="","",IFERROR(INDEX('الطلاب'!$B$6:$B$505,MATCH(B1830&amp;"",'الطلاب'!$A$6:$A$505,0))&amp;"","كود غير موجود"))</f>
        <v/>
      </c>
      <c r="G1830" s="6">
        <f>IF(B1830&amp;""="","",IFERROR(INDEX('الطلاب'!$F$6:$F$505,MATCH(B1830&amp;"",'الطلاب'!$A$6:$A$505,0))&amp;"",""))</f>
        <v/>
      </c>
      <c r="H1830" s="22">
        <f>IF(OR(B1830&amp;""="",NOT(ISNUMBER(A1830))),"",IF(COUNTIFS($B$6:$B$3005,B1830&amp;"",$A$6:$A$3005,"&gt;"&amp;A1830)=0,1,0))</f>
        <v/>
      </c>
    </row>
    <row r="1831">
      <c r="A1831" s="13" t="n"/>
      <c r="B1831" s="5" t="n"/>
      <c r="C1831" s="17" t="n"/>
      <c r="D1831" s="5" t="n"/>
      <c r="E1831" s="5" t="n"/>
      <c r="F1831" s="6">
        <f>IF(B1831&amp;""="","",IFERROR(INDEX('الطلاب'!$B$6:$B$505,MATCH(B1831&amp;"",'الطلاب'!$A$6:$A$505,0))&amp;"","كود غير موجود"))</f>
        <v/>
      </c>
      <c r="G1831" s="6">
        <f>IF(B1831&amp;""="","",IFERROR(INDEX('الطلاب'!$F$6:$F$505,MATCH(B1831&amp;"",'الطلاب'!$A$6:$A$505,0))&amp;"",""))</f>
        <v/>
      </c>
      <c r="H1831" s="22">
        <f>IF(OR(B1831&amp;""="",NOT(ISNUMBER(A1831))),"",IF(COUNTIFS($B$6:$B$3005,B1831&amp;"",$A$6:$A$3005,"&gt;"&amp;A1831)=0,1,0))</f>
        <v/>
      </c>
    </row>
    <row r="1832">
      <c r="A1832" s="13" t="n"/>
      <c r="B1832" s="5" t="n"/>
      <c r="C1832" s="17" t="n"/>
      <c r="D1832" s="5" t="n"/>
      <c r="E1832" s="5" t="n"/>
      <c r="F1832" s="6">
        <f>IF(B1832&amp;""="","",IFERROR(INDEX('الطلاب'!$B$6:$B$505,MATCH(B1832&amp;"",'الطلاب'!$A$6:$A$505,0))&amp;"","كود غير موجود"))</f>
        <v/>
      </c>
      <c r="G1832" s="6">
        <f>IF(B1832&amp;""="","",IFERROR(INDEX('الطلاب'!$F$6:$F$505,MATCH(B1832&amp;"",'الطلاب'!$A$6:$A$505,0))&amp;"",""))</f>
        <v/>
      </c>
      <c r="H1832" s="22">
        <f>IF(OR(B1832&amp;""="",NOT(ISNUMBER(A1832))),"",IF(COUNTIFS($B$6:$B$3005,B1832&amp;"",$A$6:$A$3005,"&gt;"&amp;A1832)=0,1,0))</f>
        <v/>
      </c>
    </row>
    <row r="1833">
      <c r="A1833" s="13" t="n"/>
      <c r="B1833" s="5" t="n"/>
      <c r="C1833" s="17" t="n"/>
      <c r="D1833" s="5" t="n"/>
      <c r="E1833" s="5" t="n"/>
      <c r="F1833" s="6">
        <f>IF(B1833&amp;""="","",IFERROR(INDEX('الطلاب'!$B$6:$B$505,MATCH(B1833&amp;"",'الطلاب'!$A$6:$A$505,0))&amp;"","كود غير موجود"))</f>
        <v/>
      </c>
      <c r="G1833" s="6">
        <f>IF(B1833&amp;""="","",IFERROR(INDEX('الطلاب'!$F$6:$F$505,MATCH(B1833&amp;"",'الطلاب'!$A$6:$A$505,0))&amp;"",""))</f>
        <v/>
      </c>
      <c r="H1833" s="22">
        <f>IF(OR(B1833&amp;""="",NOT(ISNUMBER(A1833))),"",IF(COUNTIFS($B$6:$B$3005,B1833&amp;"",$A$6:$A$3005,"&gt;"&amp;A1833)=0,1,0))</f>
        <v/>
      </c>
    </row>
    <row r="1834">
      <c r="A1834" s="13" t="n"/>
      <c r="B1834" s="5" t="n"/>
      <c r="C1834" s="17" t="n"/>
      <c r="D1834" s="5" t="n"/>
      <c r="E1834" s="5" t="n"/>
      <c r="F1834" s="6">
        <f>IF(B1834&amp;""="","",IFERROR(INDEX('الطلاب'!$B$6:$B$505,MATCH(B1834&amp;"",'الطلاب'!$A$6:$A$505,0))&amp;"","كود غير موجود"))</f>
        <v/>
      </c>
      <c r="G1834" s="6">
        <f>IF(B1834&amp;""="","",IFERROR(INDEX('الطلاب'!$F$6:$F$505,MATCH(B1834&amp;"",'الطلاب'!$A$6:$A$505,0))&amp;"",""))</f>
        <v/>
      </c>
      <c r="H1834" s="22">
        <f>IF(OR(B1834&amp;""="",NOT(ISNUMBER(A1834))),"",IF(COUNTIFS($B$6:$B$3005,B1834&amp;"",$A$6:$A$3005,"&gt;"&amp;A1834)=0,1,0))</f>
        <v/>
      </c>
    </row>
    <row r="1835">
      <c r="A1835" s="13" t="n"/>
      <c r="B1835" s="5" t="n"/>
      <c r="C1835" s="17" t="n"/>
      <c r="D1835" s="5" t="n"/>
      <c r="E1835" s="5" t="n"/>
      <c r="F1835" s="6">
        <f>IF(B1835&amp;""="","",IFERROR(INDEX('الطلاب'!$B$6:$B$505,MATCH(B1835&amp;"",'الطلاب'!$A$6:$A$505,0))&amp;"","كود غير موجود"))</f>
        <v/>
      </c>
      <c r="G1835" s="6">
        <f>IF(B1835&amp;""="","",IFERROR(INDEX('الطلاب'!$F$6:$F$505,MATCH(B1835&amp;"",'الطلاب'!$A$6:$A$505,0))&amp;"",""))</f>
        <v/>
      </c>
      <c r="H1835" s="22">
        <f>IF(OR(B1835&amp;""="",NOT(ISNUMBER(A1835))),"",IF(COUNTIFS($B$6:$B$3005,B1835&amp;"",$A$6:$A$3005,"&gt;"&amp;A1835)=0,1,0))</f>
        <v/>
      </c>
    </row>
    <row r="1836">
      <c r="A1836" s="13" t="n"/>
      <c r="B1836" s="5" t="n"/>
      <c r="C1836" s="17" t="n"/>
      <c r="D1836" s="5" t="n"/>
      <c r="E1836" s="5" t="n"/>
      <c r="F1836" s="6">
        <f>IF(B1836&amp;""="","",IFERROR(INDEX('الطلاب'!$B$6:$B$505,MATCH(B1836&amp;"",'الطلاب'!$A$6:$A$505,0))&amp;"","كود غير موجود"))</f>
        <v/>
      </c>
      <c r="G1836" s="6">
        <f>IF(B1836&amp;""="","",IFERROR(INDEX('الطلاب'!$F$6:$F$505,MATCH(B1836&amp;"",'الطلاب'!$A$6:$A$505,0))&amp;"",""))</f>
        <v/>
      </c>
      <c r="H1836" s="22">
        <f>IF(OR(B1836&amp;""="",NOT(ISNUMBER(A1836))),"",IF(COUNTIFS($B$6:$B$3005,B1836&amp;"",$A$6:$A$3005,"&gt;"&amp;A1836)=0,1,0))</f>
        <v/>
      </c>
    </row>
    <row r="1837">
      <c r="A1837" s="13" t="n"/>
      <c r="B1837" s="5" t="n"/>
      <c r="C1837" s="17" t="n"/>
      <c r="D1837" s="5" t="n"/>
      <c r="E1837" s="5" t="n"/>
      <c r="F1837" s="6">
        <f>IF(B1837&amp;""="","",IFERROR(INDEX('الطلاب'!$B$6:$B$505,MATCH(B1837&amp;"",'الطلاب'!$A$6:$A$505,0))&amp;"","كود غير موجود"))</f>
        <v/>
      </c>
      <c r="G1837" s="6">
        <f>IF(B1837&amp;""="","",IFERROR(INDEX('الطلاب'!$F$6:$F$505,MATCH(B1837&amp;"",'الطلاب'!$A$6:$A$505,0))&amp;"",""))</f>
        <v/>
      </c>
      <c r="H1837" s="22">
        <f>IF(OR(B1837&amp;""="",NOT(ISNUMBER(A1837))),"",IF(COUNTIFS($B$6:$B$3005,B1837&amp;"",$A$6:$A$3005,"&gt;"&amp;A1837)=0,1,0))</f>
        <v/>
      </c>
    </row>
    <row r="1838">
      <c r="A1838" s="13" t="n"/>
      <c r="B1838" s="5" t="n"/>
      <c r="C1838" s="17" t="n"/>
      <c r="D1838" s="5" t="n"/>
      <c r="E1838" s="5" t="n"/>
      <c r="F1838" s="6">
        <f>IF(B1838&amp;""="","",IFERROR(INDEX('الطلاب'!$B$6:$B$505,MATCH(B1838&amp;"",'الطلاب'!$A$6:$A$505,0))&amp;"","كود غير موجود"))</f>
        <v/>
      </c>
      <c r="G1838" s="6">
        <f>IF(B1838&amp;""="","",IFERROR(INDEX('الطلاب'!$F$6:$F$505,MATCH(B1838&amp;"",'الطلاب'!$A$6:$A$505,0))&amp;"",""))</f>
        <v/>
      </c>
      <c r="H1838" s="22">
        <f>IF(OR(B1838&amp;""="",NOT(ISNUMBER(A1838))),"",IF(COUNTIFS($B$6:$B$3005,B1838&amp;"",$A$6:$A$3005,"&gt;"&amp;A1838)=0,1,0))</f>
        <v/>
      </c>
    </row>
    <row r="1839">
      <c r="A1839" s="13" t="n"/>
      <c r="B1839" s="5" t="n"/>
      <c r="C1839" s="17" t="n"/>
      <c r="D1839" s="5" t="n"/>
      <c r="E1839" s="5" t="n"/>
      <c r="F1839" s="6">
        <f>IF(B1839&amp;""="","",IFERROR(INDEX('الطلاب'!$B$6:$B$505,MATCH(B1839&amp;"",'الطلاب'!$A$6:$A$505,0))&amp;"","كود غير موجود"))</f>
        <v/>
      </c>
      <c r="G1839" s="6">
        <f>IF(B1839&amp;""="","",IFERROR(INDEX('الطلاب'!$F$6:$F$505,MATCH(B1839&amp;"",'الطلاب'!$A$6:$A$505,0))&amp;"",""))</f>
        <v/>
      </c>
      <c r="H1839" s="22">
        <f>IF(OR(B1839&amp;""="",NOT(ISNUMBER(A1839))),"",IF(COUNTIFS($B$6:$B$3005,B1839&amp;"",$A$6:$A$3005,"&gt;"&amp;A1839)=0,1,0))</f>
        <v/>
      </c>
    </row>
    <row r="1840">
      <c r="A1840" s="13" t="n"/>
      <c r="B1840" s="5" t="n"/>
      <c r="C1840" s="17" t="n"/>
      <c r="D1840" s="5" t="n"/>
      <c r="E1840" s="5" t="n"/>
      <c r="F1840" s="6">
        <f>IF(B1840&amp;""="","",IFERROR(INDEX('الطلاب'!$B$6:$B$505,MATCH(B1840&amp;"",'الطلاب'!$A$6:$A$505,0))&amp;"","كود غير موجود"))</f>
        <v/>
      </c>
      <c r="G1840" s="6">
        <f>IF(B1840&amp;""="","",IFERROR(INDEX('الطلاب'!$F$6:$F$505,MATCH(B1840&amp;"",'الطلاب'!$A$6:$A$505,0))&amp;"",""))</f>
        <v/>
      </c>
      <c r="H1840" s="22">
        <f>IF(OR(B1840&amp;""="",NOT(ISNUMBER(A1840))),"",IF(COUNTIFS($B$6:$B$3005,B1840&amp;"",$A$6:$A$3005,"&gt;"&amp;A1840)=0,1,0))</f>
        <v/>
      </c>
    </row>
    <row r="1841">
      <c r="A1841" s="13" t="n"/>
      <c r="B1841" s="5" t="n"/>
      <c r="C1841" s="17" t="n"/>
      <c r="D1841" s="5" t="n"/>
      <c r="E1841" s="5" t="n"/>
      <c r="F1841" s="6">
        <f>IF(B1841&amp;""="","",IFERROR(INDEX('الطلاب'!$B$6:$B$505,MATCH(B1841&amp;"",'الطلاب'!$A$6:$A$505,0))&amp;"","كود غير موجود"))</f>
        <v/>
      </c>
      <c r="G1841" s="6">
        <f>IF(B1841&amp;""="","",IFERROR(INDEX('الطلاب'!$F$6:$F$505,MATCH(B1841&amp;"",'الطلاب'!$A$6:$A$505,0))&amp;"",""))</f>
        <v/>
      </c>
      <c r="H1841" s="22">
        <f>IF(OR(B1841&amp;""="",NOT(ISNUMBER(A1841))),"",IF(COUNTIFS($B$6:$B$3005,B1841&amp;"",$A$6:$A$3005,"&gt;"&amp;A1841)=0,1,0))</f>
        <v/>
      </c>
    </row>
    <row r="1842">
      <c r="A1842" s="13" t="n"/>
      <c r="B1842" s="5" t="n"/>
      <c r="C1842" s="17" t="n"/>
      <c r="D1842" s="5" t="n"/>
      <c r="E1842" s="5" t="n"/>
      <c r="F1842" s="6">
        <f>IF(B1842&amp;""="","",IFERROR(INDEX('الطلاب'!$B$6:$B$505,MATCH(B1842&amp;"",'الطلاب'!$A$6:$A$505,0))&amp;"","كود غير موجود"))</f>
        <v/>
      </c>
      <c r="G1842" s="6">
        <f>IF(B1842&amp;""="","",IFERROR(INDEX('الطلاب'!$F$6:$F$505,MATCH(B1842&amp;"",'الطلاب'!$A$6:$A$505,0))&amp;"",""))</f>
        <v/>
      </c>
      <c r="H1842" s="22">
        <f>IF(OR(B1842&amp;""="",NOT(ISNUMBER(A1842))),"",IF(COUNTIFS($B$6:$B$3005,B1842&amp;"",$A$6:$A$3005,"&gt;"&amp;A1842)=0,1,0))</f>
        <v/>
      </c>
    </row>
    <row r="1843">
      <c r="A1843" s="13" t="n"/>
      <c r="B1843" s="5" t="n"/>
      <c r="C1843" s="17" t="n"/>
      <c r="D1843" s="5" t="n"/>
      <c r="E1843" s="5" t="n"/>
      <c r="F1843" s="6">
        <f>IF(B1843&amp;""="","",IFERROR(INDEX('الطلاب'!$B$6:$B$505,MATCH(B1843&amp;"",'الطلاب'!$A$6:$A$505,0))&amp;"","كود غير موجود"))</f>
        <v/>
      </c>
      <c r="G1843" s="6">
        <f>IF(B1843&amp;""="","",IFERROR(INDEX('الطلاب'!$F$6:$F$505,MATCH(B1843&amp;"",'الطلاب'!$A$6:$A$505,0))&amp;"",""))</f>
        <v/>
      </c>
      <c r="H1843" s="22">
        <f>IF(OR(B1843&amp;""="",NOT(ISNUMBER(A1843))),"",IF(COUNTIFS($B$6:$B$3005,B1843&amp;"",$A$6:$A$3005,"&gt;"&amp;A1843)=0,1,0))</f>
        <v/>
      </c>
    </row>
    <row r="1844">
      <c r="A1844" s="13" t="n"/>
      <c r="B1844" s="5" t="n"/>
      <c r="C1844" s="17" t="n"/>
      <c r="D1844" s="5" t="n"/>
      <c r="E1844" s="5" t="n"/>
      <c r="F1844" s="6">
        <f>IF(B1844&amp;""="","",IFERROR(INDEX('الطلاب'!$B$6:$B$505,MATCH(B1844&amp;"",'الطلاب'!$A$6:$A$505,0))&amp;"","كود غير موجود"))</f>
        <v/>
      </c>
      <c r="G1844" s="6">
        <f>IF(B1844&amp;""="","",IFERROR(INDEX('الطلاب'!$F$6:$F$505,MATCH(B1844&amp;"",'الطلاب'!$A$6:$A$505,0))&amp;"",""))</f>
        <v/>
      </c>
      <c r="H1844" s="22">
        <f>IF(OR(B1844&amp;""="",NOT(ISNUMBER(A1844))),"",IF(COUNTIFS($B$6:$B$3005,B1844&amp;"",$A$6:$A$3005,"&gt;"&amp;A1844)=0,1,0))</f>
        <v/>
      </c>
    </row>
    <row r="1845">
      <c r="A1845" s="13" t="n"/>
      <c r="B1845" s="5" t="n"/>
      <c r="C1845" s="17" t="n"/>
      <c r="D1845" s="5" t="n"/>
      <c r="E1845" s="5" t="n"/>
      <c r="F1845" s="6">
        <f>IF(B1845&amp;""="","",IFERROR(INDEX('الطلاب'!$B$6:$B$505,MATCH(B1845&amp;"",'الطلاب'!$A$6:$A$505,0))&amp;"","كود غير موجود"))</f>
        <v/>
      </c>
      <c r="G1845" s="6">
        <f>IF(B1845&amp;""="","",IFERROR(INDEX('الطلاب'!$F$6:$F$505,MATCH(B1845&amp;"",'الطلاب'!$A$6:$A$505,0))&amp;"",""))</f>
        <v/>
      </c>
      <c r="H1845" s="22">
        <f>IF(OR(B1845&amp;""="",NOT(ISNUMBER(A1845))),"",IF(COUNTIFS($B$6:$B$3005,B1845&amp;"",$A$6:$A$3005,"&gt;"&amp;A1845)=0,1,0))</f>
        <v/>
      </c>
    </row>
    <row r="1846">
      <c r="A1846" s="13" t="n"/>
      <c r="B1846" s="5" t="n"/>
      <c r="C1846" s="17" t="n"/>
      <c r="D1846" s="5" t="n"/>
      <c r="E1846" s="5" t="n"/>
      <c r="F1846" s="6">
        <f>IF(B1846&amp;""="","",IFERROR(INDEX('الطلاب'!$B$6:$B$505,MATCH(B1846&amp;"",'الطلاب'!$A$6:$A$505,0))&amp;"","كود غير موجود"))</f>
        <v/>
      </c>
      <c r="G1846" s="6">
        <f>IF(B1846&amp;""="","",IFERROR(INDEX('الطلاب'!$F$6:$F$505,MATCH(B1846&amp;"",'الطلاب'!$A$6:$A$505,0))&amp;"",""))</f>
        <v/>
      </c>
      <c r="H1846" s="22">
        <f>IF(OR(B1846&amp;""="",NOT(ISNUMBER(A1846))),"",IF(COUNTIFS($B$6:$B$3005,B1846&amp;"",$A$6:$A$3005,"&gt;"&amp;A1846)=0,1,0))</f>
        <v/>
      </c>
    </row>
    <row r="1847">
      <c r="A1847" s="13" t="n"/>
      <c r="B1847" s="5" t="n"/>
      <c r="C1847" s="17" t="n"/>
      <c r="D1847" s="5" t="n"/>
      <c r="E1847" s="5" t="n"/>
      <c r="F1847" s="6">
        <f>IF(B1847&amp;""="","",IFERROR(INDEX('الطلاب'!$B$6:$B$505,MATCH(B1847&amp;"",'الطلاب'!$A$6:$A$505,0))&amp;"","كود غير موجود"))</f>
        <v/>
      </c>
      <c r="G1847" s="6">
        <f>IF(B1847&amp;""="","",IFERROR(INDEX('الطلاب'!$F$6:$F$505,MATCH(B1847&amp;"",'الطلاب'!$A$6:$A$505,0))&amp;"",""))</f>
        <v/>
      </c>
      <c r="H1847" s="22">
        <f>IF(OR(B1847&amp;""="",NOT(ISNUMBER(A1847))),"",IF(COUNTIFS($B$6:$B$3005,B1847&amp;"",$A$6:$A$3005,"&gt;"&amp;A1847)=0,1,0))</f>
        <v/>
      </c>
    </row>
    <row r="1848">
      <c r="A1848" s="13" t="n"/>
      <c r="B1848" s="5" t="n"/>
      <c r="C1848" s="17" t="n"/>
      <c r="D1848" s="5" t="n"/>
      <c r="E1848" s="5" t="n"/>
      <c r="F1848" s="6">
        <f>IF(B1848&amp;""="","",IFERROR(INDEX('الطلاب'!$B$6:$B$505,MATCH(B1848&amp;"",'الطلاب'!$A$6:$A$505,0))&amp;"","كود غير موجود"))</f>
        <v/>
      </c>
      <c r="G1848" s="6">
        <f>IF(B1848&amp;""="","",IFERROR(INDEX('الطلاب'!$F$6:$F$505,MATCH(B1848&amp;"",'الطلاب'!$A$6:$A$505,0))&amp;"",""))</f>
        <v/>
      </c>
      <c r="H1848" s="22">
        <f>IF(OR(B1848&amp;""="",NOT(ISNUMBER(A1848))),"",IF(COUNTIFS($B$6:$B$3005,B1848&amp;"",$A$6:$A$3005,"&gt;"&amp;A1848)=0,1,0))</f>
        <v/>
      </c>
    </row>
    <row r="1849">
      <c r="A1849" s="13" t="n"/>
      <c r="B1849" s="5" t="n"/>
      <c r="C1849" s="17" t="n"/>
      <c r="D1849" s="5" t="n"/>
      <c r="E1849" s="5" t="n"/>
      <c r="F1849" s="6">
        <f>IF(B1849&amp;""="","",IFERROR(INDEX('الطلاب'!$B$6:$B$505,MATCH(B1849&amp;"",'الطلاب'!$A$6:$A$505,0))&amp;"","كود غير موجود"))</f>
        <v/>
      </c>
      <c r="G1849" s="6">
        <f>IF(B1849&amp;""="","",IFERROR(INDEX('الطلاب'!$F$6:$F$505,MATCH(B1849&amp;"",'الطلاب'!$A$6:$A$505,0))&amp;"",""))</f>
        <v/>
      </c>
      <c r="H1849" s="22">
        <f>IF(OR(B1849&amp;""="",NOT(ISNUMBER(A1849))),"",IF(COUNTIFS($B$6:$B$3005,B1849&amp;"",$A$6:$A$3005,"&gt;"&amp;A1849)=0,1,0))</f>
        <v/>
      </c>
    </row>
    <row r="1850">
      <c r="A1850" s="13" t="n"/>
      <c r="B1850" s="5" t="n"/>
      <c r="C1850" s="17" t="n"/>
      <c r="D1850" s="5" t="n"/>
      <c r="E1850" s="5" t="n"/>
      <c r="F1850" s="6">
        <f>IF(B1850&amp;""="","",IFERROR(INDEX('الطلاب'!$B$6:$B$505,MATCH(B1850&amp;"",'الطلاب'!$A$6:$A$505,0))&amp;"","كود غير موجود"))</f>
        <v/>
      </c>
      <c r="G1850" s="6">
        <f>IF(B1850&amp;""="","",IFERROR(INDEX('الطلاب'!$F$6:$F$505,MATCH(B1850&amp;"",'الطلاب'!$A$6:$A$505,0))&amp;"",""))</f>
        <v/>
      </c>
      <c r="H1850" s="22">
        <f>IF(OR(B1850&amp;""="",NOT(ISNUMBER(A1850))),"",IF(COUNTIFS($B$6:$B$3005,B1850&amp;"",$A$6:$A$3005,"&gt;"&amp;A1850)=0,1,0))</f>
        <v/>
      </c>
    </row>
    <row r="1851">
      <c r="A1851" s="13" t="n"/>
      <c r="B1851" s="5" t="n"/>
      <c r="C1851" s="17" t="n"/>
      <c r="D1851" s="5" t="n"/>
      <c r="E1851" s="5" t="n"/>
      <c r="F1851" s="6">
        <f>IF(B1851&amp;""="","",IFERROR(INDEX('الطلاب'!$B$6:$B$505,MATCH(B1851&amp;"",'الطلاب'!$A$6:$A$505,0))&amp;"","كود غير موجود"))</f>
        <v/>
      </c>
      <c r="G1851" s="6">
        <f>IF(B1851&amp;""="","",IFERROR(INDEX('الطلاب'!$F$6:$F$505,MATCH(B1851&amp;"",'الطلاب'!$A$6:$A$505,0))&amp;"",""))</f>
        <v/>
      </c>
      <c r="H1851" s="22">
        <f>IF(OR(B1851&amp;""="",NOT(ISNUMBER(A1851))),"",IF(COUNTIFS($B$6:$B$3005,B1851&amp;"",$A$6:$A$3005,"&gt;"&amp;A1851)=0,1,0))</f>
        <v/>
      </c>
    </row>
    <row r="1852">
      <c r="A1852" s="13" t="n"/>
      <c r="B1852" s="5" t="n"/>
      <c r="C1852" s="17" t="n"/>
      <c r="D1852" s="5" t="n"/>
      <c r="E1852" s="5" t="n"/>
      <c r="F1852" s="6">
        <f>IF(B1852&amp;""="","",IFERROR(INDEX('الطلاب'!$B$6:$B$505,MATCH(B1852&amp;"",'الطلاب'!$A$6:$A$505,0))&amp;"","كود غير موجود"))</f>
        <v/>
      </c>
      <c r="G1852" s="6">
        <f>IF(B1852&amp;""="","",IFERROR(INDEX('الطلاب'!$F$6:$F$505,MATCH(B1852&amp;"",'الطلاب'!$A$6:$A$505,0))&amp;"",""))</f>
        <v/>
      </c>
      <c r="H1852" s="22">
        <f>IF(OR(B1852&amp;""="",NOT(ISNUMBER(A1852))),"",IF(COUNTIFS($B$6:$B$3005,B1852&amp;"",$A$6:$A$3005,"&gt;"&amp;A1852)=0,1,0))</f>
        <v/>
      </c>
    </row>
    <row r="1853">
      <c r="A1853" s="13" t="n"/>
      <c r="B1853" s="5" t="n"/>
      <c r="C1853" s="17" t="n"/>
      <c r="D1853" s="5" t="n"/>
      <c r="E1853" s="5" t="n"/>
      <c r="F1853" s="6">
        <f>IF(B1853&amp;""="","",IFERROR(INDEX('الطلاب'!$B$6:$B$505,MATCH(B1853&amp;"",'الطلاب'!$A$6:$A$505,0))&amp;"","كود غير موجود"))</f>
        <v/>
      </c>
      <c r="G1853" s="6">
        <f>IF(B1853&amp;""="","",IFERROR(INDEX('الطلاب'!$F$6:$F$505,MATCH(B1853&amp;"",'الطلاب'!$A$6:$A$505,0))&amp;"",""))</f>
        <v/>
      </c>
      <c r="H1853" s="22">
        <f>IF(OR(B1853&amp;""="",NOT(ISNUMBER(A1853))),"",IF(COUNTIFS($B$6:$B$3005,B1853&amp;"",$A$6:$A$3005,"&gt;"&amp;A1853)=0,1,0))</f>
        <v/>
      </c>
    </row>
    <row r="1854">
      <c r="A1854" s="13" t="n"/>
      <c r="B1854" s="5" t="n"/>
      <c r="C1854" s="17" t="n"/>
      <c r="D1854" s="5" t="n"/>
      <c r="E1854" s="5" t="n"/>
      <c r="F1854" s="6">
        <f>IF(B1854&amp;""="","",IFERROR(INDEX('الطلاب'!$B$6:$B$505,MATCH(B1854&amp;"",'الطلاب'!$A$6:$A$505,0))&amp;"","كود غير موجود"))</f>
        <v/>
      </c>
      <c r="G1854" s="6">
        <f>IF(B1854&amp;""="","",IFERROR(INDEX('الطلاب'!$F$6:$F$505,MATCH(B1854&amp;"",'الطلاب'!$A$6:$A$505,0))&amp;"",""))</f>
        <v/>
      </c>
      <c r="H1854" s="22">
        <f>IF(OR(B1854&amp;""="",NOT(ISNUMBER(A1854))),"",IF(COUNTIFS($B$6:$B$3005,B1854&amp;"",$A$6:$A$3005,"&gt;"&amp;A1854)=0,1,0))</f>
        <v/>
      </c>
    </row>
    <row r="1855">
      <c r="A1855" s="13" t="n"/>
      <c r="B1855" s="5" t="n"/>
      <c r="C1855" s="17" t="n"/>
      <c r="D1855" s="5" t="n"/>
      <c r="E1855" s="5" t="n"/>
      <c r="F1855" s="6">
        <f>IF(B1855&amp;""="","",IFERROR(INDEX('الطلاب'!$B$6:$B$505,MATCH(B1855&amp;"",'الطلاب'!$A$6:$A$505,0))&amp;"","كود غير موجود"))</f>
        <v/>
      </c>
      <c r="G1855" s="6">
        <f>IF(B1855&amp;""="","",IFERROR(INDEX('الطلاب'!$F$6:$F$505,MATCH(B1855&amp;"",'الطلاب'!$A$6:$A$505,0))&amp;"",""))</f>
        <v/>
      </c>
      <c r="H1855" s="22">
        <f>IF(OR(B1855&amp;""="",NOT(ISNUMBER(A1855))),"",IF(COUNTIFS($B$6:$B$3005,B1855&amp;"",$A$6:$A$3005,"&gt;"&amp;A1855)=0,1,0))</f>
        <v/>
      </c>
    </row>
    <row r="1856">
      <c r="A1856" s="13" t="n"/>
      <c r="B1856" s="5" t="n"/>
      <c r="C1856" s="17" t="n"/>
      <c r="D1856" s="5" t="n"/>
      <c r="E1856" s="5" t="n"/>
      <c r="F1856" s="6">
        <f>IF(B1856&amp;""="","",IFERROR(INDEX('الطلاب'!$B$6:$B$505,MATCH(B1856&amp;"",'الطلاب'!$A$6:$A$505,0))&amp;"","كود غير موجود"))</f>
        <v/>
      </c>
      <c r="G1856" s="6">
        <f>IF(B1856&amp;""="","",IFERROR(INDEX('الطلاب'!$F$6:$F$505,MATCH(B1856&amp;"",'الطلاب'!$A$6:$A$505,0))&amp;"",""))</f>
        <v/>
      </c>
      <c r="H1856" s="22">
        <f>IF(OR(B1856&amp;""="",NOT(ISNUMBER(A1856))),"",IF(COUNTIFS($B$6:$B$3005,B1856&amp;"",$A$6:$A$3005,"&gt;"&amp;A1856)=0,1,0))</f>
        <v/>
      </c>
    </row>
    <row r="1857">
      <c r="A1857" s="13" t="n"/>
      <c r="B1857" s="5" t="n"/>
      <c r="C1857" s="17" t="n"/>
      <c r="D1857" s="5" t="n"/>
      <c r="E1857" s="5" t="n"/>
      <c r="F1857" s="6">
        <f>IF(B1857&amp;""="","",IFERROR(INDEX('الطلاب'!$B$6:$B$505,MATCH(B1857&amp;"",'الطلاب'!$A$6:$A$505,0))&amp;"","كود غير موجود"))</f>
        <v/>
      </c>
      <c r="G1857" s="6">
        <f>IF(B1857&amp;""="","",IFERROR(INDEX('الطلاب'!$F$6:$F$505,MATCH(B1857&amp;"",'الطلاب'!$A$6:$A$505,0))&amp;"",""))</f>
        <v/>
      </c>
      <c r="H1857" s="22">
        <f>IF(OR(B1857&amp;""="",NOT(ISNUMBER(A1857))),"",IF(COUNTIFS($B$6:$B$3005,B1857&amp;"",$A$6:$A$3005,"&gt;"&amp;A1857)=0,1,0))</f>
        <v/>
      </c>
    </row>
    <row r="1858">
      <c r="A1858" s="13" t="n"/>
      <c r="B1858" s="5" t="n"/>
      <c r="C1858" s="17" t="n"/>
      <c r="D1858" s="5" t="n"/>
      <c r="E1858" s="5" t="n"/>
      <c r="F1858" s="6">
        <f>IF(B1858&amp;""="","",IFERROR(INDEX('الطلاب'!$B$6:$B$505,MATCH(B1858&amp;"",'الطلاب'!$A$6:$A$505,0))&amp;"","كود غير موجود"))</f>
        <v/>
      </c>
      <c r="G1858" s="6">
        <f>IF(B1858&amp;""="","",IFERROR(INDEX('الطلاب'!$F$6:$F$505,MATCH(B1858&amp;"",'الطلاب'!$A$6:$A$505,0))&amp;"",""))</f>
        <v/>
      </c>
      <c r="H1858" s="22">
        <f>IF(OR(B1858&amp;""="",NOT(ISNUMBER(A1858))),"",IF(COUNTIFS($B$6:$B$3005,B1858&amp;"",$A$6:$A$3005,"&gt;"&amp;A1858)=0,1,0))</f>
        <v/>
      </c>
    </row>
    <row r="1859">
      <c r="A1859" s="13" t="n"/>
      <c r="B1859" s="5" t="n"/>
      <c r="C1859" s="17" t="n"/>
      <c r="D1859" s="5" t="n"/>
      <c r="E1859" s="5" t="n"/>
      <c r="F1859" s="6">
        <f>IF(B1859&amp;""="","",IFERROR(INDEX('الطلاب'!$B$6:$B$505,MATCH(B1859&amp;"",'الطلاب'!$A$6:$A$505,0))&amp;"","كود غير موجود"))</f>
        <v/>
      </c>
      <c r="G1859" s="6">
        <f>IF(B1859&amp;""="","",IFERROR(INDEX('الطلاب'!$F$6:$F$505,MATCH(B1859&amp;"",'الطلاب'!$A$6:$A$505,0))&amp;"",""))</f>
        <v/>
      </c>
      <c r="H1859" s="22">
        <f>IF(OR(B1859&amp;""="",NOT(ISNUMBER(A1859))),"",IF(COUNTIFS($B$6:$B$3005,B1859&amp;"",$A$6:$A$3005,"&gt;"&amp;A1859)=0,1,0))</f>
        <v/>
      </c>
    </row>
    <row r="1860">
      <c r="A1860" s="13" t="n"/>
      <c r="B1860" s="5" t="n"/>
      <c r="C1860" s="17" t="n"/>
      <c r="D1860" s="5" t="n"/>
      <c r="E1860" s="5" t="n"/>
      <c r="F1860" s="6">
        <f>IF(B1860&amp;""="","",IFERROR(INDEX('الطلاب'!$B$6:$B$505,MATCH(B1860&amp;"",'الطلاب'!$A$6:$A$505,0))&amp;"","كود غير موجود"))</f>
        <v/>
      </c>
      <c r="G1860" s="6">
        <f>IF(B1860&amp;""="","",IFERROR(INDEX('الطلاب'!$F$6:$F$505,MATCH(B1860&amp;"",'الطلاب'!$A$6:$A$505,0))&amp;"",""))</f>
        <v/>
      </c>
      <c r="H1860" s="22">
        <f>IF(OR(B1860&amp;""="",NOT(ISNUMBER(A1860))),"",IF(COUNTIFS($B$6:$B$3005,B1860&amp;"",$A$6:$A$3005,"&gt;"&amp;A1860)=0,1,0))</f>
        <v/>
      </c>
    </row>
    <row r="1861">
      <c r="A1861" s="13" t="n"/>
      <c r="B1861" s="5" t="n"/>
      <c r="C1861" s="17" t="n"/>
      <c r="D1861" s="5" t="n"/>
      <c r="E1861" s="5" t="n"/>
      <c r="F1861" s="6">
        <f>IF(B1861&amp;""="","",IFERROR(INDEX('الطلاب'!$B$6:$B$505,MATCH(B1861&amp;"",'الطلاب'!$A$6:$A$505,0))&amp;"","كود غير موجود"))</f>
        <v/>
      </c>
      <c r="G1861" s="6">
        <f>IF(B1861&amp;""="","",IFERROR(INDEX('الطلاب'!$F$6:$F$505,MATCH(B1861&amp;"",'الطلاب'!$A$6:$A$505,0))&amp;"",""))</f>
        <v/>
      </c>
      <c r="H1861" s="22">
        <f>IF(OR(B1861&amp;""="",NOT(ISNUMBER(A1861))),"",IF(COUNTIFS($B$6:$B$3005,B1861&amp;"",$A$6:$A$3005,"&gt;"&amp;A1861)=0,1,0))</f>
        <v/>
      </c>
    </row>
    <row r="1862">
      <c r="A1862" s="13" t="n"/>
      <c r="B1862" s="5" t="n"/>
      <c r="C1862" s="17" t="n"/>
      <c r="D1862" s="5" t="n"/>
      <c r="E1862" s="5" t="n"/>
      <c r="F1862" s="6">
        <f>IF(B1862&amp;""="","",IFERROR(INDEX('الطلاب'!$B$6:$B$505,MATCH(B1862&amp;"",'الطلاب'!$A$6:$A$505,0))&amp;"","كود غير موجود"))</f>
        <v/>
      </c>
      <c r="G1862" s="6">
        <f>IF(B1862&amp;""="","",IFERROR(INDEX('الطلاب'!$F$6:$F$505,MATCH(B1862&amp;"",'الطلاب'!$A$6:$A$505,0))&amp;"",""))</f>
        <v/>
      </c>
      <c r="H1862" s="22">
        <f>IF(OR(B1862&amp;""="",NOT(ISNUMBER(A1862))),"",IF(COUNTIFS($B$6:$B$3005,B1862&amp;"",$A$6:$A$3005,"&gt;"&amp;A1862)=0,1,0))</f>
        <v/>
      </c>
    </row>
    <row r="1863">
      <c r="A1863" s="13" t="n"/>
      <c r="B1863" s="5" t="n"/>
      <c r="C1863" s="17" t="n"/>
      <c r="D1863" s="5" t="n"/>
      <c r="E1863" s="5" t="n"/>
      <c r="F1863" s="6">
        <f>IF(B1863&amp;""="","",IFERROR(INDEX('الطلاب'!$B$6:$B$505,MATCH(B1863&amp;"",'الطلاب'!$A$6:$A$505,0))&amp;"","كود غير موجود"))</f>
        <v/>
      </c>
      <c r="G1863" s="6">
        <f>IF(B1863&amp;""="","",IFERROR(INDEX('الطلاب'!$F$6:$F$505,MATCH(B1863&amp;"",'الطلاب'!$A$6:$A$505,0))&amp;"",""))</f>
        <v/>
      </c>
      <c r="H1863" s="22">
        <f>IF(OR(B1863&amp;""="",NOT(ISNUMBER(A1863))),"",IF(COUNTIFS($B$6:$B$3005,B1863&amp;"",$A$6:$A$3005,"&gt;"&amp;A1863)=0,1,0))</f>
        <v/>
      </c>
    </row>
    <row r="1864">
      <c r="A1864" s="13" t="n"/>
      <c r="B1864" s="5" t="n"/>
      <c r="C1864" s="17" t="n"/>
      <c r="D1864" s="5" t="n"/>
      <c r="E1864" s="5" t="n"/>
      <c r="F1864" s="6">
        <f>IF(B1864&amp;""="","",IFERROR(INDEX('الطلاب'!$B$6:$B$505,MATCH(B1864&amp;"",'الطلاب'!$A$6:$A$505,0))&amp;"","كود غير موجود"))</f>
        <v/>
      </c>
      <c r="G1864" s="6">
        <f>IF(B1864&amp;""="","",IFERROR(INDEX('الطلاب'!$F$6:$F$505,MATCH(B1864&amp;"",'الطلاب'!$A$6:$A$505,0))&amp;"",""))</f>
        <v/>
      </c>
      <c r="H1864" s="22">
        <f>IF(OR(B1864&amp;""="",NOT(ISNUMBER(A1864))),"",IF(COUNTIFS($B$6:$B$3005,B1864&amp;"",$A$6:$A$3005,"&gt;"&amp;A1864)=0,1,0))</f>
        <v/>
      </c>
    </row>
    <row r="1865">
      <c r="A1865" s="13" t="n"/>
      <c r="B1865" s="5" t="n"/>
      <c r="C1865" s="17" t="n"/>
      <c r="D1865" s="5" t="n"/>
      <c r="E1865" s="5" t="n"/>
      <c r="F1865" s="6">
        <f>IF(B1865&amp;""="","",IFERROR(INDEX('الطلاب'!$B$6:$B$505,MATCH(B1865&amp;"",'الطلاب'!$A$6:$A$505,0))&amp;"","كود غير موجود"))</f>
        <v/>
      </c>
      <c r="G1865" s="6">
        <f>IF(B1865&amp;""="","",IFERROR(INDEX('الطلاب'!$F$6:$F$505,MATCH(B1865&amp;"",'الطلاب'!$A$6:$A$505,0))&amp;"",""))</f>
        <v/>
      </c>
      <c r="H1865" s="22">
        <f>IF(OR(B1865&amp;""="",NOT(ISNUMBER(A1865))),"",IF(COUNTIFS($B$6:$B$3005,B1865&amp;"",$A$6:$A$3005,"&gt;"&amp;A1865)=0,1,0))</f>
        <v/>
      </c>
    </row>
    <row r="1866">
      <c r="A1866" s="13" t="n"/>
      <c r="B1866" s="5" t="n"/>
      <c r="C1866" s="17" t="n"/>
      <c r="D1866" s="5" t="n"/>
      <c r="E1866" s="5" t="n"/>
      <c r="F1866" s="6">
        <f>IF(B1866&amp;""="","",IFERROR(INDEX('الطلاب'!$B$6:$B$505,MATCH(B1866&amp;"",'الطلاب'!$A$6:$A$505,0))&amp;"","كود غير موجود"))</f>
        <v/>
      </c>
      <c r="G1866" s="6">
        <f>IF(B1866&amp;""="","",IFERROR(INDEX('الطلاب'!$F$6:$F$505,MATCH(B1866&amp;"",'الطلاب'!$A$6:$A$505,0))&amp;"",""))</f>
        <v/>
      </c>
      <c r="H1866" s="22">
        <f>IF(OR(B1866&amp;""="",NOT(ISNUMBER(A1866))),"",IF(COUNTIFS($B$6:$B$3005,B1866&amp;"",$A$6:$A$3005,"&gt;"&amp;A1866)=0,1,0))</f>
        <v/>
      </c>
    </row>
    <row r="1867">
      <c r="A1867" s="13" t="n"/>
      <c r="B1867" s="5" t="n"/>
      <c r="C1867" s="17" t="n"/>
      <c r="D1867" s="5" t="n"/>
      <c r="E1867" s="5" t="n"/>
      <c r="F1867" s="6">
        <f>IF(B1867&amp;""="","",IFERROR(INDEX('الطلاب'!$B$6:$B$505,MATCH(B1867&amp;"",'الطلاب'!$A$6:$A$505,0))&amp;"","كود غير موجود"))</f>
        <v/>
      </c>
      <c r="G1867" s="6">
        <f>IF(B1867&amp;""="","",IFERROR(INDEX('الطلاب'!$F$6:$F$505,MATCH(B1867&amp;"",'الطلاب'!$A$6:$A$505,0))&amp;"",""))</f>
        <v/>
      </c>
      <c r="H1867" s="22">
        <f>IF(OR(B1867&amp;""="",NOT(ISNUMBER(A1867))),"",IF(COUNTIFS($B$6:$B$3005,B1867&amp;"",$A$6:$A$3005,"&gt;"&amp;A1867)=0,1,0))</f>
        <v/>
      </c>
    </row>
    <row r="1868">
      <c r="A1868" s="13" t="n"/>
      <c r="B1868" s="5" t="n"/>
      <c r="C1868" s="17" t="n"/>
      <c r="D1868" s="5" t="n"/>
      <c r="E1868" s="5" t="n"/>
      <c r="F1868" s="6">
        <f>IF(B1868&amp;""="","",IFERROR(INDEX('الطلاب'!$B$6:$B$505,MATCH(B1868&amp;"",'الطلاب'!$A$6:$A$505,0))&amp;"","كود غير موجود"))</f>
        <v/>
      </c>
      <c r="G1868" s="6">
        <f>IF(B1868&amp;""="","",IFERROR(INDEX('الطلاب'!$F$6:$F$505,MATCH(B1868&amp;"",'الطلاب'!$A$6:$A$505,0))&amp;"",""))</f>
        <v/>
      </c>
      <c r="H1868" s="22">
        <f>IF(OR(B1868&amp;""="",NOT(ISNUMBER(A1868))),"",IF(COUNTIFS($B$6:$B$3005,B1868&amp;"",$A$6:$A$3005,"&gt;"&amp;A1868)=0,1,0))</f>
        <v/>
      </c>
    </row>
    <row r="1869">
      <c r="A1869" s="13" t="n"/>
      <c r="B1869" s="5" t="n"/>
      <c r="C1869" s="17" t="n"/>
      <c r="D1869" s="5" t="n"/>
      <c r="E1869" s="5" t="n"/>
      <c r="F1869" s="6">
        <f>IF(B1869&amp;""="","",IFERROR(INDEX('الطلاب'!$B$6:$B$505,MATCH(B1869&amp;"",'الطلاب'!$A$6:$A$505,0))&amp;"","كود غير موجود"))</f>
        <v/>
      </c>
      <c r="G1869" s="6">
        <f>IF(B1869&amp;""="","",IFERROR(INDEX('الطلاب'!$F$6:$F$505,MATCH(B1869&amp;"",'الطلاب'!$A$6:$A$505,0))&amp;"",""))</f>
        <v/>
      </c>
      <c r="H1869" s="22">
        <f>IF(OR(B1869&amp;""="",NOT(ISNUMBER(A1869))),"",IF(COUNTIFS($B$6:$B$3005,B1869&amp;"",$A$6:$A$3005,"&gt;"&amp;A1869)=0,1,0))</f>
        <v/>
      </c>
    </row>
    <row r="1870">
      <c r="A1870" s="13" t="n"/>
      <c r="B1870" s="5" t="n"/>
      <c r="C1870" s="17" t="n"/>
      <c r="D1870" s="5" t="n"/>
      <c r="E1870" s="5" t="n"/>
      <c r="F1870" s="6">
        <f>IF(B1870&amp;""="","",IFERROR(INDEX('الطلاب'!$B$6:$B$505,MATCH(B1870&amp;"",'الطلاب'!$A$6:$A$505,0))&amp;"","كود غير موجود"))</f>
        <v/>
      </c>
      <c r="G1870" s="6">
        <f>IF(B1870&amp;""="","",IFERROR(INDEX('الطلاب'!$F$6:$F$505,MATCH(B1870&amp;"",'الطلاب'!$A$6:$A$505,0))&amp;"",""))</f>
        <v/>
      </c>
      <c r="H1870" s="22">
        <f>IF(OR(B1870&amp;""="",NOT(ISNUMBER(A1870))),"",IF(COUNTIFS($B$6:$B$3005,B1870&amp;"",$A$6:$A$3005,"&gt;"&amp;A1870)=0,1,0))</f>
        <v/>
      </c>
    </row>
    <row r="1871">
      <c r="A1871" s="13" t="n"/>
      <c r="B1871" s="5" t="n"/>
      <c r="C1871" s="17" t="n"/>
      <c r="D1871" s="5" t="n"/>
      <c r="E1871" s="5" t="n"/>
      <c r="F1871" s="6">
        <f>IF(B1871&amp;""="","",IFERROR(INDEX('الطلاب'!$B$6:$B$505,MATCH(B1871&amp;"",'الطلاب'!$A$6:$A$505,0))&amp;"","كود غير موجود"))</f>
        <v/>
      </c>
      <c r="G1871" s="6">
        <f>IF(B1871&amp;""="","",IFERROR(INDEX('الطلاب'!$F$6:$F$505,MATCH(B1871&amp;"",'الطلاب'!$A$6:$A$505,0))&amp;"",""))</f>
        <v/>
      </c>
      <c r="H1871" s="22">
        <f>IF(OR(B1871&amp;""="",NOT(ISNUMBER(A1871))),"",IF(COUNTIFS($B$6:$B$3005,B1871&amp;"",$A$6:$A$3005,"&gt;"&amp;A1871)=0,1,0))</f>
        <v/>
      </c>
    </row>
    <row r="1872">
      <c r="A1872" s="13" t="n"/>
      <c r="B1872" s="5" t="n"/>
      <c r="C1872" s="17" t="n"/>
      <c r="D1872" s="5" t="n"/>
      <c r="E1872" s="5" t="n"/>
      <c r="F1872" s="6">
        <f>IF(B1872&amp;""="","",IFERROR(INDEX('الطلاب'!$B$6:$B$505,MATCH(B1872&amp;"",'الطلاب'!$A$6:$A$505,0))&amp;"","كود غير موجود"))</f>
        <v/>
      </c>
      <c r="G1872" s="6">
        <f>IF(B1872&amp;""="","",IFERROR(INDEX('الطلاب'!$F$6:$F$505,MATCH(B1872&amp;"",'الطلاب'!$A$6:$A$505,0))&amp;"",""))</f>
        <v/>
      </c>
      <c r="H1872" s="22">
        <f>IF(OR(B1872&amp;""="",NOT(ISNUMBER(A1872))),"",IF(COUNTIFS($B$6:$B$3005,B1872&amp;"",$A$6:$A$3005,"&gt;"&amp;A1872)=0,1,0))</f>
        <v/>
      </c>
    </row>
    <row r="1873">
      <c r="A1873" s="13" t="n"/>
      <c r="B1873" s="5" t="n"/>
      <c r="C1873" s="17" t="n"/>
      <c r="D1873" s="5" t="n"/>
      <c r="E1873" s="5" t="n"/>
      <c r="F1873" s="6">
        <f>IF(B1873&amp;""="","",IFERROR(INDEX('الطلاب'!$B$6:$B$505,MATCH(B1873&amp;"",'الطلاب'!$A$6:$A$505,0))&amp;"","كود غير موجود"))</f>
        <v/>
      </c>
      <c r="G1873" s="6">
        <f>IF(B1873&amp;""="","",IFERROR(INDEX('الطلاب'!$F$6:$F$505,MATCH(B1873&amp;"",'الطلاب'!$A$6:$A$505,0))&amp;"",""))</f>
        <v/>
      </c>
      <c r="H1873" s="22">
        <f>IF(OR(B1873&amp;""="",NOT(ISNUMBER(A1873))),"",IF(COUNTIFS($B$6:$B$3005,B1873&amp;"",$A$6:$A$3005,"&gt;"&amp;A1873)=0,1,0))</f>
        <v/>
      </c>
    </row>
    <row r="1874">
      <c r="A1874" s="13" t="n"/>
      <c r="B1874" s="5" t="n"/>
      <c r="C1874" s="17" t="n"/>
      <c r="D1874" s="5" t="n"/>
      <c r="E1874" s="5" t="n"/>
      <c r="F1874" s="6">
        <f>IF(B1874&amp;""="","",IFERROR(INDEX('الطلاب'!$B$6:$B$505,MATCH(B1874&amp;"",'الطلاب'!$A$6:$A$505,0))&amp;"","كود غير موجود"))</f>
        <v/>
      </c>
      <c r="G1874" s="6">
        <f>IF(B1874&amp;""="","",IFERROR(INDEX('الطلاب'!$F$6:$F$505,MATCH(B1874&amp;"",'الطلاب'!$A$6:$A$505,0))&amp;"",""))</f>
        <v/>
      </c>
      <c r="H1874" s="22">
        <f>IF(OR(B1874&amp;""="",NOT(ISNUMBER(A1874))),"",IF(COUNTIFS($B$6:$B$3005,B1874&amp;"",$A$6:$A$3005,"&gt;"&amp;A1874)=0,1,0))</f>
        <v/>
      </c>
    </row>
    <row r="1875">
      <c r="A1875" s="13" t="n"/>
      <c r="B1875" s="5" t="n"/>
      <c r="C1875" s="17" t="n"/>
      <c r="D1875" s="5" t="n"/>
      <c r="E1875" s="5" t="n"/>
      <c r="F1875" s="6">
        <f>IF(B1875&amp;""="","",IFERROR(INDEX('الطلاب'!$B$6:$B$505,MATCH(B1875&amp;"",'الطلاب'!$A$6:$A$505,0))&amp;"","كود غير موجود"))</f>
        <v/>
      </c>
      <c r="G1875" s="6">
        <f>IF(B1875&amp;""="","",IFERROR(INDEX('الطلاب'!$F$6:$F$505,MATCH(B1875&amp;"",'الطلاب'!$A$6:$A$505,0))&amp;"",""))</f>
        <v/>
      </c>
      <c r="H1875" s="22">
        <f>IF(OR(B1875&amp;""="",NOT(ISNUMBER(A1875))),"",IF(COUNTIFS($B$6:$B$3005,B1875&amp;"",$A$6:$A$3005,"&gt;"&amp;A1875)=0,1,0))</f>
        <v/>
      </c>
    </row>
    <row r="1876">
      <c r="A1876" s="13" t="n"/>
      <c r="B1876" s="5" t="n"/>
      <c r="C1876" s="17" t="n"/>
      <c r="D1876" s="5" t="n"/>
      <c r="E1876" s="5" t="n"/>
      <c r="F1876" s="6">
        <f>IF(B1876&amp;""="","",IFERROR(INDEX('الطلاب'!$B$6:$B$505,MATCH(B1876&amp;"",'الطلاب'!$A$6:$A$505,0))&amp;"","كود غير موجود"))</f>
        <v/>
      </c>
      <c r="G1876" s="6">
        <f>IF(B1876&amp;""="","",IFERROR(INDEX('الطلاب'!$F$6:$F$505,MATCH(B1876&amp;"",'الطلاب'!$A$6:$A$505,0))&amp;"",""))</f>
        <v/>
      </c>
      <c r="H1876" s="22">
        <f>IF(OR(B1876&amp;""="",NOT(ISNUMBER(A1876))),"",IF(COUNTIFS($B$6:$B$3005,B1876&amp;"",$A$6:$A$3005,"&gt;"&amp;A1876)=0,1,0))</f>
        <v/>
      </c>
    </row>
    <row r="1877">
      <c r="A1877" s="13" t="n"/>
      <c r="B1877" s="5" t="n"/>
      <c r="C1877" s="17" t="n"/>
      <c r="D1877" s="5" t="n"/>
      <c r="E1877" s="5" t="n"/>
      <c r="F1877" s="6">
        <f>IF(B1877&amp;""="","",IFERROR(INDEX('الطلاب'!$B$6:$B$505,MATCH(B1877&amp;"",'الطلاب'!$A$6:$A$505,0))&amp;"","كود غير موجود"))</f>
        <v/>
      </c>
      <c r="G1877" s="6">
        <f>IF(B1877&amp;""="","",IFERROR(INDEX('الطلاب'!$F$6:$F$505,MATCH(B1877&amp;"",'الطلاب'!$A$6:$A$505,0))&amp;"",""))</f>
        <v/>
      </c>
      <c r="H1877" s="22">
        <f>IF(OR(B1877&amp;""="",NOT(ISNUMBER(A1877))),"",IF(COUNTIFS($B$6:$B$3005,B1877&amp;"",$A$6:$A$3005,"&gt;"&amp;A1877)=0,1,0))</f>
        <v/>
      </c>
    </row>
    <row r="1878">
      <c r="A1878" s="13" t="n"/>
      <c r="B1878" s="5" t="n"/>
      <c r="C1878" s="17" t="n"/>
      <c r="D1878" s="5" t="n"/>
      <c r="E1878" s="5" t="n"/>
      <c r="F1878" s="6">
        <f>IF(B1878&amp;""="","",IFERROR(INDEX('الطلاب'!$B$6:$B$505,MATCH(B1878&amp;"",'الطلاب'!$A$6:$A$505,0))&amp;"","كود غير موجود"))</f>
        <v/>
      </c>
      <c r="G1878" s="6">
        <f>IF(B1878&amp;""="","",IFERROR(INDEX('الطلاب'!$F$6:$F$505,MATCH(B1878&amp;"",'الطلاب'!$A$6:$A$505,0))&amp;"",""))</f>
        <v/>
      </c>
      <c r="H1878" s="22">
        <f>IF(OR(B1878&amp;""="",NOT(ISNUMBER(A1878))),"",IF(COUNTIFS($B$6:$B$3005,B1878&amp;"",$A$6:$A$3005,"&gt;"&amp;A1878)=0,1,0))</f>
        <v/>
      </c>
    </row>
    <row r="1879">
      <c r="A1879" s="13" t="n"/>
      <c r="B1879" s="5" t="n"/>
      <c r="C1879" s="17" t="n"/>
      <c r="D1879" s="5" t="n"/>
      <c r="E1879" s="5" t="n"/>
      <c r="F1879" s="6">
        <f>IF(B1879&amp;""="","",IFERROR(INDEX('الطلاب'!$B$6:$B$505,MATCH(B1879&amp;"",'الطلاب'!$A$6:$A$505,0))&amp;"","كود غير موجود"))</f>
        <v/>
      </c>
      <c r="G1879" s="6">
        <f>IF(B1879&amp;""="","",IFERROR(INDEX('الطلاب'!$F$6:$F$505,MATCH(B1879&amp;"",'الطلاب'!$A$6:$A$505,0))&amp;"",""))</f>
        <v/>
      </c>
      <c r="H1879" s="22">
        <f>IF(OR(B1879&amp;""="",NOT(ISNUMBER(A1879))),"",IF(COUNTIFS($B$6:$B$3005,B1879&amp;"",$A$6:$A$3005,"&gt;"&amp;A1879)=0,1,0))</f>
        <v/>
      </c>
    </row>
    <row r="1880">
      <c r="A1880" s="13" t="n"/>
      <c r="B1880" s="5" t="n"/>
      <c r="C1880" s="17" t="n"/>
      <c r="D1880" s="5" t="n"/>
      <c r="E1880" s="5" t="n"/>
      <c r="F1880" s="6">
        <f>IF(B1880&amp;""="","",IFERROR(INDEX('الطلاب'!$B$6:$B$505,MATCH(B1880&amp;"",'الطلاب'!$A$6:$A$505,0))&amp;"","كود غير موجود"))</f>
        <v/>
      </c>
      <c r="G1880" s="6">
        <f>IF(B1880&amp;""="","",IFERROR(INDEX('الطلاب'!$F$6:$F$505,MATCH(B1880&amp;"",'الطلاب'!$A$6:$A$505,0))&amp;"",""))</f>
        <v/>
      </c>
      <c r="H1880" s="22">
        <f>IF(OR(B1880&amp;""="",NOT(ISNUMBER(A1880))),"",IF(COUNTIFS($B$6:$B$3005,B1880&amp;"",$A$6:$A$3005,"&gt;"&amp;A1880)=0,1,0))</f>
        <v/>
      </c>
    </row>
    <row r="1881">
      <c r="A1881" s="13" t="n"/>
      <c r="B1881" s="5" t="n"/>
      <c r="C1881" s="17" t="n"/>
      <c r="D1881" s="5" t="n"/>
      <c r="E1881" s="5" t="n"/>
      <c r="F1881" s="6">
        <f>IF(B1881&amp;""="","",IFERROR(INDEX('الطلاب'!$B$6:$B$505,MATCH(B1881&amp;"",'الطلاب'!$A$6:$A$505,0))&amp;"","كود غير موجود"))</f>
        <v/>
      </c>
      <c r="G1881" s="6">
        <f>IF(B1881&amp;""="","",IFERROR(INDEX('الطلاب'!$F$6:$F$505,MATCH(B1881&amp;"",'الطلاب'!$A$6:$A$505,0))&amp;"",""))</f>
        <v/>
      </c>
      <c r="H1881" s="22">
        <f>IF(OR(B1881&amp;""="",NOT(ISNUMBER(A1881))),"",IF(COUNTIFS($B$6:$B$3005,B1881&amp;"",$A$6:$A$3005,"&gt;"&amp;A1881)=0,1,0))</f>
        <v/>
      </c>
    </row>
    <row r="1882">
      <c r="A1882" s="13" t="n"/>
      <c r="B1882" s="5" t="n"/>
      <c r="C1882" s="17" t="n"/>
      <c r="D1882" s="5" t="n"/>
      <c r="E1882" s="5" t="n"/>
      <c r="F1882" s="6">
        <f>IF(B1882&amp;""="","",IFERROR(INDEX('الطلاب'!$B$6:$B$505,MATCH(B1882&amp;"",'الطلاب'!$A$6:$A$505,0))&amp;"","كود غير موجود"))</f>
        <v/>
      </c>
      <c r="G1882" s="6">
        <f>IF(B1882&amp;""="","",IFERROR(INDEX('الطلاب'!$F$6:$F$505,MATCH(B1882&amp;"",'الطلاب'!$A$6:$A$505,0))&amp;"",""))</f>
        <v/>
      </c>
      <c r="H1882" s="22">
        <f>IF(OR(B1882&amp;""="",NOT(ISNUMBER(A1882))),"",IF(COUNTIFS($B$6:$B$3005,B1882&amp;"",$A$6:$A$3005,"&gt;"&amp;A1882)=0,1,0))</f>
        <v/>
      </c>
    </row>
    <row r="1883">
      <c r="A1883" s="13" t="n"/>
      <c r="B1883" s="5" t="n"/>
      <c r="C1883" s="17" t="n"/>
      <c r="D1883" s="5" t="n"/>
      <c r="E1883" s="5" t="n"/>
      <c r="F1883" s="6">
        <f>IF(B1883&amp;""="","",IFERROR(INDEX('الطلاب'!$B$6:$B$505,MATCH(B1883&amp;"",'الطلاب'!$A$6:$A$505,0))&amp;"","كود غير موجود"))</f>
        <v/>
      </c>
      <c r="G1883" s="6">
        <f>IF(B1883&amp;""="","",IFERROR(INDEX('الطلاب'!$F$6:$F$505,MATCH(B1883&amp;"",'الطلاب'!$A$6:$A$505,0))&amp;"",""))</f>
        <v/>
      </c>
      <c r="H1883" s="22">
        <f>IF(OR(B1883&amp;""="",NOT(ISNUMBER(A1883))),"",IF(COUNTIFS($B$6:$B$3005,B1883&amp;"",$A$6:$A$3005,"&gt;"&amp;A1883)=0,1,0))</f>
        <v/>
      </c>
    </row>
    <row r="1884">
      <c r="A1884" s="13" t="n"/>
      <c r="B1884" s="5" t="n"/>
      <c r="C1884" s="17" t="n"/>
      <c r="D1884" s="5" t="n"/>
      <c r="E1884" s="5" t="n"/>
      <c r="F1884" s="6">
        <f>IF(B1884&amp;""="","",IFERROR(INDEX('الطلاب'!$B$6:$B$505,MATCH(B1884&amp;"",'الطلاب'!$A$6:$A$505,0))&amp;"","كود غير موجود"))</f>
        <v/>
      </c>
      <c r="G1884" s="6">
        <f>IF(B1884&amp;""="","",IFERROR(INDEX('الطلاب'!$F$6:$F$505,MATCH(B1884&amp;"",'الطلاب'!$A$6:$A$505,0))&amp;"",""))</f>
        <v/>
      </c>
      <c r="H1884" s="22">
        <f>IF(OR(B1884&amp;""="",NOT(ISNUMBER(A1884))),"",IF(COUNTIFS($B$6:$B$3005,B1884&amp;"",$A$6:$A$3005,"&gt;"&amp;A1884)=0,1,0))</f>
        <v/>
      </c>
    </row>
    <row r="1885">
      <c r="A1885" s="13" t="n"/>
      <c r="B1885" s="5" t="n"/>
      <c r="C1885" s="17" t="n"/>
      <c r="D1885" s="5" t="n"/>
      <c r="E1885" s="5" t="n"/>
      <c r="F1885" s="6">
        <f>IF(B1885&amp;""="","",IFERROR(INDEX('الطلاب'!$B$6:$B$505,MATCH(B1885&amp;"",'الطلاب'!$A$6:$A$505,0))&amp;"","كود غير موجود"))</f>
        <v/>
      </c>
      <c r="G1885" s="6">
        <f>IF(B1885&amp;""="","",IFERROR(INDEX('الطلاب'!$F$6:$F$505,MATCH(B1885&amp;"",'الطلاب'!$A$6:$A$505,0))&amp;"",""))</f>
        <v/>
      </c>
      <c r="H1885" s="22">
        <f>IF(OR(B1885&amp;""="",NOT(ISNUMBER(A1885))),"",IF(COUNTIFS($B$6:$B$3005,B1885&amp;"",$A$6:$A$3005,"&gt;"&amp;A1885)=0,1,0))</f>
        <v/>
      </c>
    </row>
    <row r="1886">
      <c r="A1886" s="13" t="n"/>
      <c r="B1886" s="5" t="n"/>
      <c r="C1886" s="17" t="n"/>
      <c r="D1886" s="5" t="n"/>
      <c r="E1886" s="5" t="n"/>
      <c r="F1886" s="6">
        <f>IF(B1886&amp;""="","",IFERROR(INDEX('الطلاب'!$B$6:$B$505,MATCH(B1886&amp;"",'الطلاب'!$A$6:$A$505,0))&amp;"","كود غير موجود"))</f>
        <v/>
      </c>
      <c r="G1886" s="6">
        <f>IF(B1886&amp;""="","",IFERROR(INDEX('الطلاب'!$F$6:$F$505,MATCH(B1886&amp;"",'الطلاب'!$A$6:$A$505,0))&amp;"",""))</f>
        <v/>
      </c>
      <c r="H1886" s="22">
        <f>IF(OR(B1886&amp;""="",NOT(ISNUMBER(A1886))),"",IF(COUNTIFS($B$6:$B$3005,B1886&amp;"",$A$6:$A$3005,"&gt;"&amp;A1886)=0,1,0))</f>
        <v/>
      </c>
    </row>
    <row r="1887">
      <c r="A1887" s="13" t="n"/>
      <c r="B1887" s="5" t="n"/>
      <c r="C1887" s="17" t="n"/>
      <c r="D1887" s="5" t="n"/>
      <c r="E1887" s="5" t="n"/>
      <c r="F1887" s="6">
        <f>IF(B1887&amp;""="","",IFERROR(INDEX('الطلاب'!$B$6:$B$505,MATCH(B1887&amp;"",'الطلاب'!$A$6:$A$505,0))&amp;"","كود غير موجود"))</f>
        <v/>
      </c>
      <c r="G1887" s="6">
        <f>IF(B1887&amp;""="","",IFERROR(INDEX('الطلاب'!$F$6:$F$505,MATCH(B1887&amp;"",'الطلاب'!$A$6:$A$505,0))&amp;"",""))</f>
        <v/>
      </c>
      <c r="H1887" s="22">
        <f>IF(OR(B1887&amp;""="",NOT(ISNUMBER(A1887))),"",IF(COUNTIFS($B$6:$B$3005,B1887&amp;"",$A$6:$A$3005,"&gt;"&amp;A1887)=0,1,0))</f>
        <v/>
      </c>
    </row>
    <row r="1888">
      <c r="A1888" s="13" t="n"/>
      <c r="B1888" s="5" t="n"/>
      <c r="C1888" s="17" t="n"/>
      <c r="D1888" s="5" t="n"/>
      <c r="E1888" s="5" t="n"/>
      <c r="F1888" s="6">
        <f>IF(B1888&amp;""="","",IFERROR(INDEX('الطلاب'!$B$6:$B$505,MATCH(B1888&amp;"",'الطلاب'!$A$6:$A$505,0))&amp;"","كود غير موجود"))</f>
        <v/>
      </c>
      <c r="G1888" s="6">
        <f>IF(B1888&amp;""="","",IFERROR(INDEX('الطلاب'!$F$6:$F$505,MATCH(B1888&amp;"",'الطلاب'!$A$6:$A$505,0))&amp;"",""))</f>
        <v/>
      </c>
      <c r="H1888" s="22">
        <f>IF(OR(B1888&amp;""="",NOT(ISNUMBER(A1888))),"",IF(COUNTIFS($B$6:$B$3005,B1888&amp;"",$A$6:$A$3005,"&gt;"&amp;A1888)=0,1,0))</f>
        <v/>
      </c>
    </row>
    <row r="1889">
      <c r="A1889" s="13" t="n"/>
      <c r="B1889" s="5" t="n"/>
      <c r="C1889" s="17" t="n"/>
      <c r="D1889" s="5" t="n"/>
      <c r="E1889" s="5" t="n"/>
      <c r="F1889" s="6">
        <f>IF(B1889&amp;""="","",IFERROR(INDEX('الطلاب'!$B$6:$B$505,MATCH(B1889&amp;"",'الطلاب'!$A$6:$A$505,0))&amp;"","كود غير موجود"))</f>
        <v/>
      </c>
      <c r="G1889" s="6">
        <f>IF(B1889&amp;""="","",IFERROR(INDEX('الطلاب'!$F$6:$F$505,MATCH(B1889&amp;"",'الطلاب'!$A$6:$A$505,0))&amp;"",""))</f>
        <v/>
      </c>
      <c r="H1889" s="22">
        <f>IF(OR(B1889&amp;""="",NOT(ISNUMBER(A1889))),"",IF(COUNTIFS($B$6:$B$3005,B1889&amp;"",$A$6:$A$3005,"&gt;"&amp;A1889)=0,1,0))</f>
        <v/>
      </c>
    </row>
    <row r="1890">
      <c r="A1890" s="13" t="n"/>
      <c r="B1890" s="5" t="n"/>
      <c r="C1890" s="17" t="n"/>
      <c r="D1890" s="5" t="n"/>
      <c r="E1890" s="5" t="n"/>
      <c r="F1890" s="6">
        <f>IF(B1890&amp;""="","",IFERROR(INDEX('الطلاب'!$B$6:$B$505,MATCH(B1890&amp;"",'الطلاب'!$A$6:$A$505,0))&amp;"","كود غير موجود"))</f>
        <v/>
      </c>
      <c r="G1890" s="6">
        <f>IF(B1890&amp;""="","",IFERROR(INDEX('الطلاب'!$F$6:$F$505,MATCH(B1890&amp;"",'الطلاب'!$A$6:$A$505,0))&amp;"",""))</f>
        <v/>
      </c>
      <c r="H1890" s="22">
        <f>IF(OR(B1890&amp;""="",NOT(ISNUMBER(A1890))),"",IF(COUNTIFS($B$6:$B$3005,B1890&amp;"",$A$6:$A$3005,"&gt;"&amp;A1890)=0,1,0))</f>
        <v/>
      </c>
    </row>
    <row r="1891">
      <c r="A1891" s="13" t="n"/>
      <c r="B1891" s="5" t="n"/>
      <c r="C1891" s="17" t="n"/>
      <c r="D1891" s="5" t="n"/>
      <c r="E1891" s="5" t="n"/>
      <c r="F1891" s="6">
        <f>IF(B1891&amp;""="","",IFERROR(INDEX('الطلاب'!$B$6:$B$505,MATCH(B1891&amp;"",'الطلاب'!$A$6:$A$505,0))&amp;"","كود غير موجود"))</f>
        <v/>
      </c>
      <c r="G1891" s="6">
        <f>IF(B1891&amp;""="","",IFERROR(INDEX('الطلاب'!$F$6:$F$505,MATCH(B1891&amp;"",'الطلاب'!$A$6:$A$505,0))&amp;"",""))</f>
        <v/>
      </c>
      <c r="H1891" s="22">
        <f>IF(OR(B1891&amp;""="",NOT(ISNUMBER(A1891))),"",IF(COUNTIFS($B$6:$B$3005,B1891&amp;"",$A$6:$A$3005,"&gt;"&amp;A1891)=0,1,0))</f>
        <v/>
      </c>
    </row>
    <row r="1892">
      <c r="A1892" s="13" t="n"/>
      <c r="B1892" s="5" t="n"/>
      <c r="C1892" s="17" t="n"/>
      <c r="D1892" s="5" t="n"/>
      <c r="E1892" s="5" t="n"/>
      <c r="F1892" s="6">
        <f>IF(B1892&amp;""="","",IFERROR(INDEX('الطلاب'!$B$6:$B$505,MATCH(B1892&amp;"",'الطلاب'!$A$6:$A$505,0))&amp;"","كود غير موجود"))</f>
        <v/>
      </c>
      <c r="G1892" s="6">
        <f>IF(B1892&amp;""="","",IFERROR(INDEX('الطلاب'!$F$6:$F$505,MATCH(B1892&amp;"",'الطلاب'!$A$6:$A$505,0))&amp;"",""))</f>
        <v/>
      </c>
      <c r="H1892" s="22">
        <f>IF(OR(B1892&amp;""="",NOT(ISNUMBER(A1892))),"",IF(COUNTIFS($B$6:$B$3005,B1892&amp;"",$A$6:$A$3005,"&gt;"&amp;A1892)=0,1,0))</f>
        <v/>
      </c>
    </row>
    <row r="1893">
      <c r="A1893" s="13" t="n"/>
      <c r="B1893" s="5" t="n"/>
      <c r="C1893" s="17" t="n"/>
      <c r="D1893" s="5" t="n"/>
      <c r="E1893" s="5" t="n"/>
      <c r="F1893" s="6">
        <f>IF(B1893&amp;""="","",IFERROR(INDEX('الطلاب'!$B$6:$B$505,MATCH(B1893&amp;"",'الطلاب'!$A$6:$A$505,0))&amp;"","كود غير موجود"))</f>
        <v/>
      </c>
      <c r="G1893" s="6">
        <f>IF(B1893&amp;""="","",IFERROR(INDEX('الطلاب'!$F$6:$F$505,MATCH(B1893&amp;"",'الطلاب'!$A$6:$A$505,0))&amp;"",""))</f>
        <v/>
      </c>
      <c r="H1893" s="22">
        <f>IF(OR(B1893&amp;""="",NOT(ISNUMBER(A1893))),"",IF(COUNTIFS($B$6:$B$3005,B1893&amp;"",$A$6:$A$3005,"&gt;"&amp;A1893)=0,1,0))</f>
        <v/>
      </c>
    </row>
    <row r="1894">
      <c r="A1894" s="13" t="n"/>
      <c r="B1894" s="5" t="n"/>
      <c r="C1894" s="17" t="n"/>
      <c r="D1894" s="5" t="n"/>
      <c r="E1894" s="5" t="n"/>
      <c r="F1894" s="6">
        <f>IF(B1894&amp;""="","",IFERROR(INDEX('الطلاب'!$B$6:$B$505,MATCH(B1894&amp;"",'الطلاب'!$A$6:$A$505,0))&amp;"","كود غير موجود"))</f>
        <v/>
      </c>
      <c r="G1894" s="6">
        <f>IF(B1894&amp;""="","",IFERROR(INDEX('الطلاب'!$F$6:$F$505,MATCH(B1894&amp;"",'الطلاب'!$A$6:$A$505,0))&amp;"",""))</f>
        <v/>
      </c>
      <c r="H1894" s="22">
        <f>IF(OR(B1894&amp;""="",NOT(ISNUMBER(A1894))),"",IF(COUNTIFS($B$6:$B$3005,B1894&amp;"",$A$6:$A$3005,"&gt;"&amp;A1894)=0,1,0))</f>
        <v/>
      </c>
    </row>
    <row r="1895">
      <c r="A1895" s="13" t="n"/>
      <c r="B1895" s="5" t="n"/>
      <c r="C1895" s="17" t="n"/>
      <c r="D1895" s="5" t="n"/>
      <c r="E1895" s="5" t="n"/>
      <c r="F1895" s="6">
        <f>IF(B1895&amp;""="","",IFERROR(INDEX('الطلاب'!$B$6:$B$505,MATCH(B1895&amp;"",'الطلاب'!$A$6:$A$505,0))&amp;"","كود غير موجود"))</f>
        <v/>
      </c>
      <c r="G1895" s="6">
        <f>IF(B1895&amp;""="","",IFERROR(INDEX('الطلاب'!$F$6:$F$505,MATCH(B1895&amp;"",'الطلاب'!$A$6:$A$505,0))&amp;"",""))</f>
        <v/>
      </c>
      <c r="H1895" s="22">
        <f>IF(OR(B1895&amp;""="",NOT(ISNUMBER(A1895))),"",IF(COUNTIFS($B$6:$B$3005,B1895&amp;"",$A$6:$A$3005,"&gt;"&amp;A1895)=0,1,0))</f>
        <v/>
      </c>
    </row>
    <row r="1896">
      <c r="A1896" s="13" t="n"/>
      <c r="B1896" s="5" t="n"/>
      <c r="C1896" s="17" t="n"/>
      <c r="D1896" s="5" t="n"/>
      <c r="E1896" s="5" t="n"/>
      <c r="F1896" s="6">
        <f>IF(B1896&amp;""="","",IFERROR(INDEX('الطلاب'!$B$6:$B$505,MATCH(B1896&amp;"",'الطلاب'!$A$6:$A$505,0))&amp;"","كود غير موجود"))</f>
        <v/>
      </c>
      <c r="G1896" s="6">
        <f>IF(B1896&amp;""="","",IFERROR(INDEX('الطلاب'!$F$6:$F$505,MATCH(B1896&amp;"",'الطلاب'!$A$6:$A$505,0))&amp;"",""))</f>
        <v/>
      </c>
      <c r="H1896" s="22">
        <f>IF(OR(B1896&amp;""="",NOT(ISNUMBER(A1896))),"",IF(COUNTIFS($B$6:$B$3005,B1896&amp;"",$A$6:$A$3005,"&gt;"&amp;A1896)=0,1,0))</f>
        <v/>
      </c>
    </row>
    <row r="1897">
      <c r="A1897" s="13" t="n"/>
      <c r="B1897" s="5" t="n"/>
      <c r="C1897" s="17" t="n"/>
      <c r="D1897" s="5" t="n"/>
      <c r="E1897" s="5" t="n"/>
      <c r="F1897" s="6">
        <f>IF(B1897&amp;""="","",IFERROR(INDEX('الطلاب'!$B$6:$B$505,MATCH(B1897&amp;"",'الطلاب'!$A$6:$A$505,0))&amp;"","كود غير موجود"))</f>
        <v/>
      </c>
      <c r="G1897" s="6">
        <f>IF(B1897&amp;""="","",IFERROR(INDEX('الطلاب'!$F$6:$F$505,MATCH(B1897&amp;"",'الطلاب'!$A$6:$A$505,0))&amp;"",""))</f>
        <v/>
      </c>
      <c r="H1897" s="22">
        <f>IF(OR(B1897&amp;""="",NOT(ISNUMBER(A1897))),"",IF(COUNTIFS($B$6:$B$3005,B1897&amp;"",$A$6:$A$3005,"&gt;"&amp;A1897)=0,1,0))</f>
        <v/>
      </c>
    </row>
    <row r="1898">
      <c r="A1898" s="13" t="n"/>
      <c r="B1898" s="5" t="n"/>
      <c r="C1898" s="17" t="n"/>
      <c r="D1898" s="5" t="n"/>
      <c r="E1898" s="5" t="n"/>
      <c r="F1898" s="6">
        <f>IF(B1898&amp;""="","",IFERROR(INDEX('الطلاب'!$B$6:$B$505,MATCH(B1898&amp;"",'الطلاب'!$A$6:$A$505,0))&amp;"","كود غير موجود"))</f>
        <v/>
      </c>
      <c r="G1898" s="6">
        <f>IF(B1898&amp;""="","",IFERROR(INDEX('الطلاب'!$F$6:$F$505,MATCH(B1898&amp;"",'الطلاب'!$A$6:$A$505,0))&amp;"",""))</f>
        <v/>
      </c>
      <c r="H1898" s="22">
        <f>IF(OR(B1898&amp;""="",NOT(ISNUMBER(A1898))),"",IF(COUNTIFS($B$6:$B$3005,B1898&amp;"",$A$6:$A$3005,"&gt;"&amp;A1898)=0,1,0))</f>
        <v/>
      </c>
    </row>
    <row r="1899">
      <c r="A1899" s="13" t="n"/>
      <c r="B1899" s="5" t="n"/>
      <c r="C1899" s="17" t="n"/>
      <c r="D1899" s="5" t="n"/>
      <c r="E1899" s="5" t="n"/>
      <c r="F1899" s="6">
        <f>IF(B1899&amp;""="","",IFERROR(INDEX('الطلاب'!$B$6:$B$505,MATCH(B1899&amp;"",'الطلاب'!$A$6:$A$505,0))&amp;"","كود غير موجود"))</f>
        <v/>
      </c>
      <c r="G1899" s="6">
        <f>IF(B1899&amp;""="","",IFERROR(INDEX('الطلاب'!$F$6:$F$505,MATCH(B1899&amp;"",'الطلاب'!$A$6:$A$505,0))&amp;"",""))</f>
        <v/>
      </c>
      <c r="H1899" s="22">
        <f>IF(OR(B1899&amp;""="",NOT(ISNUMBER(A1899))),"",IF(COUNTIFS($B$6:$B$3005,B1899&amp;"",$A$6:$A$3005,"&gt;"&amp;A1899)=0,1,0))</f>
        <v/>
      </c>
    </row>
    <row r="1900">
      <c r="A1900" s="13" t="n"/>
      <c r="B1900" s="5" t="n"/>
      <c r="C1900" s="17" t="n"/>
      <c r="D1900" s="5" t="n"/>
      <c r="E1900" s="5" t="n"/>
      <c r="F1900" s="6">
        <f>IF(B1900&amp;""="","",IFERROR(INDEX('الطلاب'!$B$6:$B$505,MATCH(B1900&amp;"",'الطلاب'!$A$6:$A$505,0))&amp;"","كود غير موجود"))</f>
        <v/>
      </c>
      <c r="G1900" s="6">
        <f>IF(B1900&amp;""="","",IFERROR(INDEX('الطلاب'!$F$6:$F$505,MATCH(B1900&amp;"",'الطلاب'!$A$6:$A$505,0))&amp;"",""))</f>
        <v/>
      </c>
      <c r="H1900" s="22">
        <f>IF(OR(B1900&amp;""="",NOT(ISNUMBER(A1900))),"",IF(COUNTIFS($B$6:$B$3005,B1900&amp;"",$A$6:$A$3005,"&gt;"&amp;A1900)=0,1,0))</f>
        <v/>
      </c>
    </row>
    <row r="1901">
      <c r="A1901" s="13" t="n"/>
      <c r="B1901" s="5" t="n"/>
      <c r="C1901" s="17" t="n"/>
      <c r="D1901" s="5" t="n"/>
      <c r="E1901" s="5" t="n"/>
      <c r="F1901" s="6">
        <f>IF(B1901&amp;""="","",IFERROR(INDEX('الطلاب'!$B$6:$B$505,MATCH(B1901&amp;"",'الطلاب'!$A$6:$A$505,0))&amp;"","كود غير موجود"))</f>
        <v/>
      </c>
      <c r="G1901" s="6">
        <f>IF(B1901&amp;""="","",IFERROR(INDEX('الطلاب'!$F$6:$F$505,MATCH(B1901&amp;"",'الطلاب'!$A$6:$A$505,0))&amp;"",""))</f>
        <v/>
      </c>
      <c r="H1901" s="22">
        <f>IF(OR(B1901&amp;""="",NOT(ISNUMBER(A1901))),"",IF(COUNTIFS($B$6:$B$3005,B1901&amp;"",$A$6:$A$3005,"&gt;"&amp;A1901)=0,1,0))</f>
        <v/>
      </c>
    </row>
    <row r="1902">
      <c r="A1902" s="13" t="n"/>
      <c r="B1902" s="5" t="n"/>
      <c r="C1902" s="17" t="n"/>
      <c r="D1902" s="5" t="n"/>
      <c r="E1902" s="5" t="n"/>
      <c r="F1902" s="6">
        <f>IF(B1902&amp;""="","",IFERROR(INDEX('الطلاب'!$B$6:$B$505,MATCH(B1902&amp;"",'الطلاب'!$A$6:$A$505,0))&amp;"","كود غير موجود"))</f>
        <v/>
      </c>
      <c r="G1902" s="6">
        <f>IF(B1902&amp;""="","",IFERROR(INDEX('الطلاب'!$F$6:$F$505,MATCH(B1902&amp;"",'الطلاب'!$A$6:$A$505,0))&amp;"",""))</f>
        <v/>
      </c>
      <c r="H1902" s="22">
        <f>IF(OR(B1902&amp;""="",NOT(ISNUMBER(A1902))),"",IF(COUNTIFS($B$6:$B$3005,B1902&amp;"",$A$6:$A$3005,"&gt;"&amp;A1902)=0,1,0))</f>
        <v/>
      </c>
    </row>
    <row r="1903">
      <c r="A1903" s="13" t="n"/>
      <c r="B1903" s="5" t="n"/>
      <c r="C1903" s="17" t="n"/>
      <c r="D1903" s="5" t="n"/>
      <c r="E1903" s="5" t="n"/>
      <c r="F1903" s="6">
        <f>IF(B1903&amp;""="","",IFERROR(INDEX('الطلاب'!$B$6:$B$505,MATCH(B1903&amp;"",'الطلاب'!$A$6:$A$505,0))&amp;"","كود غير موجود"))</f>
        <v/>
      </c>
      <c r="G1903" s="6">
        <f>IF(B1903&amp;""="","",IFERROR(INDEX('الطلاب'!$F$6:$F$505,MATCH(B1903&amp;"",'الطلاب'!$A$6:$A$505,0))&amp;"",""))</f>
        <v/>
      </c>
      <c r="H1903" s="22">
        <f>IF(OR(B1903&amp;""="",NOT(ISNUMBER(A1903))),"",IF(COUNTIFS($B$6:$B$3005,B1903&amp;"",$A$6:$A$3005,"&gt;"&amp;A1903)=0,1,0))</f>
        <v/>
      </c>
    </row>
    <row r="1904">
      <c r="A1904" s="13" t="n"/>
      <c r="B1904" s="5" t="n"/>
      <c r="C1904" s="17" t="n"/>
      <c r="D1904" s="5" t="n"/>
      <c r="E1904" s="5" t="n"/>
      <c r="F1904" s="6">
        <f>IF(B1904&amp;""="","",IFERROR(INDEX('الطلاب'!$B$6:$B$505,MATCH(B1904&amp;"",'الطلاب'!$A$6:$A$505,0))&amp;"","كود غير موجود"))</f>
        <v/>
      </c>
      <c r="G1904" s="6">
        <f>IF(B1904&amp;""="","",IFERROR(INDEX('الطلاب'!$F$6:$F$505,MATCH(B1904&amp;"",'الطلاب'!$A$6:$A$505,0))&amp;"",""))</f>
        <v/>
      </c>
      <c r="H1904" s="22">
        <f>IF(OR(B1904&amp;""="",NOT(ISNUMBER(A1904))),"",IF(COUNTIFS($B$6:$B$3005,B1904&amp;"",$A$6:$A$3005,"&gt;"&amp;A1904)=0,1,0))</f>
        <v/>
      </c>
    </row>
    <row r="1905">
      <c r="A1905" s="13" t="n"/>
      <c r="B1905" s="5" t="n"/>
      <c r="C1905" s="17" t="n"/>
      <c r="D1905" s="5" t="n"/>
      <c r="E1905" s="5" t="n"/>
      <c r="F1905" s="6">
        <f>IF(B1905&amp;""="","",IFERROR(INDEX('الطلاب'!$B$6:$B$505,MATCH(B1905&amp;"",'الطلاب'!$A$6:$A$505,0))&amp;"","كود غير موجود"))</f>
        <v/>
      </c>
      <c r="G1905" s="6">
        <f>IF(B1905&amp;""="","",IFERROR(INDEX('الطلاب'!$F$6:$F$505,MATCH(B1905&amp;"",'الطلاب'!$A$6:$A$505,0))&amp;"",""))</f>
        <v/>
      </c>
      <c r="H1905" s="22">
        <f>IF(OR(B1905&amp;""="",NOT(ISNUMBER(A1905))),"",IF(COUNTIFS($B$6:$B$3005,B1905&amp;"",$A$6:$A$3005,"&gt;"&amp;A1905)=0,1,0))</f>
        <v/>
      </c>
    </row>
    <row r="1906">
      <c r="A1906" s="13" t="n"/>
      <c r="B1906" s="5" t="n"/>
      <c r="C1906" s="17" t="n"/>
      <c r="D1906" s="5" t="n"/>
      <c r="E1906" s="5" t="n"/>
      <c r="F1906" s="6">
        <f>IF(B1906&amp;""="","",IFERROR(INDEX('الطلاب'!$B$6:$B$505,MATCH(B1906&amp;"",'الطلاب'!$A$6:$A$505,0))&amp;"","كود غير موجود"))</f>
        <v/>
      </c>
      <c r="G1906" s="6">
        <f>IF(B1906&amp;""="","",IFERROR(INDEX('الطلاب'!$F$6:$F$505,MATCH(B1906&amp;"",'الطلاب'!$A$6:$A$505,0))&amp;"",""))</f>
        <v/>
      </c>
      <c r="H1906" s="22">
        <f>IF(OR(B1906&amp;""="",NOT(ISNUMBER(A1906))),"",IF(COUNTIFS($B$6:$B$3005,B1906&amp;"",$A$6:$A$3005,"&gt;"&amp;A1906)=0,1,0))</f>
        <v/>
      </c>
    </row>
    <row r="1907">
      <c r="A1907" s="13" t="n"/>
      <c r="B1907" s="5" t="n"/>
      <c r="C1907" s="17" t="n"/>
      <c r="D1907" s="5" t="n"/>
      <c r="E1907" s="5" t="n"/>
      <c r="F1907" s="6">
        <f>IF(B1907&amp;""="","",IFERROR(INDEX('الطلاب'!$B$6:$B$505,MATCH(B1907&amp;"",'الطلاب'!$A$6:$A$505,0))&amp;"","كود غير موجود"))</f>
        <v/>
      </c>
      <c r="G1907" s="6">
        <f>IF(B1907&amp;""="","",IFERROR(INDEX('الطلاب'!$F$6:$F$505,MATCH(B1907&amp;"",'الطلاب'!$A$6:$A$505,0))&amp;"",""))</f>
        <v/>
      </c>
      <c r="H1907" s="22">
        <f>IF(OR(B1907&amp;""="",NOT(ISNUMBER(A1907))),"",IF(COUNTIFS($B$6:$B$3005,B1907&amp;"",$A$6:$A$3005,"&gt;"&amp;A1907)=0,1,0))</f>
        <v/>
      </c>
    </row>
    <row r="1908">
      <c r="A1908" s="13" t="n"/>
      <c r="B1908" s="5" t="n"/>
      <c r="C1908" s="17" t="n"/>
      <c r="D1908" s="5" t="n"/>
      <c r="E1908" s="5" t="n"/>
      <c r="F1908" s="6">
        <f>IF(B1908&amp;""="","",IFERROR(INDEX('الطلاب'!$B$6:$B$505,MATCH(B1908&amp;"",'الطلاب'!$A$6:$A$505,0))&amp;"","كود غير موجود"))</f>
        <v/>
      </c>
      <c r="G1908" s="6">
        <f>IF(B1908&amp;""="","",IFERROR(INDEX('الطلاب'!$F$6:$F$505,MATCH(B1908&amp;"",'الطلاب'!$A$6:$A$505,0))&amp;"",""))</f>
        <v/>
      </c>
      <c r="H1908" s="22">
        <f>IF(OR(B1908&amp;""="",NOT(ISNUMBER(A1908))),"",IF(COUNTIFS($B$6:$B$3005,B1908&amp;"",$A$6:$A$3005,"&gt;"&amp;A1908)=0,1,0))</f>
        <v/>
      </c>
    </row>
    <row r="1909">
      <c r="A1909" s="13" t="n"/>
      <c r="B1909" s="5" t="n"/>
      <c r="C1909" s="17" t="n"/>
      <c r="D1909" s="5" t="n"/>
      <c r="E1909" s="5" t="n"/>
      <c r="F1909" s="6">
        <f>IF(B1909&amp;""="","",IFERROR(INDEX('الطلاب'!$B$6:$B$505,MATCH(B1909&amp;"",'الطلاب'!$A$6:$A$505,0))&amp;"","كود غير موجود"))</f>
        <v/>
      </c>
      <c r="G1909" s="6">
        <f>IF(B1909&amp;""="","",IFERROR(INDEX('الطلاب'!$F$6:$F$505,MATCH(B1909&amp;"",'الطلاب'!$A$6:$A$505,0))&amp;"",""))</f>
        <v/>
      </c>
      <c r="H1909" s="22">
        <f>IF(OR(B1909&amp;""="",NOT(ISNUMBER(A1909))),"",IF(COUNTIFS($B$6:$B$3005,B1909&amp;"",$A$6:$A$3005,"&gt;"&amp;A1909)=0,1,0))</f>
        <v/>
      </c>
    </row>
    <row r="1910">
      <c r="A1910" s="13" t="n"/>
      <c r="B1910" s="5" t="n"/>
      <c r="C1910" s="17" t="n"/>
      <c r="D1910" s="5" t="n"/>
      <c r="E1910" s="5" t="n"/>
      <c r="F1910" s="6">
        <f>IF(B1910&amp;""="","",IFERROR(INDEX('الطلاب'!$B$6:$B$505,MATCH(B1910&amp;"",'الطلاب'!$A$6:$A$505,0))&amp;"","كود غير موجود"))</f>
        <v/>
      </c>
      <c r="G1910" s="6">
        <f>IF(B1910&amp;""="","",IFERROR(INDEX('الطلاب'!$F$6:$F$505,MATCH(B1910&amp;"",'الطلاب'!$A$6:$A$505,0))&amp;"",""))</f>
        <v/>
      </c>
      <c r="H1910" s="22">
        <f>IF(OR(B1910&amp;""="",NOT(ISNUMBER(A1910))),"",IF(COUNTIFS($B$6:$B$3005,B1910&amp;"",$A$6:$A$3005,"&gt;"&amp;A1910)=0,1,0))</f>
        <v/>
      </c>
    </row>
    <row r="1911">
      <c r="A1911" s="13" t="n"/>
      <c r="B1911" s="5" t="n"/>
      <c r="C1911" s="17" t="n"/>
      <c r="D1911" s="5" t="n"/>
      <c r="E1911" s="5" t="n"/>
      <c r="F1911" s="6">
        <f>IF(B1911&amp;""="","",IFERROR(INDEX('الطلاب'!$B$6:$B$505,MATCH(B1911&amp;"",'الطلاب'!$A$6:$A$505,0))&amp;"","كود غير موجود"))</f>
        <v/>
      </c>
      <c r="G1911" s="6">
        <f>IF(B1911&amp;""="","",IFERROR(INDEX('الطلاب'!$F$6:$F$505,MATCH(B1911&amp;"",'الطلاب'!$A$6:$A$505,0))&amp;"",""))</f>
        <v/>
      </c>
      <c r="H1911" s="22">
        <f>IF(OR(B1911&amp;""="",NOT(ISNUMBER(A1911))),"",IF(COUNTIFS($B$6:$B$3005,B1911&amp;"",$A$6:$A$3005,"&gt;"&amp;A1911)=0,1,0))</f>
        <v/>
      </c>
    </row>
    <row r="1912">
      <c r="A1912" s="13" t="n"/>
      <c r="B1912" s="5" t="n"/>
      <c r="C1912" s="17" t="n"/>
      <c r="D1912" s="5" t="n"/>
      <c r="E1912" s="5" t="n"/>
      <c r="F1912" s="6">
        <f>IF(B1912&amp;""="","",IFERROR(INDEX('الطلاب'!$B$6:$B$505,MATCH(B1912&amp;"",'الطلاب'!$A$6:$A$505,0))&amp;"","كود غير موجود"))</f>
        <v/>
      </c>
      <c r="G1912" s="6">
        <f>IF(B1912&amp;""="","",IFERROR(INDEX('الطلاب'!$F$6:$F$505,MATCH(B1912&amp;"",'الطلاب'!$A$6:$A$505,0))&amp;"",""))</f>
        <v/>
      </c>
      <c r="H1912" s="22">
        <f>IF(OR(B1912&amp;""="",NOT(ISNUMBER(A1912))),"",IF(COUNTIFS($B$6:$B$3005,B1912&amp;"",$A$6:$A$3005,"&gt;"&amp;A1912)=0,1,0))</f>
        <v/>
      </c>
    </row>
    <row r="1913">
      <c r="A1913" s="13" t="n"/>
      <c r="B1913" s="5" t="n"/>
      <c r="C1913" s="17" t="n"/>
      <c r="D1913" s="5" t="n"/>
      <c r="E1913" s="5" t="n"/>
      <c r="F1913" s="6">
        <f>IF(B1913&amp;""="","",IFERROR(INDEX('الطلاب'!$B$6:$B$505,MATCH(B1913&amp;"",'الطلاب'!$A$6:$A$505,0))&amp;"","كود غير موجود"))</f>
        <v/>
      </c>
      <c r="G1913" s="6">
        <f>IF(B1913&amp;""="","",IFERROR(INDEX('الطلاب'!$F$6:$F$505,MATCH(B1913&amp;"",'الطلاب'!$A$6:$A$505,0))&amp;"",""))</f>
        <v/>
      </c>
      <c r="H1913" s="22">
        <f>IF(OR(B1913&amp;""="",NOT(ISNUMBER(A1913))),"",IF(COUNTIFS($B$6:$B$3005,B1913&amp;"",$A$6:$A$3005,"&gt;"&amp;A1913)=0,1,0))</f>
        <v/>
      </c>
    </row>
    <row r="1914">
      <c r="A1914" s="13" t="n"/>
      <c r="B1914" s="5" t="n"/>
      <c r="C1914" s="17" t="n"/>
      <c r="D1914" s="5" t="n"/>
      <c r="E1914" s="5" t="n"/>
      <c r="F1914" s="6">
        <f>IF(B1914&amp;""="","",IFERROR(INDEX('الطلاب'!$B$6:$B$505,MATCH(B1914&amp;"",'الطلاب'!$A$6:$A$505,0))&amp;"","كود غير موجود"))</f>
        <v/>
      </c>
      <c r="G1914" s="6">
        <f>IF(B1914&amp;""="","",IFERROR(INDEX('الطلاب'!$F$6:$F$505,MATCH(B1914&amp;"",'الطلاب'!$A$6:$A$505,0))&amp;"",""))</f>
        <v/>
      </c>
      <c r="H1914" s="22">
        <f>IF(OR(B1914&amp;""="",NOT(ISNUMBER(A1914))),"",IF(COUNTIFS($B$6:$B$3005,B1914&amp;"",$A$6:$A$3005,"&gt;"&amp;A1914)=0,1,0))</f>
        <v/>
      </c>
    </row>
    <row r="1915">
      <c r="A1915" s="13" t="n"/>
      <c r="B1915" s="5" t="n"/>
      <c r="C1915" s="17" t="n"/>
      <c r="D1915" s="5" t="n"/>
      <c r="E1915" s="5" t="n"/>
      <c r="F1915" s="6">
        <f>IF(B1915&amp;""="","",IFERROR(INDEX('الطلاب'!$B$6:$B$505,MATCH(B1915&amp;"",'الطلاب'!$A$6:$A$505,0))&amp;"","كود غير موجود"))</f>
        <v/>
      </c>
      <c r="G1915" s="6">
        <f>IF(B1915&amp;""="","",IFERROR(INDEX('الطلاب'!$F$6:$F$505,MATCH(B1915&amp;"",'الطلاب'!$A$6:$A$505,0))&amp;"",""))</f>
        <v/>
      </c>
      <c r="H1915" s="22">
        <f>IF(OR(B1915&amp;""="",NOT(ISNUMBER(A1915))),"",IF(COUNTIFS($B$6:$B$3005,B1915&amp;"",$A$6:$A$3005,"&gt;"&amp;A1915)=0,1,0))</f>
        <v/>
      </c>
    </row>
    <row r="1916">
      <c r="A1916" s="13" t="n"/>
      <c r="B1916" s="5" t="n"/>
      <c r="C1916" s="17" t="n"/>
      <c r="D1916" s="5" t="n"/>
      <c r="E1916" s="5" t="n"/>
      <c r="F1916" s="6">
        <f>IF(B1916&amp;""="","",IFERROR(INDEX('الطلاب'!$B$6:$B$505,MATCH(B1916&amp;"",'الطلاب'!$A$6:$A$505,0))&amp;"","كود غير موجود"))</f>
        <v/>
      </c>
      <c r="G1916" s="6">
        <f>IF(B1916&amp;""="","",IFERROR(INDEX('الطلاب'!$F$6:$F$505,MATCH(B1916&amp;"",'الطلاب'!$A$6:$A$505,0))&amp;"",""))</f>
        <v/>
      </c>
      <c r="H1916" s="22">
        <f>IF(OR(B1916&amp;""="",NOT(ISNUMBER(A1916))),"",IF(COUNTIFS($B$6:$B$3005,B1916&amp;"",$A$6:$A$3005,"&gt;"&amp;A1916)=0,1,0))</f>
        <v/>
      </c>
    </row>
    <row r="1917">
      <c r="A1917" s="13" t="n"/>
      <c r="B1917" s="5" t="n"/>
      <c r="C1917" s="17" t="n"/>
      <c r="D1917" s="5" t="n"/>
      <c r="E1917" s="5" t="n"/>
      <c r="F1917" s="6">
        <f>IF(B1917&amp;""="","",IFERROR(INDEX('الطلاب'!$B$6:$B$505,MATCH(B1917&amp;"",'الطلاب'!$A$6:$A$505,0))&amp;"","كود غير موجود"))</f>
        <v/>
      </c>
      <c r="G1917" s="6">
        <f>IF(B1917&amp;""="","",IFERROR(INDEX('الطلاب'!$F$6:$F$505,MATCH(B1917&amp;"",'الطلاب'!$A$6:$A$505,0))&amp;"",""))</f>
        <v/>
      </c>
      <c r="H1917" s="22">
        <f>IF(OR(B1917&amp;""="",NOT(ISNUMBER(A1917))),"",IF(COUNTIFS($B$6:$B$3005,B1917&amp;"",$A$6:$A$3005,"&gt;"&amp;A1917)=0,1,0))</f>
        <v/>
      </c>
    </row>
    <row r="1918">
      <c r="A1918" s="13" t="n"/>
      <c r="B1918" s="5" t="n"/>
      <c r="C1918" s="17" t="n"/>
      <c r="D1918" s="5" t="n"/>
      <c r="E1918" s="5" t="n"/>
      <c r="F1918" s="6">
        <f>IF(B1918&amp;""="","",IFERROR(INDEX('الطلاب'!$B$6:$B$505,MATCH(B1918&amp;"",'الطلاب'!$A$6:$A$505,0))&amp;"","كود غير موجود"))</f>
        <v/>
      </c>
      <c r="G1918" s="6">
        <f>IF(B1918&amp;""="","",IFERROR(INDEX('الطلاب'!$F$6:$F$505,MATCH(B1918&amp;"",'الطلاب'!$A$6:$A$505,0))&amp;"",""))</f>
        <v/>
      </c>
      <c r="H1918" s="22">
        <f>IF(OR(B1918&amp;""="",NOT(ISNUMBER(A1918))),"",IF(COUNTIFS($B$6:$B$3005,B1918&amp;"",$A$6:$A$3005,"&gt;"&amp;A1918)=0,1,0))</f>
        <v/>
      </c>
    </row>
    <row r="1919">
      <c r="A1919" s="13" t="n"/>
      <c r="B1919" s="5" t="n"/>
      <c r="C1919" s="17" t="n"/>
      <c r="D1919" s="5" t="n"/>
      <c r="E1919" s="5" t="n"/>
      <c r="F1919" s="6">
        <f>IF(B1919&amp;""="","",IFERROR(INDEX('الطلاب'!$B$6:$B$505,MATCH(B1919&amp;"",'الطلاب'!$A$6:$A$505,0))&amp;"","كود غير موجود"))</f>
        <v/>
      </c>
      <c r="G1919" s="6">
        <f>IF(B1919&amp;""="","",IFERROR(INDEX('الطلاب'!$F$6:$F$505,MATCH(B1919&amp;"",'الطلاب'!$A$6:$A$505,0))&amp;"",""))</f>
        <v/>
      </c>
      <c r="H1919" s="22">
        <f>IF(OR(B1919&amp;""="",NOT(ISNUMBER(A1919))),"",IF(COUNTIFS($B$6:$B$3005,B1919&amp;"",$A$6:$A$3005,"&gt;"&amp;A1919)=0,1,0))</f>
        <v/>
      </c>
    </row>
    <row r="1920">
      <c r="A1920" s="13" t="n"/>
      <c r="B1920" s="5" t="n"/>
      <c r="C1920" s="17" t="n"/>
      <c r="D1920" s="5" t="n"/>
      <c r="E1920" s="5" t="n"/>
      <c r="F1920" s="6">
        <f>IF(B1920&amp;""="","",IFERROR(INDEX('الطلاب'!$B$6:$B$505,MATCH(B1920&amp;"",'الطلاب'!$A$6:$A$505,0))&amp;"","كود غير موجود"))</f>
        <v/>
      </c>
      <c r="G1920" s="6">
        <f>IF(B1920&amp;""="","",IFERROR(INDEX('الطلاب'!$F$6:$F$505,MATCH(B1920&amp;"",'الطلاب'!$A$6:$A$505,0))&amp;"",""))</f>
        <v/>
      </c>
      <c r="H1920" s="22">
        <f>IF(OR(B1920&amp;""="",NOT(ISNUMBER(A1920))),"",IF(COUNTIFS($B$6:$B$3005,B1920&amp;"",$A$6:$A$3005,"&gt;"&amp;A1920)=0,1,0))</f>
        <v/>
      </c>
    </row>
    <row r="1921">
      <c r="A1921" s="13" t="n"/>
      <c r="B1921" s="5" t="n"/>
      <c r="C1921" s="17" t="n"/>
      <c r="D1921" s="5" t="n"/>
      <c r="E1921" s="5" t="n"/>
      <c r="F1921" s="6">
        <f>IF(B1921&amp;""="","",IFERROR(INDEX('الطلاب'!$B$6:$B$505,MATCH(B1921&amp;"",'الطلاب'!$A$6:$A$505,0))&amp;"","كود غير موجود"))</f>
        <v/>
      </c>
      <c r="G1921" s="6">
        <f>IF(B1921&amp;""="","",IFERROR(INDEX('الطلاب'!$F$6:$F$505,MATCH(B1921&amp;"",'الطلاب'!$A$6:$A$505,0))&amp;"",""))</f>
        <v/>
      </c>
      <c r="H1921" s="22">
        <f>IF(OR(B1921&amp;""="",NOT(ISNUMBER(A1921))),"",IF(COUNTIFS($B$6:$B$3005,B1921&amp;"",$A$6:$A$3005,"&gt;"&amp;A1921)=0,1,0))</f>
        <v/>
      </c>
    </row>
    <row r="1922">
      <c r="A1922" s="13" t="n"/>
      <c r="B1922" s="5" t="n"/>
      <c r="C1922" s="17" t="n"/>
      <c r="D1922" s="5" t="n"/>
      <c r="E1922" s="5" t="n"/>
      <c r="F1922" s="6">
        <f>IF(B1922&amp;""="","",IFERROR(INDEX('الطلاب'!$B$6:$B$505,MATCH(B1922&amp;"",'الطلاب'!$A$6:$A$505,0))&amp;"","كود غير موجود"))</f>
        <v/>
      </c>
      <c r="G1922" s="6">
        <f>IF(B1922&amp;""="","",IFERROR(INDEX('الطلاب'!$F$6:$F$505,MATCH(B1922&amp;"",'الطلاب'!$A$6:$A$505,0))&amp;"",""))</f>
        <v/>
      </c>
      <c r="H1922" s="22">
        <f>IF(OR(B1922&amp;""="",NOT(ISNUMBER(A1922))),"",IF(COUNTIFS($B$6:$B$3005,B1922&amp;"",$A$6:$A$3005,"&gt;"&amp;A1922)=0,1,0))</f>
        <v/>
      </c>
    </row>
    <row r="1923">
      <c r="A1923" s="13" t="n"/>
      <c r="B1923" s="5" t="n"/>
      <c r="C1923" s="17" t="n"/>
      <c r="D1923" s="5" t="n"/>
      <c r="E1923" s="5" t="n"/>
      <c r="F1923" s="6">
        <f>IF(B1923&amp;""="","",IFERROR(INDEX('الطلاب'!$B$6:$B$505,MATCH(B1923&amp;"",'الطلاب'!$A$6:$A$505,0))&amp;"","كود غير موجود"))</f>
        <v/>
      </c>
      <c r="G1923" s="6">
        <f>IF(B1923&amp;""="","",IFERROR(INDEX('الطلاب'!$F$6:$F$505,MATCH(B1923&amp;"",'الطلاب'!$A$6:$A$505,0))&amp;"",""))</f>
        <v/>
      </c>
      <c r="H1923" s="22">
        <f>IF(OR(B1923&amp;""="",NOT(ISNUMBER(A1923))),"",IF(COUNTIFS($B$6:$B$3005,B1923&amp;"",$A$6:$A$3005,"&gt;"&amp;A1923)=0,1,0))</f>
        <v/>
      </c>
    </row>
    <row r="1924">
      <c r="A1924" s="13" t="n"/>
      <c r="B1924" s="5" t="n"/>
      <c r="C1924" s="17" t="n"/>
      <c r="D1924" s="5" t="n"/>
      <c r="E1924" s="5" t="n"/>
      <c r="F1924" s="6">
        <f>IF(B1924&amp;""="","",IFERROR(INDEX('الطلاب'!$B$6:$B$505,MATCH(B1924&amp;"",'الطلاب'!$A$6:$A$505,0))&amp;"","كود غير موجود"))</f>
        <v/>
      </c>
      <c r="G1924" s="6">
        <f>IF(B1924&amp;""="","",IFERROR(INDEX('الطلاب'!$F$6:$F$505,MATCH(B1924&amp;"",'الطلاب'!$A$6:$A$505,0))&amp;"",""))</f>
        <v/>
      </c>
      <c r="H1924" s="22">
        <f>IF(OR(B1924&amp;""="",NOT(ISNUMBER(A1924))),"",IF(COUNTIFS($B$6:$B$3005,B1924&amp;"",$A$6:$A$3005,"&gt;"&amp;A1924)=0,1,0))</f>
        <v/>
      </c>
    </row>
    <row r="1925">
      <c r="A1925" s="13" t="n"/>
      <c r="B1925" s="5" t="n"/>
      <c r="C1925" s="17" t="n"/>
      <c r="D1925" s="5" t="n"/>
      <c r="E1925" s="5" t="n"/>
      <c r="F1925" s="6">
        <f>IF(B1925&amp;""="","",IFERROR(INDEX('الطلاب'!$B$6:$B$505,MATCH(B1925&amp;"",'الطلاب'!$A$6:$A$505,0))&amp;"","كود غير موجود"))</f>
        <v/>
      </c>
      <c r="G1925" s="6">
        <f>IF(B1925&amp;""="","",IFERROR(INDEX('الطلاب'!$F$6:$F$505,MATCH(B1925&amp;"",'الطلاب'!$A$6:$A$505,0))&amp;"",""))</f>
        <v/>
      </c>
      <c r="H1925" s="22">
        <f>IF(OR(B1925&amp;""="",NOT(ISNUMBER(A1925))),"",IF(COUNTIFS($B$6:$B$3005,B1925&amp;"",$A$6:$A$3005,"&gt;"&amp;A1925)=0,1,0))</f>
        <v/>
      </c>
    </row>
    <row r="1926">
      <c r="A1926" s="13" t="n"/>
      <c r="B1926" s="5" t="n"/>
      <c r="C1926" s="17" t="n"/>
      <c r="D1926" s="5" t="n"/>
      <c r="E1926" s="5" t="n"/>
      <c r="F1926" s="6">
        <f>IF(B1926&amp;""="","",IFERROR(INDEX('الطلاب'!$B$6:$B$505,MATCH(B1926&amp;"",'الطلاب'!$A$6:$A$505,0))&amp;"","كود غير موجود"))</f>
        <v/>
      </c>
      <c r="G1926" s="6">
        <f>IF(B1926&amp;""="","",IFERROR(INDEX('الطلاب'!$F$6:$F$505,MATCH(B1926&amp;"",'الطلاب'!$A$6:$A$505,0))&amp;"",""))</f>
        <v/>
      </c>
      <c r="H1926" s="22">
        <f>IF(OR(B1926&amp;""="",NOT(ISNUMBER(A1926))),"",IF(COUNTIFS($B$6:$B$3005,B1926&amp;"",$A$6:$A$3005,"&gt;"&amp;A1926)=0,1,0))</f>
        <v/>
      </c>
    </row>
    <row r="1927">
      <c r="A1927" s="13" t="n"/>
      <c r="B1927" s="5" t="n"/>
      <c r="C1927" s="17" t="n"/>
      <c r="D1927" s="5" t="n"/>
      <c r="E1927" s="5" t="n"/>
      <c r="F1927" s="6">
        <f>IF(B1927&amp;""="","",IFERROR(INDEX('الطلاب'!$B$6:$B$505,MATCH(B1927&amp;"",'الطلاب'!$A$6:$A$505,0))&amp;"","كود غير موجود"))</f>
        <v/>
      </c>
      <c r="G1927" s="6">
        <f>IF(B1927&amp;""="","",IFERROR(INDEX('الطلاب'!$F$6:$F$505,MATCH(B1927&amp;"",'الطلاب'!$A$6:$A$505,0))&amp;"",""))</f>
        <v/>
      </c>
      <c r="H1927" s="22">
        <f>IF(OR(B1927&amp;""="",NOT(ISNUMBER(A1927))),"",IF(COUNTIFS($B$6:$B$3005,B1927&amp;"",$A$6:$A$3005,"&gt;"&amp;A1927)=0,1,0))</f>
        <v/>
      </c>
    </row>
    <row r="1928">
      <c r="A1928" s="13" t="n"/>
      <c r="B1928" s="5" t="n"/>
      <c r="C1928" s="17" t="n"/>
      <c r="D1928" s="5" t="n"/>
      <c r="E1928" s="5" t="n"/>
      <c r="F1928" s="6">
        <f>IF(B1928&amp;""="","",IFERROR(INDEX('الطلاب'!$B$6:$B$505,MATCH(B1928&amp;"",'الطلاب'!$A$6:$A$505,0))&amp;"","كود غير موجود"))</f>
        <v/>
      </c>
      <c r="G1928" s="6">
        <f>IF(B1928&amp;""="","",IFERROR(INDEX('الطلاب'!$F$6:$F$505,MATCH(B1928&amp;"",'الطلاب'!$A$6:$A$505,0))&amp;"",""))</f>
        <v/>
      </c>
      <c r="H1928" s="22">
        <f>IF(OR(B1928&amp;""="",NOT(ISNUMBER(A1928))),"",IF(COUNTIFS($B$6:$B$3005,B1928&amp;"",$A$6:$A$3005,"&gt;"&amp;A1928)=0,1,0))</f>
        <v/>
      </c>
    </row>
    <row r="1929">
      <c r="A1929" s="13" t="n"/>
      <c r="B1929" s="5" t="n"/>
      <c r="C1929" s="17" t="n"/>
      <c r="D1929" s="5" t="n"/>
      <c r="E1929" s="5" t="n"/>
      <c r="F1929" s="6">
        <f>IF(B1929&amp;""="","",IFERROR(INDEX('الطلاب'!$B$6:$B$505,MATCH(B1929&amp;"",'الطلاب'!$A$6:$A$505,0))&amp;"","كود غير موجود"))</f>
        <v/>
      </c>
      <c r="G1929" s="6">
        <f>IF(B1929&amp;""="","",IFERROR(INDEX('الطلاب'!$F$6:$F$505,MATCH(B1929&amp;"",'الطلاب'!$A$6:$A$505,0))&amp;"",""))</f>
        <v/>
      </c>
      <c r="H1929" s="22">
        <f>IF(OR(B1929&amp;""="",NOT(ISNUMBER(A1929))),"",IF(COUNTIFS($B$6:$B$3005,B1929&amp;"",$A$6:$A$3005,"&gt;"&amp;A1929)=0,1,0))</f>
        <v/>
      </c>
    </row>
    <row r="1930">
      <c r="A1930" s="13" t="n"/>
      <c r="B1930" s="5" t="n"/>
      <c r="C1930" s="17" t="n"/>
      <c r="D1930" s="5" t="n"/>
      <c r="E1930" s="5" t="n"/>
      <c r="F1930" s="6">
        <f>IF(B1930&amp;""="","",IFERROR(INDEX('الطلاب'!$B$6:$B$505,MATCH(B1930&amp;"",'الطلاب'!$A$6:$A$505,0))&amp;"","كود غير موجود"))</f>
        <v/>
      </c>
      <c r="G1930" s="6">
        <f>IF(B1930&amp;""="","",IFERROR(INDEX('الطلاب'!$F$6:$F$505,MATCH(B1930&amp;"",'الطلاب'!$A$6:$A$505,0))&amp;"",""))</f>
        <v/>
      </c>
      <c r="H1930" s="22">
        <f>IF(OR(B1930&amp;""="",NOT(ISNUMBER(A1930))),"",IF(COUNTIFS($B$6:$B$3005,B1930&amp;"",$A$6:$A$3005,"&gt;"&amp;A1930)=0,1,0))</f>
        <v/>
      </c>
    </row>
    <row r="1931">
      <c r="A1931" s="13" t="n"/>
      <c r="B1931" s="5" t="n"/>
      <c r="C1931" s="17" t="n"/>
      <c r="D1931" s="5" t="n"/>
      <c r="E1931" s="5" t="n"/>
      <c r="F1931" s="6">
        <f>IF(B1931&amp;""="","",IFERROR(INDEX('الطلاب'!$B$6:$B$505,MATCH(B1931&amp;"",'الطلاب'!$A$6:$A$505,0))&amp;"","كود غير موجود"))</f>
        <v/>
      </c>
      <c r="G1931" s="6">
        <f>IF(B1931&amp;""="","",IFERROR(INDEX('الطلاب'!$F$6:$F$505,MATCH(B1931&amp;"",'الطلاب'!$A$6:$A$505,0))&amp;"",""))</f>
        <v/>
      </c>
      <c r="H1931" s="22">
        <f>IF(OR(B1931&amp;""="",NOT(ISNUMBER(A1931))),"",IF(COUNTIFS($B$6:$B$3005,B1931&amp;"",$A$6:$A$3005,"&gt;"&amp;A1931)=0,1,0))</f>
        <v/>
      </c>
    </row>
    <row r="1932">
      <c r="A1932" s="13" t="n"/>
      <c r="B1932" s="5" t="n"/>
      <c r="C1932" s="17" t="n"/>
      <c r="D1932" s="5" t="n"/>
      <c r="E1932" s="5" t="n"/>
      <c r="F1932" s="6">
        <f>IF(B1932&amp;""="","",IFERROR(INDEX('الطلاب'!$B$6:$B$505,MATCH(B1932&amp;"",'الطلاب'!$A$6:$A$505,0))&amp;"","كود غير موجود"))</f>
        <v/>
      </c>
      <c r="G1932" s="6">
        <f>IF(B1932&amp;""="","",IFERROR(INDEX('الطلاب'!$F$6:$F$505,MATCH(B1932&amp;"",'الطلاب'!$A$6:$A$505,0))&amp;"",""))</f>
        <v/>
      </c>
      <c r="H1932" s="22">
        <f>IF(OR(B1932&amp;""="",NOT(ISNUMBER(A1932))),"",IF(COUNTIFS($B$6:$B$3005,B1932&amp;"",$A$6:$A$3005,"&gt;"&amp;A1932)=0,1,0))</f>
        <v/>
      </c>
    </row>
    <row r="1933">
      <c r="A1933" s="13" t="n"/>
      <c r="B1933" s="5" t="n"/>
      <c r="C1933" s="17" t="n"/>
      <c r="D1933" s="5" t="n"/>
      <c r="E1933" s="5" t="n"/>
      <c r="F1933" s="6">
        <f>IF(B1933&amp;""="","",IFERROR(INDEX('الطلاب'!$B$6:$B$505,MATCH(B1933&amp;"",'الطلاب'!$A$6:$A$505,0))&amp;"","كود غير موجود"))</f>
        <v/>
      </c>
      <c r="G1933" s="6">
        <f>IF(B1933&amp;""="","",IFERROR(INDEX('الطلاب'!$F$6:$F$505,MATCH(B1933&amp;"",'الطلاب'!$A$6:$A$505,0))&amp;"",""))</f>
        <v/>
      </c>
      <c r="H1933" s="22">
        <f>IF(OR(B1933&amp;""="",NOT(ISNUMBER(A1933))),"",IF(COUNTIFS($B$6:$B$3005,B1933&amp;"",$A$6:$A$3005,"&gt;"&amp;A1933)=0,1,0))</f>
        <v/>
      </c>
    </row>
    <row r="1934">
      <c r="A1934" s="13" t="n"/>
      <c r="B1934" s="5" t="n"/>
      <c r="C1934" s="17" t="n"/>
      <c r="D1934" s="5" t="n"/>
      <c r="E1934" s="5" t="n"/>
      <c r="F1934" s="6">
        <f>IF(B1934&amp;""="","",IFERROR(INDEX('الطلاب'!$B$6:$B$505,MATCH(B1934&amp;"",'الطلاب'!$A$6:$A$505,0))&amp;"","كود غير موجود"))</f>
        <v/>
      </c>
      <c r="G1934" s="6">
        <f>IF(B1934&amp;""="","",IFERROR(INDEX('الطلاب'!$F$6:$F$505,MATCH(B1934&amp;"",'الطلاب'!$A$6:$A$505,0))&amp;"",""))</f>
        <v/>
      </c>
      <c r="H1934" s="22">
        <f>IF(OR(B1934&amp;""="",NOT(ISNUMBER(A1934))),"",IF(COUNTIFS($B$6:$B$3005,B1934&amp;"",$A$6:$A$3005,"&gt;"&amp;A1934)=0,1,0))</f>
        <v/>
      </c>
    </row>
    <row r="1935">
      <c r="A1935" s="13" t="n"/>
      <c r="B1935" s="5" t="n"/>
      <c r="C1935" s="17" t="n"/>
      <c r="D1935" s="5" t="n"/>
      <c r="E1935" s="5" t="n"/>
      <c r="F1935" s="6">
        <f>IF(B1935&amp;""="","",IFERROR(INDEX('الطلاب'!$B$6:$B$505,MATCH(B1935&amp;"",'الطلاب'!$A$6:$A$505,0))&amp;"","كود غير موجود"))</f>
        <v/>
      </c>
      <c r="G1935" s="6">
        <f>IF(B1935&amp;""="","",IFERROR(INDEX('الطلاب'!$F$6:$F$505,MATCH(B1935&amp;"",'الطلاب'!$A$6:$A$505,0))&amp;"",""))</f>
        <v/>
      </c>
      <c r="H1935" s="22">
        <f>IF(OR(B1935&amp;""="",NOT(ISNUMBER(A1935))),"",IF(COUNTIFS($B$6:$B$3005,B1935&amp;"",$A$6:$A$3005,"&gt;"&amp;A1935)=0,1,0))</f>
        <v/>
      </c>
    </row>
    <row r="1936">
      <c r="A1936" s="13" t="n"/>
      <c r="B1936" s="5" t="n"/>
      <c r="C1936" s="17" t="n"/>
      <c r="D1936" s="5" t="n"/>
      <c r="E1936" s="5" t="n"/>
      <c r="F1936" s="6">
        <f>IF(B1936&amp;""="","",IFERROR(INDEX('الطلاب'!$B$6:$B$505,MATCH(B1936&amp;"",'الطلاب'!$A$6:$A$505,0))&amp;"","كود غير موجود"))</f>
        <v/>
      </c>
      <c r="G1936" s="6">
        <f>IF(B1936&amp;""="","",IFERROR(INDEX('الطلاب'!$F$6:$F$505,MATCH(B1936&amp;"",'الطلاب'!$A$6:$A$505,0))&amp;"",""))</f>
        <v/>
      </c>
      <c r="H1936" s="22">
        <f>IF(OR(B1936&amp;""="",NOT(ISNUMBER(A1936))),"",IF(COUNTIFS($B$6:$B$3005,B1936&amp;"",$A$6:$A$3005,"&gt;"&amp;A1936)=0,1,0))</f>
        <v/>
      </c>
    </row>
    <row r="1937">
      <c r="A1937" s="13" t="n"/>
      <c r="B1937" s="5" t="n"/>
      <c r="C1937" s="17" t="n"/>
      <c r="D1937" s="5" t="n"/>
      <c r="E1937" s="5" t="n"/>
      <c r="F1937" s="6">
        <f>IF(B1937&amp;""="","",IFERROR(INDEX('الطلاب'!$B$6:$B$505,MATCH(B1937&amp;"",'الطلاب'!$A$6:$A$505,0))&amp;"","كود غير موجود"))</f>
        <v/>
      </c>
      <c r="G1937" s="6">
        <f>IF(B1937&amp;""="","",IFERROR(INDEX('الطلاب'!$F$6:$F$505,MATCH(B1937&amp;"",'الطلاب'!$A$6:$A$505,0))&amp;"",""))</f>
        <v/>
      </c>
      <c r="H1937" s="22">
        <f>IF(OR(B1937&amp;""="",NOT(ISNUMBER(A1937))),"",IF(COUNTIFS($B$6:$B$3005,B1937&amp;"",$A$6:$A$3005,"&gt;"&amp;A1937)=0,1,0))</f>
        <v/>
      </c>
    </row>
    <row r="1938">
      <c r="A1938" s="13" t="n"/>
      <c r="B1938" s="5" t="n"/>
      <c r="C1938" s="17" t="n"/>
      <c r="D1938" s="5" t="n"/>
      <c r="E1938" s="5" t="n"/>
      <c r="F1938" s="6">
        <f>IF(B1938&amp;""="","",IFERROR(INDEX('الطلاب'!$B$6:$B$505,MATCH(B1938&amp;"",'الطلاب'!$A$6:$A$505,0))&amp;"","كود غير موجود"))</f>
        <v/>
      </c>
      <c r="G1938" s="6">
        <f>IF(B1938&amp;""="","",IFERROR(INDEX('الطلاب'!$F$6:$F$505,MATCH(B1938&amp;"",'الطلاب'!$A$6:$A$505,0))&amp;"",""))</f>
        <v/>
      </c>
      <c r="H1938" s="22">
        <f>IF(OR(B1938&amp;""="",NOT(ISNUMBER(A1938))),"",IF(COUNTIFS($B$6:$B$3005,B1938&amp;"",$A$6:$A$3005,"&gt;"&amp;A1938)=0,1,0))</f>
        <v/>
      </c>
    </row>
    <row r="1939">
      <c r="A1939" s="13" t="n"/>
      <c r="B1939" s="5" t="n"/>
      <c r="C1939" s="17" t="n"/>
      <c r="D1939" s="5" t="n"/>
      <c r="E1939" s="5" t="n"/>
      <c r="F1939" s="6">
        <f>IF(B1939&amp;""="","",IFERROR(INDEX('الطلاب'!$B$6:$B$505,MATCH(B1939&amp;"",'الطلاب'!$A$6:$A$505,0))&amp;"","كود غير موجود"))</f>
        <v/>
      </c>
      <c r="G1939" s="6">
        <f>IF(B1939&amp;""="","",IFERROR(INDEX('الطلاب'!$F$6:$F$505,MATCH(B1939&amp;"",'الطلاب'!$A$6:$A$505,0))&amp;"",""))</f>
        <v/>
      </c>
      <c r="H1939" s="22">
        <f>IF(OR(B1939&amp;""="",NOT(ISNUMBER(A1939))),"",IF(COUNTIFS($B$6:$B$3005,B1939&amp;"",$A$6:$A$3005,"&gt;"&amp;A1939)=0,1,0))</f>
        <v/>
      </c>
    </row>
    <row r="1940">
      <c r="A1940" s="13" t="n"/>
      <c r="B1940" s="5" t="n"/>
      <c r="C1940" s="17" t="n"/>
      <c r="D1940" s="5" t="n"/>
      <c r="E1940" s="5" t="n"/>
      <c r="F1940" s="6">
        <f>IF(B1940&amp;""="","",IFERROR(INDEX('الطلاب'!$B$6:$B$505,MATCH(B1940&amp;"",'الطلاب'!$A$6:$A$505,0))&amp;"","كود غير موجود"))</f>
        <v/>
      </c>
      <c r="G1940" s="6">
        <f>IF(B1940&amp;""="","",IFERROR(INDEX('الطلاب'!$F$6:$F$505,MATCH(B1940&amp;"",'الطلاب'!$A$6:$A$505,0))&amp;"",""))</f>
        <v/>
      </c>
      <c r="H1940" s="22">
        <f>IF(OR(B1940&amp;""="",NOT(ISNUMBER(A1940))),"",IF(COUNTIFS($B$6:$B$3005,B1940&amp;"",$A$6:$A$3005,"&gt;"&amp;A1940)=0,1,0))</f>
        <v/>
      </c>
    </row>
    <row r="1941">
      <c r="A1941" s="13" t="n"/>
      <c r="B1941" s="5" t="n"/>
      <c r="C1941" s="17" t="n"/>
      <c r="D1941" s="5" t="n"/>
      <c r="E1941" s="5" t="n"/>
      <c r="F1941" s="6">
        <f>IF(B1941&amp;""="","",IFERROR(INDEX('الطلاب'!$B$6:$B$505,MATCH(B1941&amp;"",'الطلاب'!$A$6:$A$505,0))&amp;"","كود غير موجود"))</f>
        <v/>
      </c>
      <c r="G1941" s="6">
        <f>IF(B1941&amp;""="","",IFERROR(INDEX('الطلاب'!$F$6:$F$505,MATCH(B1941&amp;"",'الطلاب'!$A$6:$A$505,0))&amp;"",""))</f>
        <v/>
      </c>
      <c r="H1941" s="22">
        <f>IF(OR(B1941&amp;""="",NOT(ISNUMBER(A1941))),"",IF(COUNTIFS($B$6:$B$3005,B1941&amp;"",$A$6:$A$3005,"&gt;"&amp;A1941)=0,1,0))</f>
        <v/>
      </c>
    </row>
    <row r="1942">
      <c r="A1942" s="13" t="n"/>
      <c r="B1942" s="5" t="n"/>
      <c r="C1942" s="17" t="n"/>
      <c r="D1942" s="5" t="n"/>
      <c r="E1942" s="5" t="n"/>
      <c r="F1942" s="6">
        <f>IF(B1942&amp;""="","",IFERROR(INDEX('الطلاب'!$B$6:$B$505,MATCH(B1942&amp;"",'الطلاب'!$A$6:$A$505,0))&amp;"","كود غير موجود"))</f>
        <v/>
      </c>
      <c r="G1942" s="6">
        <f>IF(B1942&amp;""="","",IFERROR(INDEX('الطلاب'!$F$6:$F$505,MATCH(B1942&amp;"",'الطلاب'!$A$6:$A$505,0))&amp;"",""))</f>
        <v/>
      </c>
      <c r="H1942" s="22">
        <f>IF(OR(B1942&amp;""="",NOT(ISNUMBER(A1942))),"",IF(COUNTIFS($B$6:$B$3005,B1942&amp;"",$A$6:$A$3005,"&gt;"&amp;A1942)=0,1,0))</f>
        <v/>
      </c>
    </row>
    <row r="1943">
      <c r="A1943" s="13" t="n"/>
      <c r="B1943" s="5" t="n"/>
      <c r="C1943" s="17" t="n"/>
      <c r="D1943" s="5" t="n"/>
      <c r="E1943" s="5" t="n"/>
      <c r="F1943" s="6">
        <f>IF(B1943&amp;""="","",IFERROR(INDEX('الطلاب'!$B$6:$B$505,MATCH(B1943&amp;"",'الطلاب'!$A$6:$A$505,0))&amp;"","كود غير موجود"))</f>
        <v/>
      </c>
      <c r="G1943" s="6">
        <f>IF(B1943&amp;""="","",IFERROR(INDEX('الطلاب'!$F$6:$F$505,MATCH(B1943&amp;"",'الطلاب'!$A$6:$A$505,0))&amp;"",""))</f>
        <v/>
      </c>
      <c r="H1943" s="22">
        <f>IF(OR(B1943&amp;""="",NOT(ISNUMBER(A1943))),"",IF(COUNTIFS($B$6:$B$3005,B1943&amp;"",$A$6:$A$3005,"&gt;"&amp;A1943)=0,1,0))</f>
        <v/>
      </c>
    </row>
    <row r="1944">
      <c r="A1944" s="13" t="n"/>
      <c r="B1944" s="5" t="n"/>
      <c r="C1944" s="17" t="n"/>
      <c r="D1944" s="5" t="n"/>
      <c r="E1944" s="5" t="n"/>
      <c r="F1944" s="6">
        <f>IF(B1944&amp;""="","",IFERROR(INDEX('الطلاب'!$B$6:$B$505,MATCH(B1944&amp;"",'الطلاب'!$A$6:$A$505,0))&amp;"","كود غير موجود"))</f>
        <v/>
      </c>
      <c r="G1944" s="6">
        <f>IF(B1944&amp;""="","",IFERROR(INDEX('الطلاب'!$F$6:$F$505,MATCH(B1944&amp;"",'الطلاب'!$A$6:$A$505,0))&amp;"",""))</f>
        <v/>
      </c>
      <c r="H1944" s="22">
        <f>IF(OR(B1944&amp;""="",NOT(ISNUMBER(A1944))),"",IF(COUNTIFS($B$6:$B$3005,B1944&amp;"",$A$6:$A$3005,"&gt;"&amp;A1944)=0,1,0))</f>
        <v/>
      </c>
    </row>
    <row r="1945">
      <c r="A1945" s="13" t="n"/>
      <c r="B1945" s="5" t="n"/>
      <c r="C1945" s="17" t="n"/>
      <c r="D1945" s="5" t="n"/>
      <c r="E1945" s="5" t="n"/>
      <c r="F1945" s="6">
        <f>IF(B1945&amp;""="","",IFERROR(INDEX('الطلاب'!$B$6:$B$505,MATCH(B1945&amp;"",'الطلاب'!$A$6:$A$505,0))&amp;"","كود غير موجود"))</f>
        <v/>
      </c>
      <c r="G1945" s="6">
        <f>IF(B1945&amp;""="","",IFERROR(INDEX('الطلاب'!$F$6:$F$505,MATCH(B1945&amp;"",'الطلاب'!$A$6:$A$505,0))&amp;"",""))</f>
        <v/>
      </c>
      <c r="H1945" s="22">
        <f>IF(OR(B1945&amp;""="",NOT(ISNUMBER(A1945))),"",IF(COUNTIFS($B$6:$B$3005,B1945&amp;"",$A$6:$A$3005,"&gt;"&amp;A1945)=0,1,0))</f>
        <v/>
      </c>
    </row>
    <row r="1946">
      <c r="A1946" s="13" t="n"/>
      <c r="B1946" s="5" t="n"/>
      <c r="C1946" s="17" t="n"/>
      <c r="D1946" s="5" t="n"/>
      <c r="E1946" s="5" t="n"/>
      <c r="F1946" s="6">
        <f>IF(B1946&amp;""="","",IFERROR(INDEX('الطلاب'!$B$6:$B$505,MATCH(B1946&amp;"",'الطلاب'!$A$6:$A$505,0))&amp;"","كود غير موجود"))</f>
        <v/>
      </c>
      <c r="G1946" s="6">
        <f>IF(B1946&amp;""="","",IFERROR(INDEX('الطلاب'!$F$6:$F$505,MATCH(B1946&amp;"",'الطلاب'!$A$6:$A$505,0))&amp;"",""))</f>
        <v/>
      </c>
      <c r="H1946" s="22">
        <f>IF(OR(B1946&amp;""="",NOT(ISNUMBER(A1946))),"",IF(COUNTIFS($B$6:$B$3005,B1946&amp;"",$A$6:$A$3005,"&gt;"&amp;A1946)=0,1,0))</f>
        <v/>
      </c>
    </row>
    <row r="1947">
      <c r="A1947" s="13" t="n"/>
      <c r="B1947" s="5" t="n"/>
      <c r="C1947" s="17" t="n"/>
      <c r="D1947" s="5" t="n"/>
      <c r="E1947" s="5" t="n"/>
      <c r="F1947" s="6">
        <f>IF(B1947&amp;""="","",IFERROR(INDEX('الطلاب'!$B$6:$B$505,MATCH(B1947&amp;"",'الطلاب'!$A$6:$A$505,0))&amp;"","كود غير موجود"))</f>
        <v/>
      </c>
      <c r="G1947" s="6">
        <f>IF(B1947&amp;""="","",IFERROR(INDEX('الطلاب'!$F$6:$F$505,MATCH(B1947&amp;"",'الطلاب'!$A$6:$A$505,0))&amp;"",""))</f>
        <v/>
      </c>
      <c r="H1947" s="22">
        <f>IF(OR(B1947&amp;""="",NOT(ISNUMBER(A1947))),"",IF(COUNTIFS($B$6:$B$3005,B1947&amp;"",$A$6:$A$3005,"&gt;"&amp;A1947)=0,1,0))</f>
        <v/>
      </c>
    </row>
    <row r="1948">
      <c r="A1948" s="13" t="n"/>
      <c r="B1948" s="5" t="n"/>
      <c r="C1948" s="17" t="n"/>
      <c r="D1948" s="5" t="n"/>
      <c r="E1948" s="5" t="n"/>
      <c r="F1948" s="6">
        <f>IF(B1948&amp;""="","",IFERROR(INDEX('الطلاب'!$B$6:$B$505,MATCH(B1948&amp;"",'الطلاب'!$A$6:$A$505,0))&amp;"","كود غير موجود"))</f>
        <v/>
      </c>
      <c r="G1948" s="6">
        <f>IF(B1948&amp;""="","",IFERROR(INDEX('الطلاب'!$F$6:$F$505,MATCH(B1948&amp;"",'الطلاب'!$A$6:$A$505,0))&amp;"",""))</f>
        <v/>
      </c>
      <c r="H1948" s="22">
        <f>IF(OR(B1948&amp;""="",NOT(ISNUMBER(A1948))),"",IF(COUNTIFS($B$6:$B$3005,B1948&amp;"",$A$6:$A$3005,"&gt;"&amp;A1948)=0,1,0))</f>
        <v/>
      </c>
    </row>
    <row r="1949">
      <c r="A1949" s="13" t="n"/>
      <c r="B1949" s="5" t="n"/>
      <c r="C1949" s="17" t="n"/>
      <c r="D1949" s="5" t="n"/>
      <c r="E1949" s="5" t="n"/>
      <c r="F1949" s="6">
        <f>IF(B1949&amp;""="","",IFERROR(INDEX('الطلاب'!$B$6:$B$505,MATCH(B1949&amp;"",'الطلاب'!$A$6:$A$505,0))&amp;"","كود غير موجود"))</f>
        <v/>
      </c>
      <c r="G1949" s="6">
        <f>IF(B1949&amp;""="","",IFERROR(INDEX('الطلاب'!$F$6:$F$505,MATCH(B1949&amp;"",'الطلاب'!$A$6:$A$505,0))&amp;"",""))</f>
        <v/>
      </c>
      <c r="H1949" s="22">
        <f>IF(OR(B1949&amp;""="",NOT(ISNUMBER(A1949))),"",IF(COUNTIFS($B$6:$B$3005,B1949&amp;"",$A$6:$A$3005,"&gt;"&amp;A1949)=0,1,0))</f>
        <v/>
      </c>
    </row>
    <row r="1950">
      <c r="A1950" s="13" t="n"/>
      <c r="B1950" s="5" t="n"/>
      <c r="C1950" s="17" t="n"/>
      <c r="D1950" s="5" t="n"/>
      <c r="E1950" s="5" t="n"/>
      <c r="F1950" s="6">
        <f>IF(B1950&amp;""="","",IFERROR(INDEX('الطلاب'!$B$6:$B$505,MATCH(B1950&amp;"",'الطلاب'!$A$6:$A$505,0))&amp;"","كود غير موجود"))</f>
        <v/>
      </c>
      <c r="G1950" s="6">
        <f>IF(B1950&amp;""="","",IFERROR(INDEX('الطلاب'!$F$6:$F$505,MATCH(B1950&amp;"",'الطلاب'!$A$6:$A$505,0))&amp;"",""))</f>
        <v/>
      </c>
      <c r="H1950" s="22">
        <f>IF(OR(B1950&amp;""="",NOT(ISNUMBER(A1950))),"",IF(COUNTIFS($B$6:$B$3005,B1950&amp;"",$A$6:$A$3005,"&gt;"&amp;A1950)=0,1,0))</f>
        <v/>
      </c>
    </row>
    <row r="1951">
      <c r="A1951" s="13" t="n"/>
      <c r="B1951" s="5" t="n"/>
      <c r="C1951" s="17" t="n"/>
      <c r="D1951" s="5" t="n"/>
      <c r="E1951" s="5" t="n"/>
      <c r="F1951" s="6">
        <f>IF(B1951&amp;""="","",IFERROR(INDEX('الطلاب'!$B$6:$B$505,MATCH(B1951&amp;"",'الطلاب'!$A$6:$A$505,0))&amp;"","كود غير موجود"))</f>
        <v/>
      </c>
      <c r="G1951" s="6">
        <f>IF(B1951&amp;""="","",IFERROR(INDEX('الطلاب'!$F$6:$F$505,MATCH(B1951&amp;"",'الطلاب'!$A$6:$A$505,0))&amp;"",""))</f>
        <v/>
      </c>
      <c r="H1951" s="22">
        <f>IF(OR(B1951&amp;""="",NOT(ISNUMBER(A1951))),"",IF(COUNTIFS($B$6:$B$3005,B1951&amp;"",$A$6:$A$3005,"&gt;"&amp;A1951)=0,1,0))</f>
        <v/>
      </c>
    </row>
    <row r="1952">
      <c r="A1952" s="13" t="n"/>
      <c r="B1952" s="5" t="n"/>
      <c r="C1952" s="17" t="n"/>
      <c r="D1952" s="5" t="n"/>
      <c r="E1952" s="5" t="n"/>
      <c r="F1952" s="6">
        <f>IF(B1952&amp;""="","",IFERROR(INDEX('الطلاب'!$B$6:$B$505,MATCH(B1952&amp;"",'الطلاب'!$A$6:$A$505,0))&amp;"","كود غير موجود"))</f>
        <v/>
      </c>
      <c r="G1952" s="6">
        <f>IF(B1952&amp;""="","",IFERROR(INDEX('الطلاب'!$F$6:$F$505,MATCH(B1952&amp;"",'الطلاب'!$A$6:$A$505,0))&amp;"",""))</f>
        <v/>
      </c>
      <c r="H1952" s="22">
        <f>IF(OR(B1952&amp;""="",NOT(ISNUMBER(A1952))),"",IF(COUNTIFS($B$6:$B$3005,B1952&amp;"",$A$6:$A$3005,"&gt;"&amp;A1952)=0,1,0))</f>
        <v/>
      </c>
    </row>
    <row r="1953">
      <c r="A1953" s="13" t="n"/>
      <c r="B1953" s="5" t="n"/>
      <c r="C1953" s="17" t="n"/>
      <c r="D1953" s="5" t="n"/>
      <c r="E1953" s="5" t="n"/>
      <c r="F1953" s="6">
        <f>IF(B1953&amp;""="","",IFERROR(INDEX('الطلاب'!$B$6:$B$505,MATCH(B1953&amp;"",'الطلاب'!$A$6:$A$505,0))&amp;"","كود غير موجود"))</f>
        <v/>
      </c>
      <c r="G1953" s="6">
        <f>IF(B1953&amp;""="","",IFERROR(INDEX('الطلاب'!$F$6:$F$505,MATCH(B1953&amp;"",'الطلاب'!$A$6:$A$505,0))&amp;"",""))</f>
        <v/>
      </c>
      <c r="H1953" s="22">
        <f>IF(OR(B1953&amp;""="",NOT(ISNUMBER(A1953))),"",IF(COUNTIFS($B$6:$B$3005,B1953&amp;"",$A$6:$A$3005,"&gt;"&amp;A1953)=0,1,0))</f>
        <v/>
      </c>
    </row>
    <row r="1954">
      <c r="A1954" s="13" t="n"/>
      <c r="B1954" s="5" t="n"/>
      <c r="C1954" s="17" t="n"/>
      <c r="D1954" s="5" t="n"/>
      <c r="E1954" s="5" t="n"/>
      <c r="F1954" s="6">
        <f>IF(B1954&amp;""="","",IFERROR(INDEX('الطلاب'!$B$6:$B$505,MATCH(B1954&amp;"",'الطلاب'!$A$6:$A$505,0))&amp;"","كود غير موجود"))</f>
        <v/>
      </c>
      <c r="G1954" s="6">
        <f>IF(B1954&amp;""="","",IFERROR(INDEX('الطلاب'!$F$6:$F$505,MATCH(B1954&amp;"",'الطلاب'!$A$6:$A$505,0))&amp;"",""))</f>
        <v/>
      </c>
      <c r="H1954" s="22">
        <f>IF(OR(B1954&amp;""="",NOT(ISNUMBER(A1954))),"",IF(COUNTIFS($B$6:$B$3005,B1954&amp;"",$A$6:$A$3005,"&gt;"&amp;A1954)=0,1,0))</f>
        <v/>
      </c>
    </row>
    <row r="1955">
      <c r="A1955" s="13" t="n"/>
      <c r="B1955" s="5" t="n"/>
      <c r="C1955" s="17" t="n"/>
      <c r="D1955" s="5" t="n"/>
      <c r="E1955" s="5" t="n"/>
      <c r="F1955" s="6">
        <f>IF(B1955&amp;""="","",IFERROR(INDEX('الطلاب'!$B$6:$B$505,MATCH(B1955&amp;"",'الطلاب'!$A$6:$A$505,0))&amp;"","كود غير موجود"))</f>
        <v/>
      </c>
      <c r="G1955" s="6">
        <f>IF(B1955&amp;""="","",IFERROR(INDEX('الطلاب'!$F$6:$F$505,MATCH(B1955&amp;"",'الطلاب'!$A$6:$A$505,0))&amp;"",""))</f>
        <v/>
      </c>
      <c r="H1955" s="22">
        <f>IF(OR(B1955&amp;""="",NOT(ISNUMBER(A1955))),"",IF(COUNTIFS($B$6:$B$3005,B1955&amp;"",$A$6:$A$3005,"&gt;"&amp;A1955)=0,1,0))</f>
        <v/>
      </c>
    </row>
    <row r="1956">
      <c r="A1956" s="13" t="n"/>
      <c r="B1956" s="5" t="n"/>
      <c r="C1956" s="17" t="n"/>
      <c r="D1956" s="5" t="n"/>
      <c r="E1956" s="5" t="n"/>
      <c r="F1956" s="6">
        <f>IF(B1956&amp;""="","",IFERROR(INDEX('الطلاب'!$B$6:$B$505,MATCH(B1956&amp;"",'الطلاب'!$A$6:$A$505,0))&amp;"","كود غير موجود"))</f>
        <v/>
      </c>
      <c r="G1956" s="6">
        <f>IF(B1956&amp;""="","",IFERROR(INDEX('الطلاب'!$F$6:$F$505,MATCH(B1956&amp;"",'الطلاب'!$A$6:$A$505,0))&amp;"",""))</f>
        <v/>
      </c>
      <c r="H1956" s="22">
        <f>IF(OR(B1956&amp;""="",NOT(ISNUMBER(A1956))),"",IF(COUNTIFS($B$6:$B$3005,B1956&amp;"",$A$6:$A$3005,"&gt;"&amp;A1956)=0,1,0))</f>
        <v/>
      </c>
    </row>
    <row r="1957">
      <c r="A1957" s="13" t="n"/>
      <c r="B1957" s="5" t="n"/>
      <c r="C1957" s="17" t="n"/>
      <c r="D1957" s="5" t="n"/>
      <c r="E1957" s="5" t="n"/>
      <c r="F1957" s="6">
        <f>IF(B1957&amp;""="","",IFERROR(INDEX('الطلاب'!$B$6:$B$505,MATCH(B1957&amp;"",'الطلاب'!$A$6:$A$505,0))&amp;"","كود غير موجود"))</f>
        <v/>
      </c>
      <c r="G1957" s="6">
        <f>IF(B1957&amp;""="","",IFERROR(INDEX('الطلاب'!$F$6:$F$505,MATCH(B1957&amp;"",'الطلاب'!$A$6:$A$505,0))&amp;"",""))</f>
        <v/>
      </c>
      <c r="H1957" s="22">
        <f>IF(OR(B1957&amp;""="",NOT(ISNUMBER(A1957))),"",IF(COUNTIFS($B$6:$B$3005,B1957&amp;"",$A$6:$A$3005,"&gt;"&amp;A1957)=0,1,0))</f>
        <v/>
      </c>
    </row>
    <row r="1958">
      <c r="A1958" s="13" t="n"/>
      <c r="B1958" s="5" t="n"/>
      <c r="C1958" s="17" t="n"/>
      <c r="D1958" s="5" t="n"/>
      <c r="E1958" s="5" t="n"/>
      <c r="F1958" s="6">
        <f>IF(B1958&amp;""="","",IFERROR(INDEX('الطلاب'!$B$6:$B$505,MATCH(B1958&amp;"",'الطلاب'!$A$6:$A$505,0))&amp;"","كود غير موجود"))</f>
        <v/>
      </c>
      <c r="G1958" s="6">
        <f>IF(B1958&amp;""="","",IFERROR(INDEX('الطلاب'!$F$6:$F$505,MATCH(B1958&amp;"",'الطلاب'!$A$6:$A$505,0))&amp;"",""))</f>
        <v/>
      </c>
      <c r="H1958" s="22">
        <f>IF(OR(B1958&amp;""="",NOT(ISNUMBER(A1958))),"",IF(COUNTIFS($B$6:$B$3005,B1958&amp;"",$A$6:$A$3005,"&gt;"&amp;A1958)=0,1,0))</f>
        <v/>
      </c>
    </row>
    <row r="1959">
      <c r="A1959" s="13" t="n"/>
      <c r="B1959" s="5" t="n"/>
      <c r="C1959" s="17" t="n"/>
      <c r="D1959" s="5" t="n"/>
      <c r="E1959" s="5" t="n"/>
      <c r="F1959" s="6">
        <f>IF(B1959&amp;""="","",IFERROR(INDEX('الطلاب'!$B$6:$B$505,MATCH(B1959&amp;"",'الطلاب'!$A$6:$A$505,0))&amp;"","كود غير موجود"))</f>
        <v/>
      </c>
      <c r="G1959" s="6">
        <f>IF(B1959&amp;""="","",IFERROR(INDEX('الطلاب'!$F$6:$F$505,MATCH(B1959&amp;"",'الطلاب'!$A$6:$A$505,0))&amp;"",""))</f>
        <v/>
      </c>
      <c r="H1959" s="22">
        <f>IF(OR(B1959&amp;""="",NOT(ISNUMBER(A1959))),"",IF(COUNTIFS($B$6:$B$3005,B1959&amp;"",$A$6:$A$3005,"&gt;"&amp;A1959)=0,1,0))</f>
        <v/>
      </c>
    </row>
    <row r="1960">
      <c r="A1960" s="13" t="n"/>
      <c r="B1960" s="5" t="n"/>
      <c r="C1960" s="17" t="n"/>
      <c r="D1960" s="5" t="n"/>
      <c r="E1960" s="5" t="n"/>
      <c r="F1960" s="6">
        <f>IF(B1960&amp;""="","",IFERROR(INDEX('الطلاب'!$B$6:$B$505,MATCH(B1960&amp;"",'الطلاب'!$A$6:$A$505,0))&amp;"","كود غير موجود"))</f>
        <v/>
      </c>
      <c r="G1960" s="6">
        <f>IF(B1960&amp;""="","",IFERROR(INDEX('الطلاب'!$F$6:$F$505,MATCH(B1960&amp;"",'الطلاب'!$A$6:$A$505,0))&amp;"",""))</f>
        <v/>
      </c>
      <c r="H1960" s="22">
        <f>IF(OR(B1960&amp;""="",NOT(ISNUMBER(A1960))),"",IF(COUNTIFS($B$6:$B$3005,B1960&amp;"",$A$6:$A$3005,"&gt;"&amp;A1960)=0,1,0))</f>
        <v/>
      </c>
    </row>
    <row r="1961">
      <c r="A1961" s="13" t="n"/>
      <c r="B1961" s="5" t="n"/>
      <c r="C1961" s="17" t="n"/>
      <c r="D1961" s="5" t="n"/>
      <c r="E1961" s="5" t="n"/>
      <c r="F1961" s="6">
        <f>IF(B1961&amp;""="","",IFERROR(INDEX('الطلاب'!$B$6:$B$505,MATCH(B1961&amp;"",'الطلاب'!$A$6:$A$505,0))&amp;"","كود غير موجود"))</f>
        <v/>
      </c>
      <c r="G1961" s="6">
        <f>IF(B1961&amp;""="","",IFERROR(INDEX('الطلاب'!$F$6:$F$505,MATCH(B1961&amp;"",'الطلاب'!$A$6:$A$505,0))&amp;"",""))</f>
        <v/>
      </c>
      <c r="H1961" s="22">
        <f>IF(OR(B1961&amp;""="",NOT(ISNUMBER(A1961))),"",IF(COUNTIFS($B$6:$B$3005,B1961&amp;"",$A$6:$A$3005,"&gt;"&amp;A1961)=0,1,0))</f>
        <v/>
      </c>
    </row>
    <row r="1962">
      <c r="A1962" s="13" t="n"/>
      <c r="B1962" s="5" t="n"/>
      <c r="C1962" s="17" t="n"/>
      <c r="D1962" s="5" t="n"/>
      <c r="E1962" s="5" t="n"/>
      <c r="F1962" s="6">
        <f>IF(B1962&amp;""="","",IFERROR(INDEX('الطلاب'!$B$6:$B$505,MATCH(B1962&amp;"",'الطلاب'!$A$6:$A$505,0))&amp;"","كود غير موجود"))</f>
        <v/>
      </c>
      <c r="G1962" s="6">
        <f>IF(B1962&amp;""="","",IFERROR(INDEX('الطلاب'!$F$6:$F$505,MATCH(B1962&amp;"",'الطلاب'!$A$6:$A$505,0))&amp;"",""))</f>
        <v/>
      </c>
      <c r="H1962" s="22">
        <f>IF(OR(B1962&amp;""="",NOT(ISNUMBER(A1962))),"",IF(COUNTIFS($B$6:$B$3005,B1962&amp;"",$A$6:$A$3005,"&gt;"&amp;A1962)=0,1,0))</f>
        <v/>
      </c>
    </row>
    <row r="1963">
      <c r="A1963" s="13" t="n"/>
      <c r="B1963" s="5" t="n"/>
      <c r="C1963" s="17" t="n"/>
      <c r="D1963" s="5" t="n"/>
      <c r="E1963" s="5" t="n"/>
      <c r="F1963" s="6">
        <f>IF(B1963&amp;""="","",IFERROR(INDEX('الطلاب'!$B$6:$B$505,MATCH(B1963&amp;"",'الطلاب'!$A$6:$A$505,0))&amp;"","كود غير موجود"))</f>
        <v/>
      </c>
      <c r="G1963" s="6">
        <f>IF(B1963&amp;""="","",IFERROR(INDEX('الطلاب'!$F$6:$F$505,MATCH(B1963&amp;"",'الطلاب'!$A$6:$A$505,0))&amp;"",""))</f>
        <v/>
      </c>
      <c r="H1963" s="22">
        <f>IF(OR(B1963&amp;""="",NOT(ISNUMBER(A1963))),"",IF(COUNTIFS($B$6:$B$3005,B1963&amp;"",$A$6:$A$3005,"&gt;"&amp;A1963)=0,1,0))</f>
        <v/>
      </c>
    </row>
    <row r="1964">
      <c r="A1964" s="13" t="n"/>
      <c r="B1964" s="5" t="n"/>
      <c r="C1964" s="17" t="n"/>
      <c r="D1964" s="5" t="n"/>
      <c r="E1964" s="5" t="n"/>
      <c r="F1964" s="6">
        <f>IF(B1964&amp;""="","",IFERROR(INDEX('الطلاب'!$B$6:$B$505,MATCH(B1964&amp;"",'الطلاب'!$A$6:$A$505,0))&amp;"","كود غير موجود"))</f>
        <v/>
      </c>
      <c r="G1964" s="6">
        <f>IF(B1964&amp;""="","",IFERROR(INDEX('الطلاب'!$F$6:$F$505,MATCH(B1964&amp;"",'الطلاب'!$A$6:$A$505,0))&amp;"",""))</f>
        <v/>
      </c>
      <c r="H1964" s="22">
        <f>IF(OR(B1964&amp;""="",NOT(ISNUMBER(A1964))),"",IF(COUNTIFS($B$6:$B$3005,B1964&amp;"",$A$6:$A$3005,"&gt;"&amp;A1964)=0,1,0))</f>
        <v/>
      </c>
    </row>
    <row r="1965">
      <c r="A1965" s="13" t="n"/>
      <c r="B1965" s="5" t="n"/>
      <c r="C1965" s="17" t="n"/>
      <c r="D1965" s="5" t="n"/>
      <c r="E1965" s="5" t="n"/>
      <c r="F1965" s="6">
        <f>IF(B1965&amp;""="","",IFERROR(INDEX('الطلاب'!$B$6:$B$505,MATCH(B1965&amp;"",'الطلاب'!$A$6:$A$505,0))&amp;"","كود غير موجود"))</f>
        <v/>
      </c>
      <c r="G1965" s="6">
        <f>IF(B1965&amp;""="","",IFERROR(INDEX('الطلاب'!$F$6:$F$505,MATCH(B1965&amp;"",'الطلاب'!$A$6:$A$505,0))&amp;"",""))</f>
        <v/>
      </c>
      <c r="H1965" s="22">
        <f>IF(OR(B1965&amp;""="",NOT(ISNUMBER(A1965))),"",IF(COUNTIFS($B$6:$B$3005,B1965&amp;"",$A$6:$A$3005,"&gt;"&amp;A1965)=0,1,0))</f>
        <v/>
      </c>
    </row>
    <row r="1966">
      <c r="A1966" s="13" t="n"/>
      <c r="B1966" s="5" t="n"/>
      <c r="C1966" s="17" t="n"/>
      <c r="D1966" s="5" t="n"/>
      <c r="E1966" s="5" t="n"/>
      <c r="F1966" s="6">
        <f>IF(B1966&amp;""="","",IFERROR(INDEX('الطلاب'!$B$6:$B$505,MATCH(B1966&amp;"",'الطلاب'!$A$6:$A$505,0))&amp;"","كود غير موجود"))</f>
        <v/>
      </c>
      <c r="G1966" s="6">
        <f>IF(B1966&amp;""="","",IFERROR(INDEX('الطلاب'!$F$6:$F$505,MATCH(B1966&amp;"",'الطلاب'!$A$6:$A$505,0))&amp;"",""))</f>
        <v/>
      </c>
      <c r="H1966" s="22">
        <f>IF(OR(B1966&amp;""="",NOT(ISNUMBER(A1966))),"",IF(COUNTIFS($B$6:$B$3005,B1966&amp;"",$A$6:$A$3005,"&gt;"&amp;A1966)=0,1,0))</f>
        <v/>
      </c>
    </row>
    <row r="1967">
      <c r="A1967" s="13" t="n"/>
      <c r="B1967" s="5" t="n"/>
      <c r="C1967" s="17" t="n"/>
      <c r="D1967" s="5" t="n"/>
      <c r="E1967" s="5" t="n"/>
      <c r="F1967" s="6">
        <f>IF(B1967&amp;""="","",IFERROR(INDEX('الطلاب'!$B$6:$B$505,MATCH(B1967&amp;"",'الطلاب'!$A$6:$A$505,0))&amp;"","كود غير موجود"))</f>
        <v/>
      </c>
      <c r="G1967" s="6">
        <f>IF(B1967&amp;""="","",IFERROR(INDEX('الطلاب'!$F$6:$F$505,MATCH(B1967&amp;"",'الطلاب'!$A$6:$A$505,0))&amp;"",""))</f>
        <v/>
      </c>
      <c r="H1967" s="22">
        <f>IF(OR(B1967&amp;""="",NOT(ISNUMBER(A1967))),"",IF(COUNTIFS($B$6:$B$3005,B1967&amp;"",$A$6:$A$3005,"&gt;"&amp;A1967)=0,1,0))</f>
        <v/>
      </c>
    </row>
    <row r="1968">
      <c r="A1968" s="13" t="n"/>
      <c r="B1968" s="5" t="n"/>
      <c r="C1968" s="17" t="n"/>
      <c r="D1968" s="5" t="n"/>
      <c r="E1968" s="5" t="n"/>
      <c r="F1968" s="6">
        <f>IF(B1968&amp;""="","",IFERROR(INDEX('الطلاب'!$B$6:$B$505,MATCH(B1968&amp;"",'الطلاب'!$A$6:$A$505,0))&amp;"","كود غير موجود"))</f>
        <v/>
      </c>
      <c r="G1968" s="6">
        <f>IF(B1968&amp;""="","",IFERROR(INDEX('الطلاب'!$F$6:$F$505,MATCH(B1968&amp;"",'الطلاب'!$A$6:$A$505,0))&amp;"",""))</f>
        <v/>
      </c>
      <c r="H1968" s="22">
        <f>IF(OR(B1968&amp;""="",NOT(ISNUMBER(A1968))),"",IF(COUNTIFS($B$6:$B$3005,B1968&amp;"",$A$6:$A$3005,"&gt;"&amp;A1968)=0,1,0))</f>
        <v/>
      </c>
    </row>
    <row r="1969">
      <c r="A1969" s="13" t="n"/>
      <c r="B1969" s="5" t="n"/>
      <c r="C1969" s="17" t="n"/>
      <c r="D1969" s="5" t="n"/>
      <c r="E1969" s="5" t="n"/>
      <c r="F1969" s="6">
        <f>IF(B1969&amp;""="","",IFERROR(INDEX('الطلاب'!$B$6:$B$505,MATCH(B1969&amp;"",'الطلاب'!$A$6:$A$505,0))&amp;"","كود غير موجود"))</f>
        <v/>
      </c>
      <c r="G1969" s="6">
        <f>IF(B1969&amp;""="","",IFERROR(INDEX('الطلاب'!$F$6:$F$505,MATCH(B1969&amp;"",'الطلاب'!$A$6:$A$505,0))&amp;"",""))</f>
        <v/>
      </c>
      <c r="H1969" s="22">
        <f>IF(OR(B1969&amp;""="",NOT(ISNUMBER(A1969))),"",IF(COUNTIFS($B$6:$B$3005,B1969&amp;"",$A$6:$A$3005,"&gt;"&amp;A1969)=0,1,0))</f>
        <v/>
      </c>
    </row>
    <row r="1970">
      <c r="A1970" s="13" t="n"/>
      <c r="B1970" s="5" t="n"/>
      <c r="C1970" s="17" t="n"/>
      <c r="D1970" s="5" t="n"/>
      <c r="E1970" s="5" t="n"/>
      <c r="F1970" s="6">
        <f>IF(B1970&amp;""="","",IFERROR(INDEX('الطلاب'!$B$6:$B$505,MATCH(B1970&amp;"",'الطلاب'!$A$6:$A$505,0))&amp;"","كود غير موجود"))</f>
        <v/>
      </c>
      <c r="G1970" s="6">
        <f>IF(B1970&amp;""="","",IFERROR(INDEX('الطلاب'!$F$6:$F$505,MATCH(B1970&amp;"",'الطلاب'!$A$6:$A$505,0))&amp;"",""))</f>
        <v/>
      </c>
      <c r="H1970" s="22">
        <f>IF(OR(B1970&amp;""="",NOT(ISNUMBER(A1970))),"",IF(COUNTIFS($B$6:$B$3005,B1970&amp;"",$A$6:$A$3005,"&gt;"&amp;A1970)=0,1,0))</f>
        <v/>
      </c>
    </row>
    <row r="1971">
      <c r="A1971" s="13" t="n"/>
      <c r="B1971" s="5" t="n"/>
      <c r="C1971" s="17" t="n"/>
      <c r="D1971" s="5" t="n"/>
      <c r="E1971" s="5" t="n"/>
      <c r="F1971" s="6">
        <f>IF(B1971&amp;""="","",IFERROR(INDEX('الطلاب'!$B$6:$B$505,MATCH(B1971&amp;"",'الطلاب'!$A$6:$A$505,0))&amp;"","كود غير موجود"))</f>
        <v/>
      </c>
      <c r="G1971" s="6">
        <f>IF(B1971&amp;""="","",IFERROR(INDEX('الطلاب'!$F$6:$F$505,MATCH(B1971&amp;"",'الطلاب'!$A$6:$A$505,0))&amp;"",""))</f>
        <v/>
      </c>
      <c r="H1971" s="22">
        <f>IF(OR(B1971&amp;""="",NOT(ISNUMBER(A1971))),"",IF(COUNTIFS($B$6:$B$3005,B1971&amp;"",$A$6:$A$3005,"&gt;"&amp;A1971)=0,1,0))</f>
        <v/>
      </c>
    </row>
    <row r="1972">
      <c r="A1972" s="13" t="n"/>
      <c r="B1972" s="5" t="n"/>
      <c r="C1972" s="17" t="n"/>
      <c r="D1972" s="5" t="n"/>
      <c r="E1972" s="5" t="n"/>
      <c r="F1972" s="6">
        <f>IF(B1972&amp;""="","",IFERROR(INDEX('الطلاب'!$B$6:$B$505,MATCH(B1972&amp;"",'الطلاب'!$A$6:$A$505,0))&amp;"","كود غير موجود"))</f>
        <v/>
      </c>
      <c r="G1972" s="6">
        <f>IF(B1972&amp;""="","",IFERROR(INDEX('الطلاب'!$F$6:$F$505,MATCH(B1972&amp;"",'الطلاب'!$A$6:$A$505,0))&amp;"",""))</f>
        <v/>
      </c>
      <c r="H1972" s="22">
        <f>IF(OR(B1972&amp;""="",NOT(ISNUMBER(A1972))),"",IF(COUNTIFS($B$6:$B$3005,B1972&amp;"",$A$6:$A$3005,"&gt;"&amp;A1972)=0,1,0))</f>
        <v/>
      </c>
    </row>
    <row r="1973">
      <c r="A1973" s="13" t="n"/>
      <c r="B1973" s="5" t="n"/>
      <c r="C1973" s="17" t="n"/>
      <c r="D1973" s="5" t="n"/>
      <c r="E1973" s="5" t="n"/>
      <c r="F1973" s="6">
        <f>IF(B1973&amp;""="","",IFERROR(INDEX('الطلاب'!$B$6:$B$505,MATCH(B1973&amp;"",'الطلاب'!$A$6:$A$505,0))&amp;"","كود غير موجود"))</f>
        <v/>
      </c>
      <c r="G1973" s="6">
        <f>IF(B1973&amp;""="","",IFERROR(INDEX('الطلاب'!$F$6:$F$505,MATCH(B1973&amp;"",'الطلاب'!$A$6:$A$505,0))&amp;"",""))</f>
        <v/>
      </c>
      <c r="H1973" s="22">
        <f>IF(OR(B1973&amp;""="",NOT(ISNUMBER(A1973))),"",IF(COUNTIFS($B$6:$B$3005,B1973&amp;"",$A$6:$A$3005,"&gt;"&amp;A1973)=0,1,0))</f>
        <v/>
      </c>
    </row>
    <row r="1974">
      <c r="A1974" s="13" t="n"/>
      <c r="B1974" s="5" t="n"/>
      <c r="C1974" s="17" t="n"/>
      <c r="D1974" s="5" t="n"/>
      <c r="E1974" s="5" t="n"/>
      <c r="F1974" s="6">
        <f>IF(B1974&amp;""="","",IFERROR(INDEX('الطلاب'!$B$6:$B$505,MATCH(B1974&amp;"",'الطلاب'!$A$6:$A$505,0))&amp;"","كود غير موجود"))</f>
        <v/>
      </c>
      <c r="G1974" s="6">
        <f>IF(B1974&amp;""="","",IFERROR(INDEX('الطلاب'!$F$6:$F$505,MATCH(B1974&amp;"",'الطلاب'!$A$6:$A$505,0))&amp;"",""))</f>
        <v/>
      </c>
      <c r="H1974" s="22">
        <f>IF(OR(B1974&amp;""="",NOT(ISNUMBER(A1974))),"",IF(COUNTIFS($B$6:$B$3005,B1974&amp;"",$A$6:$A$3005,"&gt;"&amp;A1974)=0,1,0))</f>
        <v/>
      </c>
    </row>
    <row r="1975">
      <c r="A1975" s="13" t="n"/>
      <c r="B1975" s="5" t="n"/>
      <c r="C1975" s="17" t="n"/>
      <c r="D1975" s="5" t="n"/>
      <c r="E1975" s="5" t="n"/>
      <c r="F1975" s="6">
        <f>IF(B1975&amp;""="","",IFERROR(INDEX('الطلاب'!$B$6:$B$505,MATCH(B1975&amp;"",'الطلاب'!$A$6:$A$505,0))&amp;"","كود غير موجود"))</f>
        <v/>
      </c>
      <c r="G1975" s="6">
        <f>IF(B1975&amp;""="","",IFERROR(INDEX('الطلاب'!$F$6:$F$505,MATCH(B1975&amp;"",'الطلاب'!$A$6:$A$505,0))&amp;"",""))</f>
        <v/>
      </c>
      <c r="H1975" s="22">
        <f>IF(OR(B1975&amp;""="",NOT(ISNUMBER(A1975))),"",IF(COUNTIFS($B$6:$B$3005,B1975&amp;"",$A$6:$A$3005,"&gt;"&amp;A1975)=0,1,0))</f>
        <v/>
      </c>
    </row>
    <row r="1976">
      <c r="A1976" s="13" t="n"/>
      <c r="B1976" s="5" t="n"/>
      <c r="C1976" s="17" t="n"/>
      <c r="D1976" s="5" t="n"/>
      <c r="E1976" s="5" t="n"/>
      <c r="F1976" s="6">
        <f>IF(B1976&amp;""="","",IFERROR(INDEX('الطلاب'!$B$6:$B$505,MATCH(B1976&amp;"",'الطلاب'!$A$6:$A$505,0))&amp;"","كود غير موجود"))</f>
        <v/>
      </c>
      <c r="G1976" s="6">
        <f>IF(B1976&amp;""="","",IFERROR(INDEX('الطلاب'!$F$6:$F$505,MATCH(B1976&amp;"",'الطلاب'!$A$6:$A$505,0))&amp;"",""))</f>
        <v/>
      </c>
      <c r="H1976" s="22">
        <f>IF(OR(B1976&amp;""="",NOT(ISNUMBER(A1976))),"",IF(COUNTIFS($B$6:$B$3005,B1976&amp;"",$A$6:$A$3005,"&gt;"&amp;A1976)=0,1,0))</f>
        <v/>
      </c>
    </row>
    <row r="1977">
      <c r="A1977" s="13" t="n"/>
      <c r="B1977" s="5" t="n"/>
      <c r="C1977" s="17" t="n"/>
      <c r="D1977" s="5" t="n"/>
      <c r="E1977" s="5" t="n"/>
      <c r="F1977" s="6">
        <f>IF(B1977&amp;""="","",IFERROR(INDEX('الطلاب'!$B$6:$B$505,MATCH(B1977&amp;"",'الطلاب'!$A$6:$A$505,0))&amp;"","كود غير موجود"))</f>
        <v/>
      </c>
      <c r="G1977" s="6">
        <f>IF(B1977&amp;""="","",IFERROR(INDEX('الطلاب'!$F$6:$F$505,MATCH(B1977&amp;"",'الطلاب'!$A$6:$A$505,0))&amp;"",""))</f>
        <v/>
      </c>
      <c r="H1977" s="22">
        <f>IF(OR(B1977&amp;""="",NOT(ISNUMBER(A1977))),"",IF(COUNTIFS($B$6:$B$3005,B1977&amp;"",$A$6:$A$3005,"&gt;"&amp;A1977)=0,1,0))</f>
        <v/>
      </c>
    </row>
    <row r="1978">
      <c r="A1978" s="13" t="n"/>
      <c r="B1978" s="5" t="n"/>
      <c r="C1978" s="17" t="n"/>
      <c r="D1978" s="5" t="n"/>
      <c r="E1978" s="5" t="n"/>
      <c r="F1978" s="6">
        <f>IF(B1978&amp;""="","",IFERROR(INDEX('الطلاب'!$B$6:$B$505,MATCH(B1978&amp;"",'الطلاب'!$A$6:$A$505,0))&amp;"","كود غير موجود"))</f>
        <v/>
      </c>
      <c r="G1978" s="6">
        <f>IF(B1978&amp;""="","",IFERROR(INDEX('الطلاب'!$F$6:$F$505,MATCH(B1978&amp;"",'الطلاب'!$A$6:$A$505,0))&amp;"",""))</f>
        <v/>
      </c>
      <c r="H1978" s="22">
        <f>IF(OR(B1978&amp;""="",NOT(ISNUMBER(A1978))),"",IF(COUNTIFS($B$6:$B$3005,B1978&amp;"",$A$6:$A$3005,"&gt;"&amp;A1978)=0,1,0))</f>
        <v/>
      </c>
    </row>
    <row r="1979">
      <c r="A1979" s="13" t="n"/>
      <c r="B1979" s="5" t="n"/>
      <c r="C1979" s="17" t="n"/>
      <c r="D1979" s="5" t="n"/>
      <c r="E1979" s="5" t="n"/>
      <c r="F1979" s="6">
        <f>IF(B1979&amp;""="","",IFERROR(INDEX('الطلاب'!$B$6:$B$505,MATCH(B1979&amp;"",'الطلاب'!$A$6:$A$505,0))&amp;"","كود غير موجود"))</f>
        <v/>
      </c>
      <c r="G1979" s="6">
        <f>IF(B1979&amp;""="","",IFERROR(INDEX('الطلاب'!$F$6:$F$505,MATCH(B1979&amp;"",'الطلاب'!$A$6:$A$505,0))&amp;"",""))</f>
        <v/>
      </c>
      <c r="H1979" s="22">
        <f>IF(OR(B1979&amp;""="",NOT(ISNUMBER(A1979))),"",IF(COUNTIFS($B$6:$B$3005,B1979&amp;"",$A$6:$A$3005,"&gt;"&amp;A1979)=0,1,0))</f>
        <v/>
      </c>
    </row>
    <row r="1980">
      <c r="A1980" s="13" t="n"/>
      <c r="B1980" s="5" t="n"/>
      <c r="C1980" s="17" t="n"/>
      <c r="D1980" s="5" t="n"/>
      <c r="E1980" s="5" t="n"/>
      <c r="F1980" s="6">
        <f>IF(B1980&amp;""="","",IFERROR(INDEX('الطلاب'!$B$6:$B$505,MATCH(B1980&amp;"",'الطلاب'!$A$6:$A$505,0))&amp;"","كود غير موجود"))</f>
        <v/>
      </c>
      <c r="G1980" s="6">
        <f>IF(B1980&amp;""="","",IFERROR(INDEX('الطلاب'!$F$6:$F$505,MATCH(B1980&amp;"",'الطلاب'!$A$6:$A$505,0))&amp;"",""))</f>
        <v/>
      </c>
      <c r="H1980" s="22">
        <f>IF(OR(B1980&amp;""="",NOT(ISNUMBER(A1980))),"",IF(COUNTIFS($B$6:$B$3005,B1980&amp;"",$A$6:$A$3005,"&gt;"&amp;A1980)=0,1,0))</f>
        <v/>
      </c>
    </row>
    <row r="1981">
      <c r="A1981" s="13" t="n"/>
      <c r="B1981" s="5" t="n"/>
      <c r="C1981" s="17" t="n"/>
      <c r="D1981" s="5" t="n"/>
      <c r="E1981" s="5" t="n"/>
      <c r="F1981" s="6">
        <f>IF(B1981&amp;""="","",IFERROR(INDEX('الطلاب'!$B$6:$B$505,MATCH(B1981&amp;"",'الطلاب'!$A$6:$A$505,0))&amp;"","كود غير موجود"))</f>
        <v/>
      </c>
      <c r="G1981" s="6">
        <f>IF(B1981&amp;""="","",IFERROR(INDEX('الطلاب'!$F$6:$F$505,MATCH(B1981&amp;"",'الطلاب'!$A$6:$A$505,0))&amp;"",""))</f>
        <v/>
      </c>
      <c r="H1981" s="22">
        <f>IF(OR(B1981&amp;""="",NOT(ISNUMBER(A1981))),"",IF(COUNTIFS($B$6:$B$3005,B1981&amp;"",$A$6:$A$3005,"&gt;"&amp;A1981)=0,1,0))</f>
        <v/>
      </c>
    </row>
    <row r="1982">
      <c r="A1982" s="13" t="n"/>
      <c r="B1982" s="5" t="n"/>
      <c r="C1982" s="17" t="n"/>
      <c r="D1982" s="5" t="n"/>
      <c r="E1982" s="5" t="n"/>
      <c r="F1982" s="6">
        <f>IF(B1982&amp;""="","",IFERROR(INDEX('الطلاب'!$B$6:$B$505,MATCH(B1982&amp;"",'الطلاب'!$A$6:$A$505,0))&amp;"","كود غير موجود"))</f>
        <v/>
      </c>
      <c r="G1982" s="6">
        <f>IF(B1982&amp;""="","",IFERROR(INDEX('الطلاب'!$F$6:$F$505,MATCH(B1982&amp;"",'الطلاب'!$A$6:$A$505,0))&amp;"",""))</f>
        <v/>
      </c>
      <c r="H1982" s="22">
        <f>IF(OR(B1982&amp;""="",NOT(ISNUMBER(A1982))),"",IF(COUNTIFS($B$6:$B$3005,B1982&amp;"",$A$6:$A$3005,"&gt;"&amp;A1982)=0,1,0))</f>
        <v/>
      </c>
    </row>
    <row r="1983">
      <c r="A1983" s="13" t="n"/>
      <c r="B1983" s="5" t="n"/>
      <c r="C1983" s="17" t="n"/>
      <c r="D1983" s="5" t="n"/>
      <c r="E1983" s="5" t="n"/>
      <c r="F1983" s="6">
        <f>IF(B1983&amp;""="","",IFERROR(INDEX('الطلاب'!$B$6:$B$505,MATCH(B1983&amp;"",'الطلاب'!$A$6:$A$505,0))&amp;"","كود غير موجود"))</f>
        <v/>
      </c>
      <c r="G1983" s="6">
        <f>IF(B1983&amp;""="","",IFERROR(INDEX('الطلاب'!$F$6:$F$505,MATCH(B1983&amp;"",'الطلاب'!$A$6:$A$505,0))&amp;"",""))</f>
        <v/>
      </c>
      <c r="H1983" s="22">
        <f>IF(OR(B1983&amp;""="",NOT(ISNUMBER(A1983))),"",IF(COUNTIFS($B$6:$B$3005,B1983&amp;"",$A$6:$A$3005,"&gt;"&amp;A1983)=0,1,0))</f>
        <v/>
      </c>
    </row>
    <row r="1984">
      <c r="A1984" s="13" t="n"/>
      <c r="B1984" s="5" t="n"/>
      <c r="C1984" s="17" t="n"/>
      <c r="D1984" s="5" t="n"/>
      <c r="E1984" s="5" t="n"/>
      <c r="F1984" s="6">
        <f>IF(B1984&amp;""="","",IFERROR(INDEX('الطلاب'!$B$6:$B$505,MATCH(B1984&amp;"",'الطلاب'!$A$6:$A$505,0))&amp;"","كود غير موجود"))</f>
        <v/>
      </c>
      <c r="G1984" s="6">
        <f>IF(B1984&amp;""="","",IFERROR(INDEX('الطلاب'!$F$6:$F$505,MATCH(B1984&amp;"",'الطلاب'!$A$6:$A$505,0))&amp;"",""))</f>
        <v/>
      </c>
      <c r="H1984" s="22">
        <f>IF(OR(B1984&amp;""="",NOT(ISNUMBER(A1984))),"",IF(COUNTIFS($B$6:$B$3005,B1984&amp;"",$A$6:$A$3005,"&gt;"&amp;A1984)=0,1,0))</f>
        <v/>
      </c>
    </row>
    <row r="1985">
      <c r="A1985" s="13" t="n"/>
      <c r="B1985" s="5" t="n"/>
      <c r="C1985" s="17" t="n"/>
      <c r="D1985" s="5" t="n"/>
      <c r="E1985" s="5" t="n"/>
      <c r="F1985" s="6">
        <f>IF(B1985&amp;""="","",IFERROR(INDEX('الطلاب'!$B$6:$B$505,MATCH(B1985&amp;"",'الطلاب'!$A$6:$A$505,0))&amp;"","كود غير موجود"))</f>
        <v/>
      </c>
      <c r="G1985" s="6">
        <f>IF(B1985&amp;""="","",IFERROR(INDEX('الطلاب'!$F$6:$F$505,MATCH(B1985&amp;"",'الطلاب'!$A$6:$A$505,0))&amp;"",""))</f>
        <v/>
      </c>
      <c r="H1985" s="22">
        <f>IF(OR(B1985&amp;""="",NOT(ISNUMBER(A1985))),"",IF(COUNTIFS($B$6:$B$3005,B1985&amp;"",$A$6:$A$3005,"&gt;"&amp;A1985)=0,1,0))</f>
        <v/>
      </c>
    </row>
    <row r="1986">
      <c r="A1986" s="13" t="n"/>
      <c r="B1986" s="5" t="n"/>
      <c r="C1986" s="17" t="n"/>
      <c r="D1986" s="5" t="n"/>
      <c r="E1986" s="5" t="n"/>
      <c r="F1986" s="6">
        <f>IF(B1986&amp;""="","",IFERROR(INDEX('الطلاب'!$B$6:$B$505,MATCH(B1986&amp;"",'الطلاب'!$A$6:$A$505,0))&amp;"","كود غير موجود"))</f>
        <v/>
      </c>
      <c r="G1986" s="6">
        <f>IF(B1986&amp;""="","",IFERROR(INDEX('الطلاب'!$F$6:$F$505,MATCH(B1986&amp;"",'الطلاب'!$A$6:$A$505,0))&amp;"",""))</f>
        <v/>
      </c>
      <c r="H1986" s="22">
        <f>IF(OR(B1986&amp;""="",NOT(ISNUMBER(A1986))),"",IF(COUNTIFS($B$6:$B$3005,B1986&amp;"",$A$6:$A$3005,"&gt;"&amp;A1986)=0,1,0))</f>
        <v/>
      </c>
    </row>
    <row r="1987">
      <c r="A1987" s="13" t="n"/>
      <c r="B1987" s="5" t="n"/>
      <c r="C1987" s="17" t="n"/>
      <c r="D1987" s="5" t="n"/>
      <c r="E1987" s="5" t="n"/>
      <c r="F1987" s="6">
        <f>IF(B1987&amp;""="","",IFERROR(INDEX('الطلاب'!$B$6:$B$505,MATCH(B1987&amp;"",'الطلاب'!$A$6:$A$505,0))&amp;"","كود غير موجود"))</f>
        <v/>
      </c>
      <c r="G1987" s="6">
        <f>IF(B1987&amp;""="","",IFERROR(INDEX('الطلاب'!$F$6:$F$505,MATCH(B1987&amp;"",'الطلاب'!$A$6:$A$505,0))&amp;"",""))</f>
        <v/>
      </c>
      <c r="H1987" s="22">
        <f>IF(OR(B1987&amp;""="",NOT(ISNUMBER(A1987))),"",IF(COUNTIFS($B$6:$B$3005,B1987&amp;"",$A$6:$A$3005,"&gt;"&amp;A1987)=0,1,0))</f>
        <v/>
      </c>
    </row>
    <row r="1988">
      <c r="A1988" s="13" t="n"/>
      <c r="B1988" s="5" t="n"/>
      <c r="C1988" s="17" t="n"/>
      <c r="D1988" s="5" t="n"/>
      <c r="E1988" s="5" t="n"/>
      <c r="F1988" s="6">
        <f>IF(B1988&amp;""="","",IFERROR(INDEX('الطلاب'!$B$6:$B$505,MATCH(B1988&amp;"",'الطلاب'!$A$6:$A$505,0))&amp;"","كود غير موجود"))</f>
        <v/>
      </c>
      <c r="G1988" s="6">
        <f>IF(B1988&amp;""="","",IFERROR(INDEX('الطلاب'!$F$6:$F$505,MATCH(B1988&amp;"",'الطلاب'!$A$6:$A$505,0))&amp;"",""))</f>
        <v/>
      </c>
      <c r="H1988" s="22">
        <f>IF(OR(B1988&amp;""="",NOT(ISNUMBER(A1988))),"",IF(COUNTIFS($B$6:$B$3005,B1988&amp;"",$A$6:$A$3005,"&gt;"&amp;A1988)=0,1,0))</f>
        <v/>
      </c>
    </row>
    <row r="1989">
      <c r="A1989" s="13" t="n"/>
      <c r="B1989" s="5" t="n"/>
      <c r="C1989" s="17" t="n"/>
      <c r="D1989" s="5" t="n"/>
      <c r="E1989" s="5" t="n"/>
      <c r="F1989" s="6">
        <f>IF(B1989&amp;""="","",IFERROR(INDEX('الطلاب'!$B$6:$B$505,MATCH(B1989&amp;"",'الطلاب'!$A$6:$A$505,0))&amp;"","كود غير موجود"))</f>
        <v/>
      </c>
      <c r="G1989" s="6">
        <f>IF(B1989&amp;""="","",IFERROR(INDEX('الطلاب'!$F$6:$F$505,MATCH(B1989&amp;"",'الطلاب'!$A$6:$A$505,0))&amp;"",""))</f>
        <v/>
      </c>
      <c r="H1989" s="22">
        <f>IF(OR(B1989&amp;""="",NOT(ISNUMBER(A1989))),"",IF(COUNTIFS($B$6:$B$3005,B1989&amp;"",$A$6:$A$3005,"&gt;"&amp;A1989)=0,1,0))</f>
        <v/>
      </c>
    </row>
    <row r="1990">
      <c r="A1990" s="13" t="n"/>
      <c r="B1990" s="5" t="n"/>
      <c r="C1990" s="17" t="n"/>
      <c r="D1990" s="5" t="n"/>
      <c r="E1990" s="5" t="n"/>
      <c r="F1990" s="6">
        <f>IF(B1990&amp;""="","",IFERROR(INDEX('الطلاب'!$B$6:$B$505,MATCH(B1990&amp;"",'الطلاب'!$A$6:$A$505,0))&amp;"","كود غير موجود"))</f>
        <v/>
      </c>
      <c r="G1990" s="6">
        <f>IF(B1990&amp;""="","",IFERROR(INDEX('الطلاب'!$F$6:$F$505,MATCH(B1990&amp;"",'الطلاب'!$A$6:$A$505,0))&amp;"",""))</f>
        <v/>
      </c>
      <c r="H1990" s="22">
        <f>IF(OR(B1990&amp;""="",NOT(ISNUMBER(A1990))),"",IF(COUNTIFS($B$6:$B$3005,B1990&amp;"",$A$6:$A$3005,"&gt;"&amp;A1990)=0,1,0))</f>
        <v/>
      </c>
    </row>
    <row r="1991">
      <c r="A1991" s="13" t="n"/>
      <c r="B1991" s="5" t="n"/>
      <c r="C1991" s="17" t="n"/>
      <c r="D1991" s="5" t="n"/>
      <c r="E1991" s="5" t="n"/>
      <c r="F1991" s="6">
        <f>IF(B1991&amp;""="","",IFERROR(INDEX('الطلاب'!$B$6:$B$505,MATCH(B1991&amp;"",'الطلاب'!$A$6:$A$505,0))&amp;"","كود غير موجود"))</f>
        <v/>
      </c>
      <c r="G1991" s="6">
        <f>IF(B1991&amp;""="","",IFERROR(INDEX('الطلاب'!$F$6:$F$505,MATCH(B1991&amp;"",'الطلاب'!$A$6:$A$505,0))&amp;"",""))</f>
        <v/>
      </c>
      <c r="H1991" s="22">
        <f>IF(OR(B1991&amp;""="",NOT(ISNUMBER(A1991))),"",IF(COUNTIFS($B$6:$B$3005,B1991&amp;"",$A$6:$A$3005,"&gt;"&amp;A1991)=0,1,0))</f>
        <v/>
      </c>
    </row>
    <row r="1992">
      <c r="A1992" s="13" t="n"/>
      <c r="B1992" s="5" t="n"/>
      <c r="C1992" s="17" t="n"/>
      <c r="D1992" s="5" t="n"/>
      <c r="E1992" s="5" t="n"/>
      <c r="F1992" s="6">
        <f>IF(B1992&amp;""="","",IFERROR(INDEX('الطلاب'!$B$6:$B$505,MATCH(B1992&amp;"",'الطلاب'!$A$6:$A$505,0))&amp;"","كود غير موجود"))</f>
        <v/>
      </c>
      <c r="G1992" s="6">
        <f>IF(B1992&amp;""="","",IFERROR(INDEX('الطلاب'!$F$6:$F$505,MATCH(B1992&amp;"",'الطلاب'!$A$6:$A$505,0))&amp;"",""))</f>
        <v/>
      </c>
      <c r="H1992" s="22">
        <f>IF(OR(B1992&amp;""="",NOT(ISNUMBER(A1992))),"",IF(COUNTIFS($B$6:$B$3005,B1992&amp;"",$A$6:$A$3005,"&gt;"&amp;A1992)=0,1,0))</f>
        <v/>
      </c>
    </row>
    <row r="1993">
      <c r="A1993" s="13" t="n"/>
      <c r="B1993" s="5" t="n"/>
      <c r="C1993" s="17" t="n"/>
      <c r="D1993" s="5" t="n"/>
      <c r="E1993" s="5" t="n"/>
      <c r="F1993" s="6">
        <f>IF(B1993&amp;""="","",IFERROR(INDEX('الطلاب'!$B$6:$B$505,MATCH(B1993&amp;"",'الطلاب'!$A$6:$A$505,0))&amp;"","كود غير موجود"))</f>
        <v/>
      </c>
      <c r="G1993" s="6">
        <f>IF(B1993&amp;""="","",IFERROR(INDEX('الطلاب'!$F$6:$F$505,MATCH(B1993&amp;"",'الطلاب'!$A$6:$A$505,0))&amp;"",""))</f>
        <v/>
      </c>
      <c r="H1993" s="22">
        <f>IF(OR(B1993&amp;""="",NOT(ISNUMBER(A1993))),"",IF(COUNTIFS($B$6:$B$3005,B1993&amp;"",$A$6:$A$3005,"&gt;"&amp;A1993)=0,1,0))</f>
        <v/>
      </c>
    </row>
    <row r="1994">
      <c r="A1994" s="13" t="n"/>
      <c r="B1994" s="5" t="n"/>
      <c r="C1994" s="17" t="n"/>
      <c r="D1994" s="5" t="n"/>
      <c r="E1994" s="5" t="n"/>
      <c r="F1994" s="6">
        <f>IF(B1994&amp;""="","",IFERROR(INDEX('الطلاب'!$B$6:$B$505,MATCH(B1994&amp;"",'الطلاب'!$A$6:$A$505,0))&amp;"","كود غير موجود"))</f>
        <v/>
      </c>
      <c r="G1994" s="6">
        <f>IF(B1994&amp;""="","",IFERROR(INDEX('الطلاب'!$F$6:$F$505,MATCH(B1994&amp;"",'الطلاب'!$A$6:$A$505,0))&amp;"",""))</f>
        <v/>
      </c>
      <c r="H1994" s="22">
        <f>IF(OR(B1994&amp;""="",NOT(ISNUMBER(A1994))),"",IF(COUNTIFS($B$6:$B$3005,B1994&amp;"",$A$6:$A$3005,"&gt;"&amp;A1994)=0,1,0))</f>
        <v/>
      </c>
    </row>
    <row r="1995">
      <c r="A1995" s="13" t="n"/>
      <c r="B1995" s="5" t="n"/>
      <c r="C1995" s="17" t="n"/>
      <c r="D1995" s="5" t="n"/>
      <c r="E1995" s="5" t="n"/>
      <c r="F1995" s="6">
        <f>IF(B1995&amp;""="","",IFERROR(INDEX('الطلاب'!$B$6:$B$505,MATCH(B1995&amp;"",'الطلاب'!$A$6:$A$505,0))&amp;"","كود غير موجود"))</f>
        <v/>
      </c>
      <c r="G1995" s="6">
        <f>IF(B1995&amp;""="","",IFERROR(INDEX('الطلاب'!$F$6:$F$505,MATCH(B1995&amp;"",'الطلاب'!$A$6:$A$505,0))&amp;"",""))</f>
        <v/>
      </c>
      <c r="H1995" s="22">
        <f>IF(OR(B1995&amp;""="",NOT(ISNUMBER(A1995))),"",IF(COUNTIFS($B$6:$B$3005,B1995&amp;"",$A$6:$A$3005,"&gt;"&amp;A1995)=0,1,0))</f>
        <v/>
      </c>
    </row>
    <row r="1996">
      <c r="A1996" s="13" t="n"/>
      <c r="B1996" s="5" t="n"/>
      <c r="C1996" s="17" t="n"/>
      <c r="D1996" s="5" t="n"/>
      <c r="E1996" s="5" t="n"/>
      <c r="F1996" s="6">
        <f>IF(B1996&amp;""="","",IFERROR(INDEX('الطلاب'!$B$6:$B$505,MATCH(B1996&amp;"",'الطلاب'!$A$6:$A$505,0))&amp;"","كود غير موجود"))</f>
        <v/>
      </c>
      <c r="G1996" s="6">
        <f>IF(B1996&amp;""="","",IFERROR(INDEX('الطلاب'!$F$6:$F$505,MATCH(B1996&amp;"",'الطلاب'!$A$6:$A$505,0))&amp;"",""))</f>
        <v/>
      </c>
      <c r="H1996" s="22">
        <f>IF(OR(B1996&amp;""="",NOT(ISNUMBER(A1996))),"",IF(COUNTIFS($B$6:$B$3005,B1996&amp;"",$A$6:$A$3005,"&gt;"&amp;A1996)=0,1,0))</f>
        <v/>
      </c>
    </row>
    <row r="1997">
      <c r="A1997" s="13" t="n"/>
      <c r="B1997" s="5" t="n"/>
      <c r="C1997" s="17" t="n"/>
      <c r="D1997" s="5" t="n"/>
      <c r="E1997" s="5" t="n"/>
      <c r="F1997" s="6">
        <f>IF(B1997&amp;""="","",IFERROR(INDEX('الطلاب'!$B$6:$B$505,MATCH(B1997&amp;"",'الطلاب'!$A$6:$A$505,0))&amp;"","كود غير موجود"))</f>
        <v/>
      </c>
      <c r="G1997" s="6">
        <f>IF(B1997&amp;""="","",IFERROR(INDEX('الطلاب'!$F$6:$F$505,MATCH(B1997&amp;"",'الطلاب'!$A$6:$A$505,0))&amp;"",""))</f>
        <v/>
      </c>
      <c r="H1997" s="22">
        <f>IF(OR(B1997&amp;""="",NOT(ISNUMBER(A1997))),"",IF(COUNTIFS($B$6:$B$3005,B1997&amp;"",$A$6:$A$3005,"&gt;"&amp;A1997)=0,1,0))</f>
        <v/>
      </c>
    </row>
    <row r="1998">
      <c r="A1998" s="13" t="n"/>
      <c r="B1998" s="5" t="n"/>
      <c r="C1998" s="17" t="n"/>
      <c r="D1998" s="5" t="n"/>
      <c r="E1998" s="5" t="n"/>
      <c r="F1998" s="6">
        <f>IF(B1998&amp;""="","",IFERROR(INDEX('الطلاب'!$B$6:$B$505,MATCH(B1998&amp;"",'الطلاب'!$A$6:$A$505,0))&amp;"","كود غير موجود"))</f>
        <v/>
      </c>
      <c r="G1998" s="6">
        <f>IF(B1998&amp;""="","",IFERROR(INDEX('الطلاب'!$F$6:$F$505,MATCH(B1998&amp;"",'الطلاب'!$A$6:$A$505,0))&amp;"",""))</f>
        <v/>
      </c>
      <c r="H1998" s="22">
        <f>IF(OR(B1998&amp;""="",NOT(ISNUMBER(A1998))),"",IF(COUNTIFS($B$6:$B$3005,B1998&amp;"",$A$6:$A$3005,"&gt;"&amp;A1998)=0,1,0))</f>
        <v/>
      </c>
    </row>
    <row r="1999">
      <c r="A1999" s="13" t="n"/>
      <c r="B1999" s="5" t="n"/>
      <c r="C1999" s="17" t="n"/>
      <c r="D1999" s="5" t="n"/>
      <c r="E1999" s="5" t="n"/>
      <c r="F1999" s="6">
        <f>IF(B1999&amp;""="","",IFERROR(INDEX('الطلاب'!$B$6:$B$505,MATCH(B1999&amp;"",'الطلاب'!$A$6:$A$505,0))&amp;"","كود غير موجود"))</f>
        <v/>
      </c>
      <c r="G1999" s="6">
        <f>IF(B1999&amp;""="","",IFERROR(INDEX('الطلاب'!$F$6:$F$505,MATCH(B1999&amp;"",'الطلاب'!$A$6:$A$505,0))&amp;"",""))</f>
        <v/>
      </c>
      <c r="H1999" s="22">
        <f>IF(OR(B1999&amp;""="",NOT(ISNUMBER(A1999))),"",IF(COUNTIFS($B$6:$B$3005,B1999&amp;"",$A$6:$A$3005,"&gt;"&amp;A1999)=0,1,0))</f>
        <v/>
      </c>
    </row>
    <row r="2000">
      <c r="A2000" s="13" t="n"/>
      <c r="B2000" s="5" t="n"/>
      <c r="C2000" s="17" t="n"/>
      <c r="D2000" s="5" t="n"/>
      <c r="E2000" s="5" t="n"/>
      <c r="F2000" s="6">
        <f>IF(B2000&amp;""="","",IFERROR(INDEX('الطلاب'!$B$6:$B$505,MATCH(B2000&amp;"",'الطلاب'!$A$6:$A$505,0))&amp;"","كود غير موجود"))</f>
        <v/>
      </c>
      <c r="G2000" s="6">
        <f>IF(B2000&amp;""="","",IFERROR(INDEX('الطلاب'!$F$6:$F$505,MATCH(B2000&amp;"",'الطلاب'!$A$6:$A$505,0))&amp;"",""))</f>
        <v/>
      </c>
      <c r="H2000" s="22">
        <f>IF(OR(B2000&amp;""="",NOT(ISNUMBER(A2000))),"",IF(COUNTIFS($B$6:$B$3005,B2000&amp;"",$A$6:$A$3005,"&gt;"&amp;A2000)=0,1,0))</f>
        <v/>
      </c>
    </row>
    <row r="2001">
      <c r="A2001" s="13" t="n"/>
      <c r="B2001" s="5" t="n"/>
      <c r="C2001" s="17" t="n"/>
      <c r="D2001" s="5" t="n"/>
      <c r="E2001" s="5" t="n"/>
      <c r="F2001" s="6">
        <f>IF(B2001&amp;""="","",IFERROR(INDEX('الطلاب'!$B$6:$B$505,MATCH(B2001&amp;"",'الطلاب'!$A$6:$A$505,0))&amp;"","كود غير موجود"))</f>
        <v/>
      </c>
      <c r="G2001" s="6">
        <f>IF(B2001&amp;""="","",IFERROR(INDEX('الطلاب'!$F$6:$F$505,MATCH(B2001&amp;"",'الطلاب'!$A$6:$A$505,0))&amp;"",""))</f>
        <v/>
      </c>
      <c r="H2001" s="22">
        <f>IF(OR(B2001&amp;""="",NOT(ISNUMBER(A2001))),"",IF(COUNTIFS($B$6:$B$3005,B2001&amp;"",$A$6:$A$3005,"&gt;"&amp;A2001)=0,1,0))</f>
        <v/>
      </c>
    </row>
    <row r="2002">
      <c r="A2002" s="13" t="n"/>
      <c r="B2002" s="5" t="n"/>
      <c r="C2002" s="17" t="n"/>
      <c r="D2002" s="5" t="n"/>
      <c r="E2002" s="5" t="n"/>
      <c r="F2002" s="6">
        <f>IF(B2002&amp;""="","",IFERROR(INDEX('الطلاب'!$B$6:$B$505,MATCH(B2002&amp;"",'الطلاب'!$A$6:$A$505,0))&amp;"","كود غير موجود"))</f>
        <v/>
      </c>
      <c r="G2002" s="6">
        <f>IF(B2002&amp;""="","",IFERROR(INDEX('الطلاب'!$F$6:$F$505,MATCH(B2002&amp;"",'الطلاب'!$A$6:$A$505,0))&amp;"",""))</f>
        <v/>
      </c>
      <c r="H2002" s="22">
        <f>IF(OR(B2002&amp;""="",NOT(ISNUMBER(A2002))),"",IF(COUNTIFS($B$6:$B$3005,B2002&amp;"",$A$6:$A$3005,"&gt;"&amp;A2002)=0,1,0))</f>
        <v/>
      </c>
    </row>
    <row r="2003">
      <c r="A2003" s="13" t="n"/>
      <c r="B2003" s="5" t="n"/>
      <c r="C2003" s="17" t="n"/>
      <c r="D2003" s="5" t="n"/>
      <c r="E2003" s="5" t="n"/>
      <c r="F2003" s="6">
        <f>IF(B2003&amp;""="","",IFERROR(INDEX('الطلاب'!$B$6:$B$505,MATCH(B2003&amp;"",'الطلاب'!$A$6:$A$505,0))&amp;"","كود غير موجود"))</f>
        <v/>
      </c>
      <c r="G2003" s="6">
        <f>IF(B2003&amp;""="","",IFERROR(INDEX('الطلاب'!$F$6:$F$505,MATCH(B2003&amp;"",'الطلاب'!$A$6:$A$505,0))&amp;"",""))</f>
        <v/>
      </c>
      <c r="H2003" s="22">
        <f>IF(OR(B2003&amp;""="",NOT(ISNUMBER(A2003))),"",IF(COUNTIFS($B$6:$B$3005,B2003&amp;"",$A$6:$A$3005,"&gt;"&amp;A2003)=0,1,0))</f>
        <v/>
      </c>
    </row>
    <row r="2004">
      <c r="A2004" s="13" t="n"/>
      <c r="B2004" s="5" t="n"/>
      <c r="C2004" s="17" t="n"/>
      <c r="D2004" s="5" t="n"/>
      <c r="E2004" s="5" t="n"/>
      <c r="F2004" s="6">
        <f>IF(B2004&amp;""="","",IFERROR(INDEX('الطلاب'!$B$6:$B$505,MATCH(B2004&amp;"",'الطلاب'!$A$6:$A$505,0))&amp;"","كود غير موجود"))</f>
        <v/>
      </c>
      <c r="G2004" s="6">
        <f>IF(B2004&amp;""="","",IFERROR(INDEX('الطلاب'!$F$6:$F$505,MATCH(B2004&amp;"",'الطلاب'!$A$6:$A$505,0))&amp;"",""))</f>
        <v/>
      </c>
      <c r="H2004" s="22">
        <f>IF(OR(B2004&amp;""="",NOT(ISNUMBER(A2004))),"",IF(COUNTIFS($B$6:$B$3005,B2004&amp;"",$A$6:$A$3005,"&gt;"&amp;A2004)=0,1,0))</f>
        <v/>
      </c>
    </row>
    <row r="2005">
      <c r="A2005" s="13" t="n"/>
      <c r="B2005" s="5" t="n"/>
      <c r="C2005" s="17" t="n"/>
      <c r="D2005" s="5" t="n"/>
      <c r="E2005" s="5" t="n"/>
      <c r="F2005" s="6">
        <f>IF(B2005&amp;""="","",IFERROR(INDEX('الطلاب'!$B$6:$B$505,MATCH(B2005&amp;"",'الطلاب'!$A$6:$A$505,0))&amp;"","كود غير موجود"))</f>
        <v/>
      </c>
      <c r="G2005" s="6">
        <f>IF(B2005&amp;""="","",IFERROR(INDEX('الطلاب'!$F$6:$F$505,MATCH(B2005&amp;"",'الطلاب'!$A$6:$A$505,0))&amp;"",""))</f>
        <v/>
      </c>
      <c r="H2005" s="22">
        <f>IF(OR(B2005&amp;""="",NOT(ISNUMBER(A2005))),"",IF(COUNTIFS($B$6:$B$3005,B2005&amp;"",$A$6:$A$3005,"&gt;"&amp;A2005)=0,1,0))</f>
        <v/>
      </c>
    </row>
    <row r="2006">
      <c r="A2006" s="13" t="n"/>
      <c r="B2006" s="5" t="n"/>
      <c r="C2006" s="17" t="n"/>
      <c r="D2006" s="5" t="n"/>
      <c r="E2006" s="5" t="n"/>
      <c r="F2006" s="6">
        <f>IF(B2006&amp;""="","",IFERROR(INDEX('الطلاب'!$B$6:$B$505,MATCH(B2006&amp;"",'الطلاب'!$A$6:$A$505,0))&amp;"","كود غير موجود"))</f>
        <v/>
      </c>
      <c r="G2006" s="6">
        <f>IF(B2006&amp;""="","",IFERROR(INDEX('الطلاب'!$F$6:$F$505,MATCH(B2006&amp;"",'الطلاب'!$A$6:$A$505,0))&amp;"",""))</f>
        <v/>
      </c>
      <c r="H2006" s="22">
        <f>IF(OR(B2006&amp;""="",NOT(ISNUMBER(A2006))),"",IF(COUNTIFS($B$6:$B$3005,B2006&amp;"",$A$6:$A$3005,"&gt;"&amp;A2006)=0,1,0))</f>
        <v/>
      </c>
    </row>
    <row r="2007">
      <c r="A2007" s="13" t="n"/>
      <c r="B2007" s="5" t="n"/>
      <c r="C2007" s="17" t="n"/>
      <c r="D2007" s="5" t="n"/>
      <c r="E2007" s="5" t="n"/>
      <c r="F2007" s="6">
        <f>IF(B2007&amp;""="","",IFERROR(INDEX('الطلاب'!$B$6:$B$505,MATCH(B2007&amp;"",'الطلاب'!$A$6:$A$505,0))&amp;"","كود غير موجود"))</f>
        <v/>
      </c>
      <c r="G2007" s="6">
        <f>IF(B2007&amp;""="","",IFERROR(INDEX('الطلاب'!$F$6:$F$505,MATCH(B2007&amp;"",'الطلاب'!$A$6:$A$505,0))&amp;"",""))</f>
        <v/>
      </c>
      <c r="H2007" s="22">
        <f>IF(OR(B2007&amp;""="",NOT(ISNUMBER(A2007))),"",IF(COUNTIFS($B$6:$B$3005,B2007&amp;"",$A$6:$A$3005,"&gt;"&amp;A2007)=0,1,0))</f>
        <v/>
      </c>
    </row>
    <row r="2008">
      <c r="A2008" s="13" t="n"/>
      <c r="B2008" s="5" t="n"/>
      <c r="C2008" s="17" t="n"/>
      <c r="D2008" s="5" t="n"/>
      <c r="E2008" s="5" t="n"/>
      <c r="F2008" s="6">
        <f>IF(B2008&amp;""="","",IFERROR(INDEX('الطلاب'!$B$6:$B$505,MATCH(B2008&amp;"",'الطلاب'!$A$6:$A$505,0))&amp;"","كود غير موجود"))</f>
        <v/>
      </c>
      <c r="G2008" s="6">
        <f>IF(B2008&amp;""="","",IFERROR(INDEX('الطلاب'!$F$6:$F$505,MATCH(B2008&amp;"",'الطلاب'!$A$6:$A$505,0))&amp;"",""))</f>
        <v/>
      </c>
      <c r="H2008" s="22">
        <f>IF(OR(B2008&amp;""="",NOT(ISNUMBER(A2008))),"",IF(COUNTIFS($B$6:$B$3005,B2008&amp;"",$A$6:$A$3005,"&gt;"&amp;A2008)=0,1,0))</f>
        <v/>
      </c>
    </row>
    <row r="2009">
      <c r="A2009" s="13" t="n"/>
      <c r="B2009" s="5" t="n"/>
      <c r="C2009" s="17" t="n"/>
      <c r="D2009" s="5" t="n"/>
      <c r="E2009" s="5" t="n"/>
      <c r="F2009" s="6">
        <f>IF(B2009&amp;""="","",IFERROR(INDEX('الطلاب'!$B$6:$B$505,MATCH(B2009&amp;"",'الطلاب'!$A$6:$A$505,0))&amp;"","كود غير موجود"))</f>
        <v/>
      </c>
      <c r="G2009" s="6">
        <f>IF(B2009&amp;""="","",IFERROR(INDEX('الطلاب'!$F$6:$F$505,MATCH(B2009&amp;"",'الطلاب'!$A$6:$A$505,0))&amp;"",""))</f>
        <v/>
      </c>
      <c r="H2009" s="22">
        <f>IF(OR(B2009&amp;""="",NOT(ISNUMBER(A2009))),"",IF(COUNTIFS($B$6:$B$3005,B2009&amp;"",$A$6:$A$3005,"&gt;"&amp;A2009)=0,1,0))</f>
        <v/>
      </c>
    </row>
    <row r="2010">
      <c r="A2010" s="13" t="n"/>
      <c r="B2010" s="5" t="n"/>
      <c r="C2010" s="17" t="n"/>
      <c r="D2010" s="5" t="n"/>
      <c r="E2010" s="5" t="n"/>
      <c r="F2010" s="6">
        <f>IF(B2010&amp;""="","",IFERROR(INDEX('الطلاب'!$B$6:$B$505,MATCH(B2010&amp;"",'الطلاب'!$A$6:$A$505,0))&amp;"","كود غير موجود"))</f>
        <v/>
      </c>
      <c r="G2010" s="6">
        <f>IF(B2010&amp;""="","",IFERROR(INDEX('الطلاب'!$F$6:$F$505,MATCH(B2010&amp;"",'الطلاب'!$A$6:$A$505,0))&amp;"",""))</f>
        <v/>
      </c>
      <c r="H2010" s="22">
        <f>IF(OR(B2010&amp;""="",NOT(ISNUMBER(A2010))),"",IF(COUNTIFS($B$6:$B$3005,B2010&amp;"",$A$6:$A$3005,"&gt;"&amp;A2010)=0,1,0))</f>
        <v/>
      </c>
    </row>
    <row r="2011">
      <c r="A2011" s="13" t="n"/>
      <c r="B2011" s="5" t="n"/>
      <c r="C2011" s="17" t="n"/>
      <c r="D2011" s="5" t="n"/>
      <c r="E2011" s="5" t="n"/>
      <c r="F2011" s="6">
        <f>IF(B2011&amp;""="","",IFERROR(INDEX('الطلاب'!$B$6:$B$505,MATCH(B2011&amp;"",'الطلاب'!$A$6:$A$505,0))&amp;"","كود غير موجود"))</f>
        <v/>
      </c>
      <c r="G2011" s="6">
        <f>IF(B2011&amp;""="","",IFERROR(INDEX('الطلاب'!$F$6:$F$505,MATCH(B2011&amp;"",'الطلاب'!$A$6:$A$505,0))&amp;"",""))</f>
        <v/>
      </c>
      <c r="H2011" s="22">
        <f>IF(OR(B2011&amp;""="",NOT(ISNUMBER(A2011))),"",IF(COUNTIFS($B$6:$B$3005,B2011&amp;"",$A$6:$A$3005,"&gt;"&amp;A2011)=0,1,0))</f>
        <v/>
      </c>
    </row>
    <row r="2012">
      <c r="A2012" s="13" t="n"/>
      <c r="B2012" s="5" t="n"/>
      <c r="C2012" s="17" t="n"/>
      <c r="D2012" s="5" t="n"/>
      <c r="E2012" s="5" t="n"/>
      <c r="F2012" s="6">
        <f>IF(B2012&amp;""="","",IFERROR(INDEX('الطلاب'!$B$6:$B$505,MATCH(B2012&amp;"",'الطلاب'!$A$6:$A$505,0))&amp;"","كود غير موجود"))</f>
        <v/>
      </c>
      <c r="G2012" s="6">
        <f>IF(B2012&amp;""="","",IFERROR(INDEX('الطلاب'!$F$6:$F$505,MATCH(B2012&amp;"",'الطلاب'!$A$6:$A$505,0))&amp;"",""))</f>
        <v/>
      </c>
      <c r="H2012" s="22">
        <f>IF(OR(B2012&amp;""="",NOT(ISNUMBER(A2012))),"",IF(COUNTIFS($B$6:$B$3005,B2012&amp;"",$A$6:$A$3005,"&gt;"&amp;A2012)=0,1,0))</f>
        <v/>
      </c>
    </row>
    <row r="2013">
      <c r="A2013" s="13" t="n"/>
      <c r="B2013" s="5" t="n"/>
      <c r="C2013" s="17" t="n"/>
      <c r="D2013" s="5" t="n"/>
      <c r="E2013" s="5" t="n"/>
      <c r="F2013" s="6">
        <f>IF(B2013&amp;""="","",IFERROR(INDEX('الطلاب'!$B$6:$B$505,MATCH(B2013&amp;"",'الطلاب'!$A$6:$A$505,0))&amp;"","كود غير موجود"))</f>
        <v/>
      </c>
      <c r="G2013" s="6">
        <f>IF(B2013&amp;""="","",IFERROR(INDEX('الطلاب'!$F$6:$F$505,MATCH(B2013&amp;"",'الطلاب'!$A$6:$A$505,0))&amp;"",""))</f>
        <v/>
      </c>
      <c r="H2013" s="22">
        <f>IF(OR(B2013&amp;""="",NOT(ISNUMBER(A2013))),"",IF(COUNTIFS($B$6:$B$3005,B2013&amp;"",$A$6:$A$3005,"&gt;"&amp;A2013)=0,1,0))</f>
        <v/>
      </c>
    </row>
    <row r="2014">
      <c r="A2014" s="13" t="n"/>
      <c r="B2014" s="5" t="n"/>
      <c r="C2014" s="17" t="n"/>
      <c r="D2014" s="5" t="n"/>
      <c r="E2014" s="5" t="n"/>
      <c r="F2014" s="6">
        <f>IF(B2014&amp;""="","",IFERROR(INDEX('الطلاب'!$B$6:$B$505,MATCH(B2014&amp;"",'الطلاب'!$A$6:$A$505,0))&amp;"","كود غير موجود"))</f>
        <v/>
      </c>
      <c r="G2014" s="6">
        <f>IF(B2014&amp;""="","",IFERROR(INDEX('الطلاب'!$F$6:$F$505,MATCH(B2014&amp;"",'الطلاب'!$A$6:$A$505,0))&amp;"",""))</f>
        <v/>
      </c>
      <c r="H2014" s="22">
        <f>IF(OR(B2014&amp;""="",NOT(ISNUMBER(A2014))),"",IF(COUNTIFS($B$6:$B$3005,B2014&amp;"",$A$6:$A$3005,"&gt;"&amp;A2014)=0,1,0))</f>
        <v/>
      </c>
    </row>
    <row r="2015">
      <c r="A2015" s="13" t="n"/>
      <c r="B2015" s="5" t="n"/>
      <c r="C2015" s="17" t="n"/>
      <c r="D2015" s="5" t="n"/>
      <c r="E2015" s="5" t="n"/>
      <c r="F2015" s="6">
        <f>IF(B2015&amp;""="","",IFERROR(INDEX('الطلاب'!$B$6:$B$505,MATCH(B2015&amp;"",'الطلاب'!$A$6:$A$505,0))&amp;"","كود غير موجود"))</f>
        <v/>
      </c>
      <c r="G2015" s="6">
        <f>IF(B2015&amp;""="","",IFERROR(INDEX('الطلاب'!$F$6:$F$505,MATCH(B2015&amp;"",'الطلاب'!$A$6:$A$505,0))&amp;"",""))</f>
        <v/>
      </c>
      <c r="H2015" s="22">
        <f>IF(OR(B2015&amp;""="",NOT(ISNUMBER(A2015))),"",IF(COUNTIFS($B$6:$B$3005,B2015&amp;"",$A$6:$A$3005,"&gt;"&amp;A2015)=0,1,0))</f>
        <v/>
      </c>
    </row>
    <row r="2016">
      <c r="A2016" s="13" t="n"/>
      <c r="B2016" s="5" t="n"/>
      <c r="C2016" s="17" t="n"/>
      <c r="D2016" s="5" t="n"/>
      <c r="E2016" s="5" t="n"/>
      <c r="F2016" s="6">
        <f>IF(B2016&amp;""="","",IFERROR(INDEX('الطلاب'!$B$6:$B$505,MATCH(B2016&amp;"",'الطلاب'!$A$6:$A$505,0))&amp;"","كود غير موجود"))</f>
        <v/>
      </c>
      <c r="G2016" s="6">
        <f>IF(B2016&amp;""="","",IFERROR(INDEX('الطلاب'!$F$6:$F$505,MATCH(B2016&amp;"",'الطلاب'!$A$6:$A$505,0))&amp;"",""))</f>
        <v/>
      </c>
      <c r="H2016" s="22">
        <f>IF(OR(B2016&amp;""="",NOT(ISNUMBER(A2016))),"",IF(COUNTIFS($B$6:$B$3005,B2016&amp;"",$A$6:$A$3005,"&gt;"&amp;A2016)=0,1,0))</f>
        <v/>
      </c>
    </row>
    <row r="2017">
      <c r="A2017" s="13" t="n"/>
      <c r="B2017" s="5" t="n"/>
      <c r="C2017" s="17" t="n"/>
      <c r="D2017" s="5" t="n"/>
      <c r="E2017" s="5" t="n"/>
      <c r="F2017" s="6">
        <f>IF(B2017&amp;""="","",IFERROR(INDEX('الطلاب'!$B$6:$B$505,MATCH(B2017&amp;"",'الطلاب'!$A$6:$A$505,0))&amp;"","كود غير موجود"))</f>
        <v/>
      </c>
      <c r="G2017" s="6">
        <f>IF(B2017&amp;""="","",IFERROR(INDEX('الطلاب'!$F$6:$F$505,MATCH(B2017&amp;"",'الطلاب'!$A$6:$A$505,0))&amp;"",""))</f>
        <v/>
      </c>
      <c r="H2017" s="22">
        <f>IF(OR(B2017&amp;""="",NOT(ISNUMBER(A2017))),"",IF(COUNTIFS($B$6:$B$3005,B2017&amp;"",$A$6:$A$3005,"&gt;"&amp;A2017)=0,1,0))</f>
        <v/>
      </c>
    </row>
    <row r="2018">
      <c r="A2018" s="13" t="n"/>
      <c r="B2018" s="5" t="n"/>
      <c r="C2018" s="17" t="n"/>
      <c r="D2018" s="5" t="n"/>
      <c r="E2018" s="5" t="n"/>
      <c r="F2018" s="6">
        <f>IF(B2018&amp;""="","",IFERROR(INDEX('الطلاب'!$B$6:$B$505,MATCH(B2018&amp;"",'الطلاب'!$A$6:$A$505,0))&amp;"","كود غير موجود"))</f>
        <v/>
      </c>
      <c r="G2018" s="6">
        <f>IF(B2018&amp;""="","",IFERROR(INDEX('الطلاب'!$F$6:$F$505,MATCH(B2018&amp;"",'الطلاب'!$A$6:$A$505,0))&amp;"",""))</f>
        <v/>
      </c>
      <c r="H2018" s="22">
        <f>IF(OR(B2018&amp;""="",NOT(ISNUMBER(A2018))),"",IF(COUNTIFS($B$6:$B$3005,B2018&amp;"",$A$6:$A$3005,"&gt;"&amp;A2018)=0,1,0))</f>
        <v/>
      </c>
    </row>
    <row r="2019">
      <c r="A2019" s="13" t="n"/>
      <c r="B2019" s="5" t="n"/>
      <c r="C2019" s="17" t="n"/>
      <c r="D2019" s="5" t="n"/>
      <c r="E2019" s="5" t="n"/>
      <c r="F2019" s="6">
        <f>IF(B2019&amp;""="","",IFERROR(INDEX('الطلاب'!$B$6:$B$505,MATCH(B2019&amp;"",'الطلاب'!$A$6:$A$505,0))&amp;"","كود غير موجود"))</f>
        <v/>
      </c>
      <c r="G2019" s="6">
        <f>IF(B2019&amp;""="","",IFERROR(INDEX('الطلاب'!$F$6:$F$505,MATCH(B2019&amp;"",'الطلاب'!$A$6:$A$505,0))&amp;"",""))</f>
        <v/>
      </c>
      <c r="H2019" s="22">
        <f>IF(OR(B2019&amp;""="",NOT(ISNUMBER(A2019))),"",IF(COUNTIFS($B$6:$B$3005,B2019&amp;"",$A$6:$A$3005,"&gt;"&amp;A2019)=0,1,0))</f>
        <v/>
      </c>
    </row>
    <row r="2020">
      <c r="A2020" s="13" t="n"/>
      <c r="B2020" s="5" t="n"/>
      <c r="C2020" s="17" t="n"/>
      <c r="D2020" s="5" t="n"/>
      <c r="E2020" s="5" t="n"/>
      <c r="F2020" s="6">
        <f>IF(B2020&amp;""="","",IFERROR(INDEX('الطلاب'!$B$6:$B$505,MATCH(B2020&amp;"",'الطلاب'!$A$6:$A$505,0))&amp;"","كود غير موجود"))</f>
        <v/>
      </c>
      <c r="G2020" s="6">
        <f>IF(B2020&amp;""="","",IFERROR(INDEX('الطلاب'!$F$6:$F$505,MATCH(B2020&amp;"",'الطلاب'!$A$6:$A$505,0))&amp;"",""))</f>
        <v/>
      </c>
      <c r="H2020" s="22">
        <f>IF(OR(B2020&amp;""="",NOT(ISNUMBER(A2020))),"",IF(COUNTIFS($B$6:$B$3005,B2020&amp;"",$A$6:$A$3005,"&gt;"&amp;A2020)=0,1,0))</f>
        <v/>
      </c>
    </row>
    <row r="2021">
      <c r="A2021" s="13" t="n"/>
      <c r="B2021" s="5" t="n"/>
      <c r="C2021" s="17" t="n"/>
      <c r="D2021" s="5" t="n"/>
      <c r="E2021" s="5" t="n"/>
      <c r="F2021" s="6">
        <f>IF(B2021&amp;""="","",IFERROR(INDEX('الطلاب'!$B$6:$B$505,MATCH(B2021&amp;"",'الطلاب'!$A$6:$A$505,0))&amp;"","كود غير موجود"))</f>
        <v/>
      </c>
      <c r="G2021" s="6">
        <f>IF(B2021&amp;""="","",IFERROR(INDEX('الطلاب'!$F$6:$F$505,MATCH(B2021&amp;"",'الطلاب'!$A$6:$A$505,0))&amp;"",""))</f>
        <v/>
      </c>
      <c r="H2021" s="22">
        <f>IF(OR(B2021&amp;""="",NOT(ISNUMBER(A2021))),"",IF(COUNTIFS($B$6:$B$3005,B2021&amp;"",$A$6:$A$3005,"&gt;"&amp;A2021)=0,1,0))</f>
        <v/>
      </c>
    </row>
    <row r="2022">
      <c r="A2022" s="13" t="n"/>
      <c r="B2022" s="5" t="n"/>
      <c r="C2022" s="17" t="n"/>
      <c r="D2022" s="5" t="n"/>
      <c r="E2022" s="5" t="n"/>
      <c r="F2022" s="6">
        <f>IF(B2022&amp;""="","",IFERROR(INDEX('الطلاب'!$B$6:$B$505,MATCH(B2022&amp;"",'الطلاب'!$A$6:$A$505,0))&amp;"","كود غير موجود"))</f>
        <v/>
      </c>
      <c r="G2022" s="6">
        <f>IF(B2022&amp;""="","",IFERROR(INDEX('الطلاب'!$F$6:$F$505,MATCH(B2022&amp;"",'الطلاب'!$A$6:$A$505,0))&amp;"",""))</f>
        <v/>
      </c>
      <c r="H2022" s="22">
        <f>IF(OR(B2022&amp;""="",NOT(ISNUMBER(A2022))),"",IF(COUNTIFS($B$6:$B$3005,B2022&amp;"",$A$6:$A$3005,"&gt;"&amp;A2022)=0,1,0))</f>
        <v/>
      </c>
    </row>
    <row r="2023">
      <c r="A2023" s="13" t="n"/>
      <c r="B2023" s="5" t="n"/>
      <c r="C2023" s="17" t="n"/>
      <c r="D2023" s="5" t="n"/>
      <c r="E2023" s="5" t="n"/>
      <c r="F2023" s="6">
        <f>IF(B2023&amp;""="","",IFERROR(INDEX('الطلاب'!$B$6:$B$505,MATCH(B2023&amp;"",'الطلاب'!$A$6:$A$505,0))&amp;"","كود غير موجود"))</f>
        <v/>
      </c>
      <c r="G2023" s="6">
        <f>IF(B2023&amp;""="","",IFERROR(INDEX('الطلاب'!$F$6:$F$505,MATCH(B2023&amp;"",'الطلاب'!$A$6:$A$505,0))&amp;"",""))</f>
        <v/>
      </c>
      <c r="H2023" s="22">
        <f>IF(OR(B2023&amp;""="",NOT(ISNUMBER(A2023))),"",IF(COUNTIFS($B$6:$B$3005,B2023&amp;"",$A$6:$A$3005,"&gt;"&amp;A2023)=0,1,0))</f>
        <v/>
      </c>
    </row>
    <row r="2024">
      <c r="A2024" s="13" t="n"/>
      <c r="B2024" s="5" t="n"/>
      <c r="C2024" s="17" t="n"/>
      <c r="D2024" s="5" t="n"/>
      <c r="E2024" s="5" t="n"/>
      <c r="F2024" s="6">
        <f>IF(B2024&amp;""="","",IFERROR(INDEX('الطلاب'!$B$6:$B$505,MATCH(B2024&amp;"",'الطلاب'!$A$6:$A$505,0))&amp;"","كود غير موجود"))</f>
        <v/>
      </c>
      <c r="G2024" s="6">
        <f>IF(B2024&amp;""="","",IFERROR(INDEX('الطلاب'!$F$6:$F$505,MATCH(B2024&amp;"",'الطلاب'!$A$6:$A$505,0))&amp;"",""))</f>
        <v/>
      </c>
      <c r="H2024" s="22">
        <f>IF(OR(B2024&amp;""="",NOT(ISNUMBER(A2024))),"",IF(COUNTIFS($B$6:$B$3005,B2024&amp;"",$A$6:$A$3005,"&gt;"&amp;A2024)=0,1,0))</f>
        <v/>
      </c>
    </row>
    <row r="2025">
      <c r="A2025" s="13" t="n"/>
      <c r="B2025" s="5" t="n"/>
      <c r="C2025" s="17" t="n"/>
      <c r="D2025" s="5" t="n"/>
      <c r="E2025" s="5" t="n"/>
      <c r="F2025" s="6">
        <f>IF(B2025&amp;""="","",IFERROR(INDEX('الطلاب'!$B$6:$B$505,MATCH(B2025&amp;"",'الطلاب'!$A$6:$A$505,0))&amp;"","كود غير موجود"))</f>
        <v/>
      </c>
      <c r="G2025" s="6">
        <f>IF(B2025&amp;""="","",IFERROR(INDEX('الطلاب'!$F$6:$F$505,MATCH(B2025&amp;"",'الطلاب'!$A$6:$A$505,0))&amp;"",""))</f>
        <v/>
      </c>
      <c r="H2025" s="22">
        <f>IF(OR(B2025&amp;""="",NOT(ISNUMBER(A2025))),"",IF(COUNTIFS($B$6:$B$3005,B2025&amp;"",$A$6:$A$3005,"&gt;"&amp;A2025)=0,1,0))</f>
        <v/>
      </c>
    </row>
    <row r="2026">
      <c r="A2026" s="13" t="n"/>
      <c r="B2026" s="5" t="n"/>
      <c r="C2026" s="17" t="n"/>
      <c r="D2026" s="5" t="n"/>
      <c r="E2026" s="5" t="n"/>
      <c r="F2026" s="6">
        <f>IF(B2026&amp;""="","",IFERROR(INDEX('الطلاب'!$B$6:$B$505,MATCH(B2026&amp;"",'الطلاب'!$A$6:$A$505,0))&amp;"","كود غير موجود"))</f>
        <v/>
      </c>
      <c r="G2026" s="6">
        <f>IF(B2026&amp;""="","",IFERROR(INDEX('الطلاب'!$F$6:$F$505,MATCH(B2026&amp;"",'الطلاب'!$A$6:$A$505,0))&amp;"",""))</f>
        <v/>
      </c>
      <c r="H2026" s="22">
        <f>IF(OR(B2026&amp;""="",NOT(ISNUMBER(A2026))),"",IF(COUNTIFS($B$6:$B$3005,B2026&amp;"",$A$6:$A$3005,"&gt;"&amp;A2026)=0,1,0))</f>
        <v/>
      </c>
    </row>
    <row r="2027">
      <c r="A2027" s="13" t="n"/>
      <c r="B2027" s="5" t="n"/>
      <c r="C2027" s="17" t="n"/>
      <c r="D2027" s="5" t="n"/>
      <c r="E2027" s="5" t="n"/>
      <c r="F2027" s="6">
        <f>IF(B2027&amp;""="","",IFERROR(INDEX('الطلاب'!$B$6:$B$505,MATCH(B2027&amp;"",'الطلاب'!$A$6:$A$505,0))&amp;"","كود غير موجود"))</f>
        <v/>
      </c>
      <c r="G2027" s="6">
        <f>IF(B2027&amp;""="","",IFERROR(INDEX('الطلاب'!$F$6:$F$505,MATCH(B2027&amp;"",'الطلاب'!$A$6:$A$505,0))&amp;"",""))</f>
        <v/>
      </c>
      <c r="H2027" s="22">
        <f>IF(OR(B2027&amp;""="",NOT(ISNUMBER(A2027))),"",IF(COUNTIFS($B$6:$B$3005,B2027&amp;"",$A$6:$A$3005,"&gt;"&amp;A2027)=0,1,0))</f>
        <v/>
      </c>
    </row>
    <row r="2028">
      <c r="A2028" s="13" t="n"/>
      <c r="B2028" s="5" t="n"/>
      <c r="C2028" s="17" t="n"/>
      <c r="D2028" s="5" t="n"/>
      <c r="E2028" s="5" t="n"/>
      <c r="F2028" s="6">
        <f>IF(B2028&amp;""="","",IFERROR(INDEX('الطلاب'!$B$6:$B$505,MATCH(B2028&amp;"",'الطلاب'!$A$6:$A$505,0))&amp;"","كود غير موجود"))</f>
        <v/>
      </c>
      <c r="G2028" s="6">
        <f>IF(B2028&amp;""="","",IFERROR(INDEX('الطلاب'!$F$6:$F$505,MATCH(B2028&amp;"",'الطلاب'!$A$6:$A$505,0))&amp;"",""))</f>
        <v/>
      </c>
      <c r="H2028" s="22">
        <f>IF(OR(B2028&amp;""="",NOT(ISNUMBER(A2028))),"",IF(COUNTIFS($B$6:$B$3005,B2028&amp;"",$A$6:$A$3005,"&gt;"&amp;A2028)=0,1,0))</f>
        <v/>
      </c>
    </row>
    <row r="2029">
      <c r="A2029" s="13" t="n"/>
      <c r="B2029" s="5" t="n"/>
      <c r="C2029" s="17" t="n"/>
      <c r="D2029" s="5" t="n"/>
      <c r="E2029" s="5" t="n"/>
      <c r="F2029" s="6">
        <f>IF(B2029&amp;""="","",IFERROR(INDEX('الطلاب'!$B$6:$B$505,MATCH(B2029&amp;"",'الطلاب'!$A$6:$A$505,0))&amp;"","كود غير موجود"))</f>
        <v/>
      </c>
      <c r="G2029" s="6">
        <f>IF(B2029&amp;""="","",IFERROR(INDEX('الطلاب'!$F$6:$F$505,MATCH(B2029&amp;"",'الطلاب'!$A$6:$A$505,0))&amp;"",""))</f>
        <v/>
      </c>
      <c r="H2029" s="22">
        <f>IF(OR(B2029&amp;""="",NOT(ISNUMBER(A2029))),"",IF(COUNTIFS($B$6:$B$3005,B2029&amp;"",$A$6:$A$3005,"&gt;"&amp;A2029)=0,1,0))</f>
        <v/>
      </c>
    </row>
    <row r="2030">
      <c r="A2030" s="13" t="n"/>
      <c r="B2030" s="5" t="n"/>
      <c r="C2030" s="17" t="n"/>
      <c r="D2030" s="5" t="n"/>
      <c r="E2030" s="5" t="n"/>
      <c r="F2030" s="6">
        <f>IF(B2030&amp;""="","",IFERROR(INDEX('الطلاب'!$B$6:$B$505,MATCH(B2030&amp;"",'الطلاب'!$A$6:$A$505,0))&amp;"","كود غير موجود"))</f>
        <v/>
      </c>
      <c r="G2030" s="6">
        <f>IF(B2030&amp;""="","",IFERROR(INDEX('الطلاب'!$F$6:$F$505,MATCH(B2030&amp;"",'الطلاب'!$A$6:$A$505,0))&amp;"",""))</f>
        <v/>
      </c>
      <c r="H2030" s="22">
        <f>IF(OR(B2030&amp;""="",NOT(ISNUMBER(A2030))),"",IF(COUNTIFS($B$6:$B$3005,B2030&amp;"",$A$6:$A$3005,"&gt;"&amp;A2030)=0,1,0))</f>
        <v/>
      </c>
    </row>
    <row r="2031">
      <c r="A2031" s="13" t="n"/>
      <c r="B2031" s="5" t="n"/>
      <c r="C2031" s="17" t="n"/>
      <c r="D2031" s="5" t="n"/>
      <c r="E2031" s="5" t="n"/>
      <c r="F2031" s="6">
        <f>IF(B2031&amp;""="","",IFERROR(INDEX('الطلاب'!$B$6:$B$505,MATCH(B2031&amp;"",'الطلاب'!$A$6:$A$505,0))&amp;"","كود غير موجود"))</f>
        <v/>
      </c>
      <c r="G2031" s="6">
        <f>IF(B2031&amp;""="","",IFERROR(INDEX('الطلاب'!$F$6:$F$505,MATCH(B2031&amp;"",'الطلاب'!$A$6:$A$505,0))&amp;"",""))</f>
        <v/>
      </c>
      <c r="H2031" s="22">
        <f>IF(OR(B2031&amp;""="",NOT(ISNUMBER(A2031))),"",IF(COUNTIFS($B$6:$B$3005,B2031&amp;"",$A$6:$A$3005,"&gt;"&amp;A2031)=0,1,0))</f>
        <v/>
      </c>
    </row>
    <row r="2032">
      <c r="A2032" s="13" t="n"/>
      <c r="B2032" s="5" t="n"/>
      <c r="C2032" s="17" t="n"/>
      <c r="D2032" s="5" t="n"/>
      <c r="E2032" s="5" t="n"/>
      <c r="F2032" s="6">
        <f>IF(B2032&amp;""="","",IFERROR(INDEX('الطلاب'!$B$6:$B$505,MATCH(B2032&amp;"",'الطلاب'!$A$6:$A$505,0))&amp;"","كود غير موجود"))</f>
        <v/>
      </c>
      <c r="G2032" s="6">
        <f>IF(B2032&amp;""="","",IFERROR(INDEX('الطلاب'!$F$6:$F$505,MATCH(B2032&amp;"",'الطلاب'!$A$6:$A$505,0))&amp;"",""))</f>
        <v/>
      </c>
      <c r="H2032" s="22">
        <f>IF(OR(B2032&amp;""="",NOT(ISNUMBER(A2032))),"",IF(COUNTIFS($B$6:$B$3005,B2032&amp;"",$A$6:$A$3005,"&gt;"&amp;A2032)=0,1,0))</f>
        <v/>
      </c>
    </row>
    <row r="2033">
      <c r="A2033" s="13" t="n"/>
      <c r="B2033" s="5" t="n"/>
      <c r="C2033" s="17" t="n"/>
      <c r="D2033" s="5" t="n"/>
      <c r="E2033" s="5" t="n"/>
      <c r="F2033" s="6">
        <f>IF(B2033&amp;""="","",IFERROR(INDEX('الطلاب'!$B$6:$B$505,MATCH(B2033&amp;"",'الطلاب'!$A$6:$A$505,0))&amp;"","كود غير موجود"))</f>
        <v/>
      </c>
      <c r="G2033" s="6">
        <f>IF(B2033&amp;""="","",IFERROR(INDEX('الطلاب'!$F$6:$F$505,MATCH(B2033&amp;"",'الطلاب'!$A$6:$A$505,0))&amp;"",""))</f>
        <v/>
      </c>
      <c r="H2033" s="22">
        <f>IF(OR(B2033&amp;""="",NOT(ISNUMBER(A2033))),"",IF(COUNTIFS($B$6:$B$3005,B2033&amp;"",$A$6:$A$3005,"&gt;"&amp;A2033)=0,1,0))</f>
        <v/>
      </c>
    </row>
    <row r="2034">
      <c r="A2034" s="13" t="n"/>
      <c r="B2034" s="5" t="n"/>
      <c r="C2034" s="17" t="n"/>
      <c r="D2034" s="5" t="n"/>
      <c r="E2034" s="5" t="n"/>
      <c r="F2034" s="6">
        <f>IF(B2034&amp;""="","",IFERROR(INDEX('الطلاب'!$B$6:$B$505,MATCH(B2034&amp;"",'الطلاب'!$A$6:$A$505,0))&amp;"","كود غير موجود"))</f>
        <v/>
      </c>
      <c r="G2034" s="6">
        <f>IF(B2034&amp;""="","",IFERROR(INDEX('الطلاب'!$F$6:$F$505,MATCH(B2034&amp;"",'الطلاب'!$A$6:$A$505,0))&amp;"",""))</f>
        <v/>
      </c>
      <c r="H2034" s="22">
        <f>IF(OR(B2034&amp;""="",NOT(ISNUMBER(A2034))),"",IF(COUNTIFS($B$6:$B$3005,B2034&amp;"",$A$6:$A$3005,"&gt;"&amp;A2034)=0,1,0))</f>
        <v/>
      </c>
    </row>
    <row r="2035">
      <c r="A2035" s="13" t="n"/>
      <c r="B2035" s="5" t="n"/>
      <c r="C2035" s="17" t="n"/>
      <c r="D2035" s="5" t="n"/>
      <c r="E2035" s="5" t="n"/>
      <c r="F2035" s="6">
        <f>IF(B2035&amp;""="","",IFERROR(INDEX('الطلاب'!$B$6:$B$505,MATCH(B2035&amp;"",'الطلاب'!$A$6:$A$505,0))&amp;"","كود غير موجود"))</f>
        <v/>
      </c>
      <c r="G2035" s="6">
        <f>IF(B2035&amp;""="","",IFERROR(INDEX('الطلاب'!$F$6:$F$505,MATCH(B2035&amp;"",'الطلاب'!$A$6:$A$505,0))&amp;"",""))</f>
        <v/>
      </c>
      <c r="H2035" s="22">
        <f>IF(OR(B2035&amp;""="",NOT(ISNUMBER(A2035))),"",IF(COUNTIFS($B$6:$B$3005,B2035&amp;"",$A$6:$A$3005,"&gt;"&amp;A2035)=0,1,0))</f>
        <v/>
      </c>
    </row>
    <row r="2036">
      <c r="A2036" s="13" t="n"/>
      <c r="B2036" s="5" t="n"/>
      <c r="C2036" s="17" t="n"/>
      <c r="D2036" s="5" t="n"/>
      <c r="E2036" s="5" t="n"/>
      <c r="F2036" s="6">
        <f>IF(B2036&amp;""="","",IFERROR(INDEX('الطلاب'!$B$6:$B$505,MATCH(B2036&amp;"",'الطلاب'!$A$6:$A$505,0))&amp;"","كود غير موجود"))</f>
        <v/>
      </c>
      <c r="G2036" s="6">
        <f>IF(B2036&amp;""="","",IFERROR(INDEX('الطلاب'!$F$6:$F$505,MATCH(B2036&amp;"",'الطلاب'!$A$6:$A$505,0))&amp;"",""))</f>
        <v/>
      </c>
      <c r="H2036" s="22">
        <f>IF(OR(B2036&amp;""="",NOT(ISNUMBER(A2036))),"",IF(COUNTIFS($B$6:$B$3005,B2036&amp;"",$A$6:$A$3005,"&gt;"&amp;A2036)=0,1,0))</f>
        <v/>
      </c>
    </row>
    <row r="2037">
      <c r="A2037" s="13" t="n"/>
      <c r="B2037" s="5" t="n"/>
      <c r="C2037" s="17" t="n"/>
      <c r="D2037" s="5" t="n"/>
      <c r="E2037" s="5" t="n"/>
      <c r="F2037" s="6">
        <f>IF(B2037&amp;""="","",IFERROR(INDEX('الطلاب'!$B$6:$B$505,MATCH(B2037&amp;"",'الطلاب'!$A$6:$A$505,0))&amp;"","كود غير موجود"))</f>
        <v/>
      </c>
      <c r="G2037" s="6">
        <f>IF(B2037&amp;""="","",IFERROR(INDEX('الطلاب'!$F$6:$F$505,MATCH(B2037&amp;"",'الطلاب'!$A$6:$A$505,0))&amp;"",""))</f>
        <v/>
      </c>
      <c r="H2037" s="22">
        <f>IF(OR(B2037&amp;""="",NOT(ISNUMBER(A2037))),"",IF(COUNTIFS($B$6:$B$3005,B2037&amp;"",$A$6:$A$3005,"&gt;"&amp;A2037)=0,1,0))</f>
        <v/>
      </c>
    </row>
    <row r="2038">
      <c r="A2038" s="13" t="n"/>
      <c r="B2038" s="5" t="n"/>
      <c r="C2038" s="17" t="n"/>
      <c r="D2038" s="5" t="n"/>
      <c r="E2038" s="5" t="n"/>
      <c r="F2038" s="6">
        <f>IF(B2038&amp;""="","",IFERROR(INDEX('الطلاب'!$B$6:$B$505,MATCH(B2038&amp;"",'الطلاب'!$A$6:$A$505,0))&amp;"","كود غير موجود"))</f>
        <v/>
      </c>
      <c r="G2038" s="6">
        <f>IF(B2038&amp;""="","",IFERROR(INDEX('الطلاب'!$F$6:$F$505,MATCH(B2038&amp;"",'الطلاب'!$A$6:$A$505,0))&amp;"",""))</f>
        <v/>
      </c>
      <c r="H2038" s="22">
        <f>IF(OR(B2038&amp;""="",NOT(ISNUMBER(A2038))),"",IF(COUNTIFS($B$6:$B$3005,B2038&amp;"",$A$6:$A$3005,"&gt;"&amp;A2038)=0,1,0))</f>
        <v/>
      </c>
    </row>
    <row r="2039">
      <c r="A2039" s="13" t="n"/>
      <c r="B2039" s="5" t="n"/>
      <c r="C2039" s="17" t="n"/>
      <c r="D2039" s="5" t="n"/>
      <c r="E2039" s="5" t="n"/>
      <c r="F2039" s="6">
        <f>IF(B2039&amp;""="","",IFERROR(INDEX('الطلاب'!$B$6:$B$505,MATCH(B2039&amp;"",'الطلاب'!$A$6:$A$505,0))&amp;"","كود غير موجود"))</f>
        <v/>
      </c>
      <c r="G2039" s="6">
        <f>IF(B2039&amp;""="","",IFERROR(INDEX('الطلاب'!$F$6:$F$505,MATCH(B2039&amp;"",'الطلاب'!$A$6:$A$505,0))&amp;"",""))</f>
        <v/>
      </c>
      <c r="H2039" s="22">
        <f>IF(OR(B2039&amp;""="",NOT(ISNUMBER(A2039))),"",IF(COUNTIFS($B$6:$B$3005,B2039&amp;"",$A$6:$A$3005,"&gt;"&amp;A2039)=0,1,0))</f>
        <v/>
      </c>
    </row>
    <row r="2040">
      <c r="A2040" s="13" t="n"/>
      <c r="B2040" s="5" t="n"/>
      <c r="C2040" s="17" t="n"/>
      <c r="D2040" s="5" t="n"/>
      <c r="E2040" s="5" t="n"/>
      <c r="F2040" s="6">
        <f>IF(B2040&amp;""="","",IFERROR(INDEX('الطلاب'!$B$6:$B$505,MATCH(B2040&amp;"",'الطلاب'!$A$6:$A$505,0))&amp;"","كود غير موجود"))</f>
        <v/>
      </c>
      <c r="G2040" s="6">
        <f>IF(B2040&amp;""="","",IFERROR(INDEX('الطلاب'!$F$6:$F$505,MATCH(B2040&amp;"",'الطلاب'!$A$6:$A$505,0))&amp;"",""))</f>
        <v/>
      </c>
      <c r="H2040" s="22">
        <f>IF(OR(B2040&amp;""="",NOT(ISNUMBER(A2040))),"",IF(COUNTIFS($B$6:$B$3005,B2040&amp;"",$A$6:$A$3005,"&gt;"&amp;A2040)=0,1,0))</f>
        <v/>
      </c>
    </row>
    <row r="2041">
      <c r="A2041" s="13" t="n"/>
      <c r="B2041" s="5" t="n"/>
      <c r="C2041" s="17" t="n"/>
      <c r="D2041" s="5" t="n"/>
      <c r="E2041" s="5" t="n"/>
      <c r="F2041" s="6">
        <f>IF(B2041&amp;""="","",IFERROR(INDEX('الطلاب'!$B$6:$B$505,MATCH(B2041&amp;"",'الطلاب'!$A$6:$A$505,0))&amp;"","كود غير موجود"))</f>
        <v/>
      </c>
      <c r="G2041" s="6">
        <f>IF(B2041&amp;""="","",IFERROR(INDEX('الطلاب'!$F$6:$F$505,MATCH(B2041&amp;"",'الطلاب'!$A$6:$A$505,0))&amp;"",""))</f>
        <v/>
      </c>
      <c r="H2041" s="22">
        <f>IF(OR(B2041&amp;""="",NOT(ISNUMBER(A2041))),"",IF(COUNTIFS($B$6:$B$3005,B2041&amp;"",$A$6:$A$3005,"&gt;"&amp;A2041)=0,1,0))</f>
        <v/>
      </c>
    </row>
    <row r="2042">
      <c r="A2042" s="13" t="n"/>
      <c r="B2042" s="5" t="n"/>
      <c r="C2042" s="17" t="n"/>
      <c r="D2042" s="5" t="n"/>
      <c r="E2042" s="5" t="n"/>
      <c r="F2042" s="6">
        <f>IF(B2042&amp;""="","",IFERROR(INDEX('الطلاب'!$B$6:$B$505,MATCH(B2042&amp;"",'الطلاب'!$A$6:$A$505,0))&amp;"","كود غير موجود"))</f>
        <v/>
      </c>
      <c r="G2042" s="6">
        <f>IF(B2042&amp;""="","",IFERROR(INDEX('الطلاب'!$F$6:$F$505,MATCH(B2042&amp;"",'الطلاب'!$A$6:$A$505,0))&amp;"",""))</f>
        <v/>
      </c>
      <c r="H2042" s="22">
        <f>IF(OR(B2042&amp;""="",NOT(ISNUMBER(A2042))),"",IF(COUNTIFS($B$6:$B$3005,B2042&amp;"",$A$6:$A$3005,"&gt;"&amp;A2042)=0,1,0))</f>
        <v/>
      </c>
    </row>
    <row r="2043">
      <c r="A2043" s="13" t="n"/>
      <c r="B2043" s="5" t="n"/>
      <c r="C2043" s="17" t="n"/>
      <c r="D2043" s="5" t="n"/>
      <c r="E2043" s="5" t="n"/>
      <c r="F2043" s="6">
        <f>IF(B2043&amp;""="","",IFERROR(INDEX('الطلاب'!$B$6:$B$505,MATCH(B2043&amp;"",'الطلاب'!$A$6:$A$505,0))&amp;"","كود غير موجود"))</f>
        <v/>
      </c>
      <c r="G2043" s="6">
        <f>IF(B2043&amp;""="","",IFERROR(INDEX('الطلاب'!$F$6:$F$505,MATCH(B2043&amp;"",'الطلاب'!$A$6:$A$505,0))&amp;"",""))</f>
        <v/>
      </c>
      <c r="H2043" s="22">
        <f>IF(OR(B2043&amp;""="",NOT(ISNUMBER(A2043))),"",IF(COUNTIFS($B$6:$B$3005,B2043&amp;"",$A$6:$A$3005,"&gt;"&amp;A2043)=0,1,0))</f>
        <v/>
      </c>
    </row>
    <row r="2044">
      <c r="A2044" s="13" t="n"/>
      <c r="B2044" s="5" t="n"/>
      <c r="C2044" s="17" t="n"/>
      <c r="D2044" s="5" t="n"/>
      <c r="E2044" s="5" t="n"/>
      <c r="F2044" s="6">
        <f>IF(B2044&amp;""="","",IFERROR(INDEX('الطلاب'!$B$6:$B$505,MATCH(B2044&amp;"",'الطلاب'!$A$6:$A$505,0))&amp;"","كود غير موجود"))</f>
        <v/>
      </c>
      <c r="G2044" s="6">
        <f>IF(B2044&amp;""="","",IFERROR(INDEX('الطلاب'!$F$6:$F$505,MATCH(B2044&amp;"",'الطلاب'!$A$6:$A$505,0))&amp;"",""))</f>
        <v/>
      </c>
      <c r="H2044" s="22">
        <f>IF(OR(B2044&amp;""="",NOT(ISNUMBER(A2044))),"",IF(COUNTIFS($B$6:$B$3005,B2044&amp;"",$A$6:$A$3005,"&gt;"&amp;A2044)=0,1,0))</f>
        <v/>
      </c>
    </row>
    <row r="2045">
      <c r="A2045" s="13" t="n"/>
      <c r="B2045" s="5" t="n"/>
      <c r="C2045" s="17" t="n"/>
      <c r="D2045" s="5" t="n"/>
      <c r="E2045" s="5" t="n"/>
      <c r="F2045" s="6">
        <f>IF(B2045&amp;""="","",IFERROR(INDEX('الطلاب'!$B$6:$B$505,MATCH(B2045&amp;"",'الطلاب'!$A$6:$A$505,0))&amp;"","كود غير موجود"))</f>
        <v/>
      </c>
      <c r="G2045" s="6">
        <f>IF(B2045&amp;""="","",IFERROR(INDEX('الطلاب'!$F$6:$F$505,MATCH(B2045&amp;"",'الطلاب'!$A$6:$A$505,0))&amp;"",""))</f>
        <v/>
      </c>
      <c r="H2045" s="22">
        <f>IF(OR(B2045&amp;""="",NOT(ISNUMBER(A2045))),"",IF(COUNTIFS($B$6:$B$3005,B2045&amp;"",$A$6:$A$3005,"&gt;"&amp;A2045)=0,1,0))</f>
        <v/>
      </c>
    </row>
    <row r="2046">
      <c r="A2046" s="13" t="n"/>
      <c r="B2046" s="5" t="n"/>
      <c r="C2046" s="17" t="n"/>
      <c r="D2046" s="5" t="n"/>
      <c r="E2046" s="5" t="n"/>
      <c r="F2046" s="6">
        <f>IF(B2046&amp;""="","",IFERROR(INDEX('الطلاب'!$B$6:$B$505,MATCH(B2046&amp;"",'الطلاب'!$A$6:$A$505,0))&amp;"","كود غير موجود"))</f>
        <v/>
      </c>
      <c r="G2046" s="6">
        <f>IF(B2046&amp;""="","",IFERROR(INDEX('الطلاب'!$F$6:$F$505,MATCH(B2046&amp;"",'الطلاب'!$A$6:$A$505,0))&amp;"",""))</f>
        <v/>
      </c>
      <c r="H2046" s="22">
        <f>IF(OR(B2046&amp;""="",NOT(ISNUMBER(A2046))),"",IF(COUNTIFS($B$6:$B$3005,B2046&amp;"",$A$6:$A$3005,"&gt;"&amp;A2046)=0,1,0))</f>
        <v/>
      </c>
    </row>
    <row r="2047">
      <c r="A2047" s="13" t="n"/>
      <c r="B2047" s="5" t="n"/>
      <c r="C2047" s="17" t="n"/>
      <c r="D2047" s="5" t="n"/>
      <c r="E2047" s="5" t="n"/>
      <c r="F2047" s="6">
        <f>IF(B2047&amp;""="","",IFERROR(INDEX('الطلاب'!$B$6:$B$505,MATCH(B2047&amp;"",'الطلاب'!$A$6:$A$505,0))&amp;"","كود غير موجود"))</f>
        <v/>
      </c>
      <c r="G2047" s="6">
        <f>IF(B2047&amp;""="","",IFERROR(INDEX('الطلاب'!$F$6:$F$505,MATCH(B2047&amp;"",'الطلاب'!$A$6:$A$505,0))&amp;"",""))</f>
        <v/>
      </c>
      <c r="H2047" s="22">
        <f>IF(OR(B2047&amp;""="",NOT(ISNUMBER(A2047))),"",IF(COUNTIFS($B$6:$B$3005,B2047&amp;"",$A$6:$A$3005,"&gt;"&amp;A2047)=0,1,0))</f>
        <v/>
      </c>
    </row>
    <row r="2048">
      <c r="A2048" s="13" t="n"/>
      <c r="B2048" s="5" t="n"/>
      <c r="C2048" s="17" t="n"/>
      <c r="D2048" s="5" t="n"/>
      <c r="E2048" s="5" t="n"/>
      <c r="F2048" s="6">
        <f>IF(B2048&amp;""="","",IFERROR(INDEX('الطلاب'!$B$6:$B$505,MATCH(B2048&amp;"",'الطلاب'!$A$6:$A$505,0))&amp;"","كود غير موجود"))</f>
        <v/>
      </c>
      <c r="G2048" s="6">
        <f>IF(B2048&amp;""="","",IFERROR(INDEX('الطلاب'!$F$6:$F$505,MATCH(B2048&amp;"",'الطلاب'!$A$6:$A$505,0))&amp;"",""))</f>
        <v/>
      </c>
      <c r="H2048" s="22">
        <f>IF(OR(B2048&amp;""="",NOT(ISNUMBER(A2048))),"",IF(COUNTIFS($B$6:$B$3005,B2048&amp;"",$A$6:$A$3005,"&gt;"&amp;A2048)=0,1,0))</f>
        <v/>
      </c>
    </row>
    <row r="2049">
      <c r="A2049" s="13" t="n"/>
      <c r="B2049" s="5" t="n"/>
      <c r="C2049" s="17" t="n"/>
      <c r="D2049" s="5" t="n"/>
      <c r="E2049" s="5" t="n"/>
      <c r="F2049" s="6">
        <f>IF(B2049&amp;""="","",IFERROR(INDEX('الطلاب'!$B$6:$B$505,MATCH(B2049&amp;"",'الطلاب'!$A$6:$A$505,0))&amp;"","كود غير موجود"))</f>
        <v/>
      </c>
      <c r="G2049" s="6">
        <f>IF(B2049&amp;""="","",IFERROR(INDEX('الطلاب'!$F$6:$F$505,MATCH(B2049&amp;"",'الطلاب'!$A$6:$A$505,0))&amp;"",""))</f>
        <v/>
      </c>
      <c r="H2049" s="22">
        <f>IF(OR(B2049&amp;""="",NOT(ISNUMBER(A2049))),"",IF(COUNTIFS($B$6:$B$3005,B2049&amp;"",$A$6:$A$3005,"&gt;"&amp;A2049)=0,1,0))</f>
        <v/>
      </c>
    </row>
    <row r="2050">
      <c r="A2050" s="13" t="n"/>
      <c r="B2050" s="5" t="n"/>
      <c r="C2050" s="17" t="n"/>
      <c r="D2050" s="5" t="n"/>
      <c r="E2050" s="5" t="n"/>
      <c r="F2050" s="6">
        <f>IF(B2050&amp;""="","",IFERROR(INDEX('الطلاب'!$B$6:$B$505,MATCH(B2050&amp;"",'الطلاب'!$A$6:$A$505,0))&amp;"","كود غير موجود"))</f>
        <v/>
      </c>
      <c r="G2050" s="6">
        <f>IF(B2050&amp;""="","",IFERROR(INDEX('الطلاب'!$F$6:$F$505,MATCH(B2050&amp;"",'الطلاب'!$A$6:$A$505,0))&amp;"",""))</f>
        <v/>
      </c>
      <c r="H2050" s="22">
        <f>IF(OR(B2050&amp;""="",NOT(ISNUMBER(A2050))),"",IF(COUNTIFS($B$6:$B$3005,B2050&amp;"",$A$6:$A$3005,"&gt;"&amp;A2050)=0,1,0))</f>
        <v/>
      </c>
    </row>
    <row r="2051">
      <c r="A2051" s="13" t="n"/>
      <c r="B2051" s="5" t="n"/>
      <c r="C2051" s="17" t="n"/>
      <c r="D2051" s="5" t="n"/>
      <c r="E2051" s="5" t="n"/>
      <c r="F2051" s="6">
        <f>IF(B2051&amp;""="","",IFERROR(INDEX('الطلاب'!$B$6:$B$505,MATCH(B2051&amp;"",'الطلاب'!$A$6:$A$505,0))&amp;"","كود غير موجود"))</f>
        <v/>
      </c>
      <c r="G2051" s="6">
        <f>IF(B2051&amp;""="","",IFERROR(INDEX('الطلاب'!$F$6:$F$505,MATCH(B2051&amp;"",'الطلاب'!$A$6:$A$505,0))&amp;"",""))</f>
        <v/>
      </c>
      <c r="H2051" s="22">
        <f>IF(OR(B2051&amp;""="",NOT(ISNUMBER(A2051))),"",IF(COUNTIFS($B$6:$B$3005,B2051&amp;"",$A$6:$A$3005,"&gt;"&amp;A2051)=0,1,0))</f>
        <v/>
      </c>
    </row>
    <row r="2052">
      <c r="A2052" s="13" t="n"/>
      <c r="B2052" s="5" t="n"/>
      <c r="C2052" s="17" t="n"/>
      <c r="D2052" s="5" t="n"/>
      <c r="E2052" s="5" t="n"/>
      <c r="F2052" s="6">
        <f>IF(B2052&amp;""="","",IFERROR(INDEX('الطلاب'!$B$6:$B$505,MATCH(B2052&amp;"",'الطلاب'!$A$6:$A$505,0))&amp;"","كود غير موجود"))</f>
        <v/>
      </c>
      <c r="G2052" s="6">
        <f>IF(B2052&amp;""="","",IFERROR(INDEX('الطلاب'!$F$6:$F$505,MATCH(B2052&amp;"",'الطلاب'!$A$6:$A$505,0))&amp;"",""))</f>
        <v/>
      </c>
      <c r="H2052" s="22">
        <f>IF(OR(B2052&amp;""="",NOT(ISNUMBER(A2052))),"",IF(COUNTIFS($B$6:$B$3005,B2052&amp;"",$A$6:$A$3005,"&gt;"&amp;A2052)=0,1,0))</f>
        <v/>
      </c>
    </row>
    <row r="2053">
      <c r="A2053" s="13" t="n"/>
      <c r="B2053" s="5" t="n"/>
      <c r="C2053" s="17" t="n"/>
      <c r="D2053" s="5" t="n"/>
      <c r="E2053" s="5" t="n"/>
      <c r="F2053" s="6">
        <f>IF(B2053&amp;""="","",IFERROR(INDEX('الطلاب'!$B$6:$B$505,MATCH(B2053&amp;"",'الطلاب'!$A$6:$A$505,0))&amp;"","كود غير موجود"))</f>
        <v/>
      </c>
      <c r="G2053" s="6">
        <f>IF(B2053&amp;""="","",IFERROR(INDEX('الطلاب'!$F$6:$F$505,MATCH(B2053&amp;"",'الطلاب'!$A$6:$A$505,0))&amp;"",""))</f>
        <v/>
      </c>
      <c r="H2053" s="22">
        <f>IF(OR(B2053&amp;""="",NOT(ISNUMBER(A2053))),"",IF(COUNTIFS($B$6:$B$3005,B2053&amp;"",$A$6:$A$3005,"&gt;"&amp;A2053)=0,1,0))</f>
        <v/>
      </c>
    </row>
    <row r="2054">
      <c r="A2054" s="13" t="n"/>
      <c r="B2054" s="5" t="n"/>
      <c r="C2054" s="17" t="n"/>
      <c r="D2054" s="5" t="n"/>
      <c r="E2054" s="5" t="n"/>
      <c r="F2054" s="6">
        <f>IF(B2054&amp;""="","",IFERROR(INDEX('الطلاب'!$B$6:$B$505,MATCH(B2054&amp;"",'الطلاب'!$A$6:$A$505,0))&amp;"","كود غير موجود"))</f>
        <v/>
      </c>
      <c r="G2054" s="6">
        <f>IF(B2054&amp;""="","",IFERROR(INDEX('الطلاب'!$F$6:$F$505,MATCH(B2054&amp;"",'الطلاب'!$A$6:$A$505,0))&amp;"",""))</f>
        <v/>
      </c>
      <c r="H2054" s="22">
        <f>IF(OR(B2054&amp;""="",NOT(ISNUMBER(A2054))),"",IF(COUNTIFS($B$6:$B$3005,B2054&amp;"",$A$6:$A$3005,"&gt;"&amp;A2054)=0,1,0))</f>
        <v/>
      </c>
    </row>
    <row r="2055">
      <c r="A2055" s="13" t="n"/>
      <c r="B2055" s="5" t="n"/>
      <c r="C2055" s="17" t="n"/>
      <c r="D2055" s="5" t="n"/>
      <c r="E2055" s="5" t="n"/>
      <c r="F2055" s="6">
        <f>IF(B2055&amp;""="","",IFERROR(INDEX('الطلاب'!$B$6:$B$505,MATCH(B2055&amp;"",'الطلاب'!$A$6:$A$505,0))&amp;"","كود غير موجود"))</f>
        <v/>
      </c>
      <c r="G2055" s="6">
        <f>IF(B2055&amp;""="","",IFERROR(INDEX('الطلاب'!$F$6:$F$505,MATCH(B2055&amp;"",'الطلاب'!$A$6:$A$505,0))&amp;"",""))</f>
        <v/>
      </c>
      <c r="H2055" s="22">
        <f>IF(OR(B2055&amp;""="",NOT(ISNUMBER(A2055))),"",IF(COUNTIFS($B$6:$B$3005,B2055&amp;"",$A$6:$A$3005,"&gt;"&amp;A2055)=0,1,0))</f>
        <v/>
      </c>
    </row>
    <row r="2056">
      <c r="A2056" s="13" t="n"/>
      <c r="B2056" s="5" t="n"/>
      <c r="C2056" s="17" t="n"/>
      <c r="D2056" s="5" t="n"/>
      <c r="E2056" s="5" t="n"/>
      <c r="F2056" s="6">
        <f>IF(B2056&amp;""="","",IFERROR(INDEX('الطلاب'!$B$6:$B$505,MATCH(B2056&amp;"",'الطلاب'!$A$6:$A$505,0))&amp;"","كود غير موجود"))</f>
        <v/>
      </c>
      <c r="G2056" s="6">
        <f>IF(B2056&amp;""="","",IFERROR(INDEX('الطلاب'!$F$6:$F$505,MATCH(B2056&amp;"",'الطلاب'!$A$6:$A$505,0))&amp;"",""))</f>
        <v/>
      </c>
      <c r="H2056" s="22">
        <f>IF(OR(B2056&amp;""="",NOT(ISNUMBER(A2056))),"",IF(COUNTIFS($B$6:$B$3005,B2056&amp;"",$A$6:$A$3005,"&gt;"&amp;A2056)=0,1,0))</f>
        <v/>
      </c>
    </row>
    <row r="2057">
      <c r="A2057" s="13" t="n"/>
      <c r="B2057" s="5" t="n"/>
      <c r="C2057" s="17" t="n"/>
      <c r="D2057" s="5" t="n"/>
      <c r="E2057" s="5" t="n"/>
      <c r="F2057" s="6">
        <f>IF(B2057&amp;""="","",IFERROR(INDEX('الطلاب'!$B$6:$B$505,MATCH(B2057&amp;"",'الطلاب'!$A$6:$A$505,0))&amp;"","كود غير موجود"))</f>
        <v/>
      </c>
      <c r="G2057" s="6">
        <f>IF(B2057&amp;""="","",IFERROR(INDEX('الطلاب'!$F$6:$F$505,MATCH(B2057&amp;"",'الطلاب'!$A$6:$A$505,0))&amp;"",""))</f>
        <v/>
      </c>
      <c r="H2057" s="22">
        <f>IF(OR(B2057&amp;""="",NOT(ISNUMBER(A2057))),"",IF(COUNTIFS($B$6:$B$3005,B2057&amp;"",$A$6:$A$3005,"&gt;"&amp;A2057)=0,1,0))</f>
        <v/>
      </c>
    </row>
    <row r="2058">
      <c r="A2058" s="13" t="n"/>
      <c r="B2058" s="5" t="n"/>
      <c r="C2058" s="17" t="n"/>
      <c r="D2058" s="5" t="n"/>
      <c r="E2058" s="5" t="n"/>
      <c r="F2058" s="6">
        <f>IF(B2058&amp;""="","",IFERROR(INDEX('الطلاب'!$B$6:$B$505,MATCH(B2058&amp;"",'الطلاب'!$A$6:$A$505,0))&amp;"","كود غير موجود"))</f>
        <v/>
      </c>
      <c r="G2058" s="6">
        <f>IF(B2058&amp;""="","",IFERROR(INDEX('الطلاب'!$F$6:$F$505,MATCH(B2058&amp;"",'الطلاب'!$A$6:$A$505,0))&amp;"",""))</f>
        <v/>
      </c>
      <c r="H2058" s="22">
        <f>IF(OR(B2058&amp;""="",NOT(ISNUMBER(A2058))),"",IF(COUNTIFS($B$6:$B$3005,B2058&amp;"",$A$6:$A$3005,"&gt;"&amp;A2058)=0,1,0))</f>
        <v/>
      </c>
    </row>
    <row r="2059">
      <c r="A2059" s="13" t="n"/>
      <c r="B2059" s="5" t="n"/>
      <c r="C2059" s="17" t="n"/>
      <c r="D2059" s="5" t="n"/>
      <c r="E2059" s="5" t="n"/>
      <c r="F2059" s="6">
        <f>IF(B2059&amp;""="","",IFERROR(INDEX('الطلاب'!$B$6:$B$505,MATCH(B2059&amp;"",'الطلاب'!$A$6:$A$505,0))&amp;"","كود غير موجود"))</f>
        <v/>
      </c>
      <c r="G2059" s="6">
        <f>IF(B2059&amp;""="","",IFERROR(INDEX('الطلاب'!$F$6:$F$505,MATCH(B2059&amp;"",'الطلاب'!$A$6:$A$505,0))&amp;"",""))</f>
        <v/>
      </c>
      <c r="H2059" s="22">
        <f>IF(OR(B2059&amp;""="",NOT(ISNUMBER(A2059))),"",IF(COUNTIFS($B$6:$B$3005,B2059&amp;"",$A$6:$A$3005,"&gt;"&amp;A2059)=0,1,0))</f>
        <v/>
      </c>
    </row>
    <row r="2060">
      <c r="A2060" s="13" t="n"/>
      <c r="B2060" s="5" t="n"/>
      <c r="C2060" s="17" t="n"/>
      <c r="D2060" s="5" t="n"/>
      <c r="E2060" s="5" t="n"/>
      <c r="F2060" s="6">
        <f>IF(B2060&amp;""="","",IFERROR(INDEX('الطلاب'!$B$6:$B$505,MATCH(B2060&amp;"",'الطلاب'!$A$6:$A$505,0))&amp;"","كود غير موجود"))</f>
        <v/>
      </c>
      <c r="G2060" s="6">
        <f>IF(B2060&amp;""="","",IFERROR(INDEX('الطلاب'!$F$6:$F$505,MATCH(B2060&amp;"",'الطلاب'!$A$6:$A$505,0))&amp;"",""))</f>
        <v/>
      </c>
      <c r="H2060" s="22">
        <f>IF(OR(B2060&amp;""="",NOT(ISNUMBER(A2060))),"",IF(COUNTIFS($B$6:$B$3005,B2060&amp;"",$A$6:$A$3005,"&gt;"&amp;A2060)=0,1,0))</f>
        <v/>
      </c>
    </row>
    <row r="2061">
      <c r="A2061" s="13" t="n"/>
      <c r="B2061" s="5" t="n"/>
      <c r="C2061" s="17" t="n"/>
      <c r="D2061" s="5" t="n"/>
      <c r="E2061" s="5" t="n"/>
      <c r="F2061" s="6">
        <f>IF(B2061&amp;""="","",IFERROR(INDEX('الطلاب'!$B$6:$B$505,MATCH(B2061&amp;"",'الطلاب'!$A$6:$A$505,0))&amp;"","كود غير موجود"))</f>
        <v/>
      </c>
      <c r="G2061" s="6">
        <f>IF(B2061&amp;""="","",IFERROR(INDEX('الطلاب'!$F$6:$F$505,MATCH(B2061&amp;"",'الطلاب'!$A$6:$A$505,0))&amp;"",""))</f>
        <v/>
      </c>
      <c r="H2061" s="22">
        <f>IF(OR(B2061&amp;""="",NOT(ISNUMBER(A2061))),"",IF(COUNTIFS($B$6:$B$3005,B2061&amp;"",$A$6:$A$3005,"&gt;"&amp;A2061)=0,1,0))</f>
        <v/>
      </c>
    </row>
    <row r="2062">
      <c r="A2062" s="13" t="n"/>
      <c r="B2062" s="5" t="n"/>
      <c r="C2062" s="17" t="n"/>
      <c r="D2062" s="5" t="n"/>
      <c r="E2062" s="5" t="n"/>
      <c r="F2062" s="6">
        <f>IF(B2062&amp;""="","",IFERROR(INDEX('الطلاب'!$B$6:$B$505,MATCH(B2062&amp;"",'الطلاب'!$A$6:$A$505,0))&amp;"","كود غير موجود"))</f>
        <v/>
      </c>
      <c r="G2062" s="6">
        <f>IF(B2062&amp;""="","",IFERROR(INDEX('الطلاب'!$F$6:$F$505,MATCH(B2062&amp;"",'الطلاب'!$A$6:$A$505,0))&amp;"",""))</f>
        <v/>
      </c>
      <c r="H2062" s="22">
        <f>IF(OR(B2062&amp;""="",NOT(ISNUMBER(A2062))),"",IF(COUNTIFS($B$6:$B$3005,B2062&amp;"",$A$6:$A$3005,"&gt;"&amp;A2062)=0,1,0))</f>
        <v/>
      </c>
    </row>
    <row r="2063">
      <c r="A2063" s="13" t="n"/>
      <c r="B2063" s="5" t="n"/>
      <c r="C2063" s="17" t="n"/>
      <c r="D2063" s="5" t="n"/>
      <c r="E2063" s="5" t="n"/>
      <c r="F2063" s="6">
        <f>IF(B2063&amp;""="","",IFERROR(INDEX('الطلاب'!$B$6:$B$505,MATCH(B2063&amp;"",'الطلاب'!$A$6:$A$505,0))&amp;"","كود غير موجود"))</f>
        <v/>
      </c>
      <c r="G2063" s="6">
        <f>IF(B2063&amp;""="","",IFERROR(INDEX('الطلاب'!$F$6:$F$505,MATCH(B2063&amp;"",'الطلاب'!$A$6:$A$505,0))&amp;"",""))</f>
        <v/>
      </c>
      <c r="H2063" s="22">
        <f>IF(OR(B2063&amp;""="",NOT(ISNUMBER(A2063))),"",IF(COUNTIFS($B$6:$B$3005,B2063&amp;"",$A$6:$A$3005,"&gt;"&amp;A2063)=0,1,0))</f>
        <v/>
      </c>
    </row>
    <row r="2064">
      <c r="A2064" s="13" t="n"/>
      <c r="B2064" s="5" t="n"/>
      <c r="C2064" s="17" t="n"/>
      <c r="D2064" s="5" t="n"/>
      <c r="E2064" s="5" t="n"/>
      <c r="F2064" s="6">
        <f>IF(B2064&amp;""="","",IFERROR(INDEX('الطلاب'!$B$6:$B$505,MATCH(B2064&amp;"",'الطلاب'!$A$6:$A$505,0))&amp;"","كود غير موجود"))</f>
        <v/>
      </c>
      <c r="G2064" s="6">
        <f>IF(B2064&amp;""="","",IFERROR(INDEX('الطلاب'!$F$6:$F$505,MATCH(B2064&amp;"",'الطلاب'!$A$6:$A$505,0))&amp;"",""))</f>
        <v/>
      </c>
      <c r="H2064" s="22">
        <f>IF(OR(B2064&amp;""="",NOT(ISNUMBER(A2064))),"",IF(COUNTIFS($B$6:$B$3005,B2064&amp;"",$A$6:$A$3005,"&gt;"&amp;A2064)=0,1,0))</f>
        <v/>
      </c>
    </row>
    <row r="2065">
      <c r="A2065" s="13" t="n"/>
      <c r="B2065" s="5" t="n"/>
      <c r="C2065" s="17" t="n"/>
      <c r="D2065" s="5" t="n"/>
      <c r="E2065" s="5" t="n"/>
      <c r="F2065" s="6">
        <f>IF(B2065&amp;""="","",IFERROR(INDEX('الطلاب'!$B$6:$B$505,MATCH(B2065&amp;"",'الطلاب'!$A$6:$A$505,0))&amp;"","كود غير موجود"))</f>
        <v/>
      </c>
      <c r="G2065" s="6">
        <f>IF(B2065&amp;""="","",IFERROR(INDEX('الطلاب'!$F$6:$F$505,MATCH(B2065&amp;"",'الطلاب'!$A$6:$A$505,0))&amp;"",""))</f>
        <v/>
      </c>
      <c r="H2065" s="22">
        <f>IF(OR(B2065&amp;""="",NOT(ISNUMBER(A2065))),"",IF(COUNTIFS($B$6:$B$3005,B2065&amp;"",$A$6:$A$3005,"&gt;"&amp;A2065)=0,1,0))</f>
        <v/>
      </c>
    </row>
    <row r="2066">
      <c r="A2066" s="13" t="n"/>
      <c r="B2066" s="5" t="n"/>
      <c r="C2066" s="17" t="n"/>
      <c r="D2066" s="5" t="n"/>
      <c r="E2066" s="5" t="n"/>
      <c r="F2066" s="6">
        <f>IF(B2066&amp;""="","",IFERROR(INDEX('الطلاب'!$B$6:$B$505,MATCH(B2066&amp;"",'الطلاب'!$A$6:$A$505,0))&amp;"","كود غير موجود"))</f>
        <v/>
      </c>
      <c r="G2066" s="6">
        <f>IF(B2066&amp;""="","",IFERROR(INDEX('الطلاب'!$F$6:$F$505,MATCH(B2066&amp;"",'الطلاب'!$A$6:$A$505,0))&amp;"",""))</f>
        <v/>
      </c>
      <c r="H2066" s="22">
        <f>IF(OR(B2066&amp;""="",NOT(ISNUMBER(A2066))),"",IF(COUNTIFS($B$6:$B$3005,B2066&amp;"",$A$6:$A$3005,"&gt;"&amp;A2066)=0,1,0))</f>
        <v/>
      </c>
    </row>
    <row r="2067">
      <c r="A2067" s="13" t="n"/>
      <c r="B2067" s="5" t="n"/>
      <c r="C2067" s="17" t="n"/>
      <c r="D2067" s="5" t="n"/>
      <c r="E2067" s="5" t="n"/>
      <c r="F2067" s="6">
        <f>IF(B2067&amp;""="","",IFERROR(INDEX('الطلاب'!$B$6:$B$505,MATCH(B2067&amp;"",'الطلاب'!$A$6:$A$505,0))&amp;"","كود غير موجود"))</f>
        <v/>
      </c>
      <c r="G2067" s="6">
        <f>IF(B2067&amp;""="","",IFERROR(INDEX('الطلاب'!$F$6:$F$505,MATCH(B2067&amp;"",'الطلاب'!$A$6:$A$505,0))&amp;"",""))</f>
        <v/>
      </c>
      <c r="H2067" s="22">
        <f>IF(OR(B2067&amp;""="",NOT(ISNUMBER(A2067))),"",IF(COUNTIFS($B$6:$B$3005,B2067&amp;"",$A$6:$A$3005,"&gt;"&amp;A2067)=0,1,0))</f>
        <v/>
      </c>
    </row>
    <row r="2068">
      <c r="A2068" s="13" t="n"/>
      <c r="B2068" s="5" t="n"/>
      <c r="C2068" s="17" t="n"/>
      <c r="D2068" s="5" t="n"/>
      <c r="E2068" s="5" t="n"/>
      <c r="F2068" s="6">
        <f>IF(B2068&amp;""="","",IFERROR(INDEX('الطلاب'!$B$6:$B$505,MATCH(B2068&amp;"",'الطلاب'!$A$6:$A$505,0))&amp;"","كود غير موجود"))</f>
        <v/>
      </c>
      <c r="G2068" s="6">
        <f>IF(B2068&amp;""="","",IFERROR(INDEX('الطلاب'!$F$6:$F$505,MATCH(B2068&amp;"",'الطلاب'!$A$6:$A$505,0))&amp;"",""))</f>
        <v/>
      </c>
      <c r="H2068" s="22">
        <f>IF(OR(B2068&amp;""="",NOT(ISNUMBER(A2068))),"",IF(COUNTIFS($B$6:$B$3005,B2068&amp;"",$A$6:$A$3005,"&gt;"&amp;A2068)=0,1,0))</f>
        <v/>
      </c>
    </row>
    <row r="2069">
      <c r="A2069" s="13" t="n"/>
      <c r="B2069" s="5" t="n"/>
      <c r="C2069" s="17" t="n"/>
      <c r="D2069" s="5" t="n"/>
      <c r="E2069" s="5" t="n"/>
      <c r="F2069" s="6">
        <f>IF(B2069&amp;""="","",IFERROR(INDEX('الطلاب'!$B$6:$B$505,MATCH(B2069&amp;"",'الطلاب'!$A$6:$A$505,0))&amp;"","كود غير موجود"))</f>
        <v/>
      </c>
      <c r="G2069" s="6">
        <f>IF(B2069&amp;""="","",IFERROR(INDEX('الطلاب'!$F$6:$F$505,MATCH(B2069&amp;"",'الطلاب'!$A$6:$A$505,0))&amp;"",""))</f>
        <v/>
      </c>
      <c r="H2069" s="22">
        <f>IF(OR(B2069&amp;""="",NOT(ISNUMBER(A2069))),"",IF(COUNTIFS($B$6:$B$3005,B2069&amp;"",$A$6:$A$3005,"&gt;"&amp;A2069)=0,1,0))</f>
        <v/>
      </c>
    </row>
    <row r="2070">
      <c r="A2070" s="13" t="n"/>
      <c r="B2070" s="5" t="n"/>
      <c r="C2070" s="17" t="n"/>
      <c r="D2070" s="5" t="n"/>
      <c r="E2070" s="5" t="n"/>
      <c r="F2070" s="6">
        <f>IF(B2070&amp;""="","",IFERROR(INDEX('الطلاب'!$B$6:$B$505,MATCH(B2070&amp;"",'الطلاب'!$A$6:$A$505,0))&amp;"","كود غير موجود"))</f>
        <v/>
      </c>
      <c r="G2070" s="6">
        <f>IF(B2070&amp;""="","",IFERROR(INDEX('الطلاب'!$F$6:$F$505,MATCH(B2070&amp;"",'الطلاب'!$A$6:$A$505,0))&amp;"",""))</f>
        <v/>
      </c>
      <c r="H2070" s="22">
        <f>IF(OR(B2070&amp;""="",NOT(ISNUMBER(A2070))),"",IF(COUNTIFS($B$6:$B$3005,B2070&amp;"",$A$6:$A$3005,"&gt;"&amp;A2070)=0,1,0))</f>
        <v/>
      </c>
    </row>
    <row r="2071">
      <c r="A2071" s="13" t="n"/>
      <c r="B2071" s="5" t="n"/>
      <c r="C2071" s="17" t="n"/>
      <c r="D2071" s="5" t="n"/>
      <c r="E2071" s="5" t="n"/>
      <c r="F2071" s="6">
        <f>IF(B2071&amp;""="","",IFERROR(INDEX('الطلاب'!$B$6:$B$505,MATCH(B2071&amp;"",'الطلاب'!$A$6:$A$505,0))&amp;"","كود غير موجود"))</f>
        <v/>
      </c>
      <c r="G2071" s="6">
        <f>IF(B2071&amp;""="","",IFERROR(INDEX('الطلاب'!$F$6:$F$505,MATCH(B2071&amp;"",'الطلاب'!$A$6:$A$505,0))&amp;"",""))</f>
        <v/>
      </c>
      <c r="H2071" s="22">
        <f>IF(OR(B2071&amp;""="",NOT(ISNUMBER(A2071))),"",IF(COUNTIFS($B$6:$B$3005,B2071&amp;"",$A$6:$A$3005,"&gt;"&amp;A2071)=0,1,0))</f>
        <v/>
      </c>
    </row>
    <row r="2072">
      <c r="A2072" s="13" t="n"/>
      <c r="B2072" s="5" t="n"/>
      <c r="C2072" s="17" t="n"/>
      <c r="D2072" s="5" t="n"/>
      <c r="E2072" s="5" t="n"/>
      <c r="F2072" s="6">
        <f>IF(B2072&amp;""="","",IFERROR(INDEX('الطلاب'!$B$6:$B$505,MATCH(B2072&amp;"",'الطلاب'!$A$6:$A$505,0))&amp;"","كود غير موجود"))</f>
        <v/>
      </c>
      <c r="G2072" s="6">
        <f>IF(B2072&amp;""="","",IFERROR(INDEX('الطلاب'!$F$6:$F$505,MATCH(B2072&amp;"",'الطلاب'!$A$6:$A$505,0))&amp;"",""))</f>
        <v/>
      </c>
      <c r="H2072" s="22">
        <f>IF(OR(B2072&amp;""="",NOT(ISNUMBER(A2072))),"",IF(COUNTIFS($B$6:$B$3005,B2072&amp;"",$A$6:$A$3005,"&gt;"&amp;A2072)=0,1,0))</f>
        <v/>
      </c>
    </row>
    <row r="2073">
      <c r="A2073" s="13" t="n"/>
      <c r="B2073" s="5" t="n"/>
      <c r="C2073" s="17" t="n"/>
      <c r="D2073" s="5" t="n"/>
      <c r="E2073" s="5" t="n"/>
      <c r="F2073" s="6">
        <f>IF(B2073&amp;""="","",IFERROR(INDEX('الطلاب'!$B$6:$B$505,MATCH(B2073&amp;"",'الطلاب'!$A$6:$A$505,0))&amp;"","كود غير موجود"))</f>
        <v/>
      </c>
      <c r="G2073" s="6">
        <f>IF(B2073&amp;""="","",IFERROR(INDEX('الطلاب'!$F$6:$F$505,MATCH(B2073&amp;"",'الطلاب'!$A$6:$A$505,0))&amp;"",""))</f>
        <v/>
      </c>
      <c r="H2073" s="22">
        <f>IF(OR(B2073&amp;""="",NOT(ISNUMBER(A2073))),"",IF(COUNTIFS($B$6:$B$3005,B2073&amp;"",$A$6:$A$3005,"&gt;"&amp;A2073)=0,1,0))</f>
        <v/>
      </c>
    </row>
    <row r="2074">
      <c r="A2074" s="13" t="n"/>
      <c r="B2074" s="5" t="n"/>
      <c r="C2074" s="17" t="n"/>
      <c r="D2074" s="5" t="n"/>
      <c r="E2074" s="5" t="n"/>
      <c r="F2074" s="6">
        <f>IF(B2074&amp;""="","",IFERROR(INDEX('الطلاب'!$B$6:$B$505,MATCH(B2074&amp;"",'الطلاب'!$A$6:$A$505,0))&amp;"","كود غير موجود"))</f>
        <v/>
      </c>
      <c r="G2074" s="6">
        <f>IF(B2074&amp;""="","",IFERROR(INDEX('الطلاب'!$F$6:$F$505,MATCH(B2074&amp;"",'الطلاب'!$A$6:$A$505,0))&amp;"",""))</f>
        <v/>
      </c>
      <c r="H2074" s="22">
        <f>IF(OR(B2074&amp;""="",NOT(ISNUMBER(A2074))),"",IF(COUNTIFS($B$6:$B$3005,B2074&amp;"",$A$6:$A$3005,"&gt;"&amp;A2074)=0,1,0))</f>
        <v/>
      </c>
    </row>
    <row r="2075">
      <c r="A2075" s="13" t="n"/>
      <c r="B2075" s="5" t="n"/>
      <c r="C2075" s="17" t="n"/>
      <c r="D2075" s="5" t="n"/>
      <c r="E2075" s="5" t="n"/>
      <c r="F2075" s="6">
        <f>IF(B2075&amp;""="","",IFERROR(INDEX('الطلاب'!$B$6:$B$505,MATCH(B2075&amp;"",'الطلاب'!$A$6:$A$505,0))&amp;"","كود غير موجود"))</f>
        <v/>
      </c>
      <c r="G2075" s="6">
        <f>IF(B2075&amp;""="","",IFERROR(INDEX('الطلاب'!$F$6:$F$505,MATCH(B2075&amp;"",'الطلاب'!$A$6:$A$505,0))&amp;"",""))</f>
        <v/>
      </c>
      <c r="H2075" s="22">
        <f>IF(OR(B2075&amp;""="",NOT(ISNUMBER(A2075))),"",IF(COUNTIFS($B$6:$B$3005,B2075&amp;"",$A$6:$A$3005,"&gt;"&amp;A2075)=0,1,0))</f>
        <v/>
      </c>
    </row>
    <row r="2076">
      <c r="A2076" s="13" t="n"/>
      <c r="B2076" s="5" t="n"/>
      <c r="C2076" s="17" t="n"/>
      <c r="D2076" s="5" t="n"/>
      <c r="E2076" s="5" t="n"/>
      <c r="F2076" s="6">
        <f>IF(B2076&amp;""="","",IFERROR(INDEX('الطلاب'!$B$6:$B$505,MATCH(B2076&amp;"",'الطلاب'!$A$6:$A$505,0))&amp;"","كود غير موجود"))</f>
        <v/>
      </c>
      <c r="G2076" s="6">
        <f>IF(B2076&amp;""="","",IFERROR(INDEX('الطلاب'!$F$6:$F$505,MATCH(B2076&amp;"",'الطلاب'!$A$6:$A$505,0))&amp;"",""))</f>
        <v/>
      </c>
      <c r="H2076" s="22">
        <f>IF(OR(B2076&amp;""="",NOT(ISNUMBER(A2076))),"",IF(COUNTIFS($B$6:$B$3005,B2076&amp;"",$A$6:$A$3005,"&gt;"&amp;A2076)=0,1,0))</f>
        <v/>
      </c>
    </row>
    <row r="2077">
      <c r="A2077" s="13" t="n"/>
      <c r="B2077" s="5" t="n"/>
      <c r="C2077" s="17" t="n"/>
      <c r="D2077" s="5" t="n"/>
      <c r="E2077" s="5" t="n"/>
      <c r="F2077" s="6">
        <f>IF(B2077&amp;""="","",IFERROR(INDEX('الطلاب'!$B$6:$B$505,MATCH(B2077&amp;"",'الطلاب'!$A$6:$A$505,0))&amp;"","كود غير موجود"))</f>
        <v/>
      </c>
      <c r="G2077" s="6">
        <f>IF(B2077&amp;""="","",IFERROR(INDEX('الطلاب'!$F$6:$F$505,MATCH(B2077&amp;"",'الطلاب'!$A$6:$A$505,0))&amp;"",""))</f>
        <v/>
      </c>
      <c r="H2077" s="22">
        <f>IF(OR(B2077&amp;""="",NOT(ISNUMBER(A2077))),"",IF(COUNTIFS($B$6:$B$3005,B2077&amp;"",$A$6:$A$3005,"&gt;"&amp;A2077)=0,1,0))</f>
        <v/>
      </c>
    </row>
    <row r="2078">
      <c r="A2078" s="13" t="n"/>
      <c r="B2078" s="5" t="n"/>
      <c r="C2078" s="17" t="n"/>
      <c r="D2078" s="5" t="n"/>
      <c r="E2078" s="5" t="n"/>
      <c r="F2078" s="6">
        <f>IF(B2078&amp;""="","",IFERROR(INDEX('الطلاب'!$B$6:$B$505,MATCH(B2078&amp;"",'الطلاب'!$A$6:$A$505,0))&amp;"","كود غير موجود"))</f>
        <v/>
      </c>
      <c r="G2078" s="6">
        <f>IF(B2078&amp;""="","",IFERROR(INDEX('الطلاب'!$F$6:$F$505,MATCH(B2078&amp;"",'الطلاب'!$A$6:$A$505,0))&amp;"",""))</f>
        <v/>
      </c>
      <c r="H2078" s="22">
        <f>IF(OR(B2078&amp;""="",NOT(ISNUMBER(A2078))),"",IF(COUNTIFS($B$6:$B$3005,B2078&amp;"",$A$6:$A$3005,"&gt;"&amp;A2078)=0,1,0))</f>
        <v/>
      </c>
    </row>
    <row r="2079">
      <c r="A2079" s="13" t="n"/>
      <c r="B2079" s="5" t="n"/>
      <c r="C2079" s="17" t="n"/>
      <c r="D2079" s="5" t="n"/>
      <c r="E2079" s="5" t="n"/>
      <c r="F2079" s="6">
        <f>IF(B2079&amp;""="","",IFERROR(INDEX('الطلاب'!$B$6:$B$505,MATCH(B2079&amp;"",'الطلاب'!$A$6:$A$505,0))&amp;"","كود غير موجود"))</f>
        <v/>
      </c>
      <c r="G2079" s="6">
        <f>IF(B2079&amp;""="","",IFERROR(INDEX('الطلاب'!$F$6:$F$505,MATCH(B2079&amp;"",'الطلاب'!$A$6:$A$505,0))&amp;"",""))</f>
        <v/>
      </c>
      <c r="H2079" s="22">
        <f>IF(OR(B2079&amp;""="",NOT(ISNUMBER(A2079))),"",IF(COUNTIFS($B$6:$B$3005,B2079&amp;"",$A$6:$A$3005,"&gt;"&amp;A2079)=0,1,0))</f>
        <v/>
      </c>
    </row>
    <row r="2080">
      <c r="A2080" s="13" t="n"/>
      <c r="B2080" s="5" t="n"/>
      <c r="C2080" s="17" t="n"/>
      <c r="D2080" s="5" t="n"/>
      <c r="E2080" s="5" t="n"/>
      <c r="F2080" s="6">
        <f>IF(B2080&amp;""="","",IFERROR(INDEX('الطلاب'!$B$6:$B$505,MATCH(B2080&amp;"",'الطلاب'!$A$6:$A$505,0))&amp;"","كود غير موجود"))</f>
        <v/>
      </c>
      <c r="G2080" s="6">
        <f>IF(B2080&amp;""="","",IFERROR(INDEX('الطلاب'!$F$6:$F$505,MATCH(B2080&amp;"",'الطلاب'!$A$6:$A$505,0))&amp;"",""))</f>
        <v/>
      </c>
      <c r="H2080" s="22">
        <f>IF(OR(B2080&amp;""="",NOT(ISNUMBER(A2080))),"",IF(COUNTIFS($B$6:$B$3005,B2080&amp;"",$A$6:$A$3005,"&gt;"&amp;A2080)=0,1,0))</f>
        <v/>
      </c>
    </row>
    <row r="2081">
      <c r="A2081" s="13" t="n"/>
      <c r="B2081" s="5" t="n"/>
      <c r="C2081" s="17" t="n"/>
      <c r="D2081" s="5" t="n"/>
      <c r="E2081" s="5" t="n"/>
      <c r="F2081" s="6">
        <f>IF(B2081&amp;""="","",IFERROR(INDEX('الطلاب'!$B$6:$B$505,MATCH(B2081&amp;"",'الطلاب'!$A$6:$A$505,0))&amp;"","كود غير موجود"))</f>
        <v/>
      </c>
      <c r="G2081" s="6">
        <f>IF(B2081&amp;""="","",IFERROR(INDEX('الطلاب'!$F$6:$F$505,MATCH(B2081&amp;"",'الطلاب'!$A$6:$A$505,0))&amp;"",""))</f>
        <v/>
      </c>
      <c r="H2081" s="22">
        <f>IF(OR(B2081&amp;""="",NOT(ISNUMBER(A2081))),"",IF(COUNTIFS($B$6:$B$3005,B2081&amp;"",$A$6:$A$3005,"&gt;"&amp;A2081)=0,1,0))</f>
        <v/>
      </c>
    </row>
    <row r="2082">
      <c r="A2082" s="13" t="n"/>
      <c r="B2082" s="5" t="n"/>
      <c r="C2082" s="17" t="n"/>
      <c r="D2082" s="5" t="n"/>
      <c r="E2082" s="5" t="n"/>
      <c r="F2082" s="6">
        <f>IF(B2082&amp;""="","",IFERROR(INDEX('الطلاب'!$B$6:$B$505,MATCH(B2082&amp;"",'الطلاب'!$A$6:$A$505,0))&amp;"","كود غير موجود"))</f>
        <v/>
      </c>
      <c r="G2082" s="6">
        <f>IF(B2082&amp;""="","",IFERROR(INDEX('الطلاب'!$F$6:$F$505,MATCH(B2082&amp;"",'الطلاب'!$A$6:$A$505,0))&amp;"",""))</f>
        <v/>
      </c>
      <c r="H2082" s="22">
        <f>IF(OR(B2082&amp;""="",NOT(ISNUMBER(A2082))),"",IF(COUNTIFS($B$6:$B$3005,B2082&amp;"",$A$6:$A$3005,"&gt;"&amp;A2082)=0,1,0))</f>
        <v/>
      </c>
    </row>
    <row r="2083">
      <c r="A2083" s="13" t="n"/>
      <c r="B2083" s="5" t="n"/>
      <c r="C2083" s="17" t="n"/>
      <c r="D2083" s="5" t="n"/>
      <c r="E2083" s="5" t="n"/>
      <c r="F2083" s="6">
        <f>IF(B2083&amp;""="","",IFERROR(INDEX('الطلاب'!$B$6:$B$505,MATCH(B2083&amp;"",'الطلاب'!$A$6:$A$505,0))&amp;"","كود غير موجود"))</f>
        <v/>
      </c>
      <c r="G2083" s="6">
        <f>IF(B2083&amp;""="","",IFERROR(INDEX('الطلاب'!$F$6:$F$505,MATCH(B2083&amp;"",'الطلاب'!$A$6:$A$505,0))&amp;"",""))</f>
        <v/>
      </c>
      <c r="H2083" s="22">
        <f>IF(OR(B2083&amp;""="",NOT(ISNUMBER(A2083))),"",IF(COUNTIFS($B$6:$B$3005,B2083&amp;"",$A$6:$A$3005,"&gt;"&amp;A2083)=0,1,0))</f>
        <v/>
      </c>
    </row>
    <row r="2084">
      <c r="A2084" s="13" t="n"/>
      <c r="B2084" s="5" t="n"/>
      <c r="C2084" s="17" t="n"/>
      <c r="D2084" s="5" t="n"/>
      <c r="E2084" s="5" t="n"/>
      <c r="F2084" s="6">
        <f>IF(B2084&amp;""="","",IFERROR(INDEX('الطلاب'!$B$6:$B$505,MATCH(B2084&amp;"",'الطلاب'!$A$6:$A$505,0))&amp;"","كود غير موجود"))</f>
        <v/>
      </c>
      <c r="G2084" s="6">
        <f>IF(B2084&amp;""="","",IFERROR(INDEX('الطلاب'!$F$6:$F$505,MATCH(B2084&amp;"",'الطلاب'!$A$6:$A$505,0))&amp;"",""))</f>
        <v/>
      </c>
      <c r="H2084" s="22">
        <f>IF(OR(B2084&amp;""="",NOT(ISNUMBER(A2084))),"",IF(COUNTIFS($B$6:$B$3005,B2084&amp;"",$A$6:$A$3005,"&gt;"&amp;A2084)=0,1,0))</f>
        <v/>
      </c>
    </row>
    <row r="2085">
      <c r="A2085" s="13" t="n"/>
      <c r="B2085" s="5" t="n"/>
      <c r="C2085" s="17" t="n"/>
      <c r="D2085" s="5" t="n"/>
      <c r="E2085" s="5" t="n"/>
      <c r="F2085" s="6">
        <f>IF(B2085&amp;""="","",IFERROR(INDEX('الطلاب'!$B$6:$B$505,MATCH(B2085&amp;"",'الطلاب'!$A$6:$A$505,0))&amp;"","كود غير موجود"))</f>
        <v/>
      </c>
      <c r="G2085" s="6">
        <f>IF(B2085&amp;""="","",IFERROR(INDEX('الطلاب'!$F$6:$F$505,MATCH(B2085&amp;"",'الطلاب'!$A$6:$A$505,0))&amp;"",""))</f>
        <v/>
      </c>
      <c r="H2085" s="22">
        <f>IF(OR(B2085&amp;""="",NOT(ISNUMBER(A2085))),"",IF(COUNTIFS($B$6:$B$3005,B2085&amp;"",$A$6:$A$3005,"&gt;"&amp;A2085)=0,1,0))</f>
        <v/>
      </c>
    </row>
    <row r="2086">
      <c r="A2086" s="13" t="n"/>
      <c r="B2086" s="5" t="n"/>
      <c r="C2086" s="17" t="n"/>
      <c r="D2086" s="5" t="n"/>
      <c r="E2086" s="5" t="n"/>
      <c r="F2086" s="6">
        <f>IF(B2086&amp;""="","",IFERROR(INDEX('الطلاب'!$B$6:$B$505,MATCH(B2086&amp;"",'الطلاب'!$A$6:$A$505,0))&amp;"","كود غير موجود"))</f>
        <v/>
      </c>
      <c r="G2086" s="6">
        <f>IF(B2086&amp;""="","",IFERROR(INDEX('الطلاب'!$F$6:$F$505,MATCH(B2086&amp;"",'الطلاب'!$A$6:$A$505,0))&amp;"",""))</f>
        <v/>
      </c>
      <c r="H2086" s="22">
        <f>IF(OR(B2086&amp;""="",NOT(ISNUMBER(A2086))),"",IF(COUNTIFS($B$6:$B$3005,B2086&amp;"",$A$6:$A$3005,"&gt;"&amp;A2086)=0,1,0))</f>
        <v/>
      </c>
    </row>
    <row r="2087">
      <c r="A2087" s="13" t="n"/>
      <c r="B2087" s="5" t="n"/>
      <c r="C2087" s="17" t="n"/>
      <c r="D2087" s="5" t="n"/>
      <c r="E2087" s="5" t="n"/>
      <c r="F2087" s="6">
        <f>IF(B2087&amp;""="","",IFERROR(INDEX('الطلاب'!$B$6:$B$505,MATCH(B2087&amp;"",'الطلاب'!$A$6:$A$505,0))&amp;"","كود غير موجود"))</f>
        <v/>
      </c>
      <c r="G2087" s="6">
        <f>IF(B2087&amp;""="","",IFERROR(INDEX('الطلاب'!$F$6:$F$505,MATCH(B2087&amp;"",'الطلاب'!$A$6:$A$505,0))&amp;"",""))</f>
        <v/>
      </c>
      <c r="H2087" s="22">
        <f>IF(OR(B2087&amp;""="",NOT(ISNUMBER(A2087))),"",IF(COUNTIFS($B$6:$B$3005,B2087&amp;"",$A$6:$A$3005,"&gt;"&amp;A2087)=0,1,0))</f>
        <v/>
      </c>
    </row>
    <row r="2088">
      <c r="A2088" s="13" t="n"/>
      <c r="B2088" s="5" t="n"/>
      <c r="C2088" s="17" t="n"/>
      <c r="D2088" s="5" t="n"/>
      <c r="E2088" s="5" t="n"/>
      <c r="F2088" s="6">
        <f>IF(B2088&amp;""="","",IFERROR(INDEX('الطلاب'!$B$6:$B$505,MATCH(B2088&amp;"",'الطلاب'!$A$6:$A$505,0))&amp;"","كود غير موجود"))</f>
        <v/>
      </c>
      <c r="G2088" s="6">
        <f>IF(B2088&amp;""="","",IFERROR(INDEX('الطلاب'!$F$6:$F$505,MATCH(B2088&amp;"",'الطلاب'!$A$6:$A$505,0))&amp;"",""))</f>
        <v/>
      </c>
      <c r="H2088" s="22">
        <f>IF(OR(B2088&amp;""="",NOT(ISNUMBER(A2088))),"",IF(COUNTIFS($B$6:$B$3005,B2088&amp;"",$A$6:$A$3005,"&gt;"&amp;A2088)=0,1,0))</f>
        <v/>
      </c>
    </row>
    <row r="2089">
      <c r="A2089" s="13" t="n"/>
      <c r="B2089" s="5" t="n"/>
      <c r="C2089" s="17" t="n"/>
      <c r="D2089" s="5" t="n"/>
      <c r="E2089" s="5" t="n"/>
      <c r="F2089" s="6">
        <f>IF(B2089&amp;""="","",IFERROR(INDEX('الطلاب'!$B$6:$B$505,MATCH(B2089&amp;"",'الطلاب'!$A$6:$A$505,0))&amp;"","كود غير موجود"))</f>
        <v/>
      </c>
      <c r="G2089" s="6">
        <f>IF(B2089&amp;""="","",IFERROR(INDEX('الطلاب'!$F$6:$F$505,MATCH(B2089&amp;"",'الطلاب'!$A$6:$A$505,0))&amp;"",""))</f>
        <v/>
      </c>
      <c r="H2089" s="22">
        <f>IF(OR(B2089&amp;""="",NOT(ISNUMBER(A2089))),"",IF(COUNTIFS($B$6:$B$3005,B2089&amp;"",$A$6:$A$3005,"&gt;"&amp;A2089)=0,1,0))</f>
        <v/>
      </c>
    </row>
    <row r="2090">
      <c r="A2090" s="13" t="n"/>
      <c r="B2090" s="5" t="n"/>
      <c r="C2090" s="17" t="n"/>
      <c r="D2090" s="5" t="n"/>
      <c r="E2090" s="5" t="n"/>
      <c r="F2090" s="6">
        <f>IF(B2090&amp;""="","",IFERROR(INDEX('الطلاب'!$B$6:$B$505,MATCH(B2090&amp;"",'الطلاب'!$A$6:$A$505,0))&amp;"","كود غير موجود"))</f>
        <v/>
      </c>
      <c r="G2090" s="6">
        <f>IF(B2090&amp;""="","",IFERROR(INDEX('الطلاب'!$F$6:$F$505,MATCH(B2090&amp;"",'الطلاب'!$A$6:$A$505,0))&amp;"",""))</f>
        <v/>
      </c>
      <c r="H2090" s="22">
        <f>IF(OR(B2090&amp;""="",NOT(ISNUMBER(A2090))),"",IF(COUNTIFS($B$6:$B$3005,B2090&amp;"",$A$6:$A$3005,"&gt;"&amp;A2090)=0,1,0))</f>
        <v/>
      </c>
    </row>
    <row r="2091">
      <c r="A2091" s="13" t="n"/>
      <c r="B2091" s="5" t="n"/>
      <c r="C2091" s="17" t="n"/>
      <c r="D2091" s="5" t="n"/>
      <c r="E2091" s="5" t="n"/>
      <c r="F2091" s="6">
        <f>IF(B2091&amp;""="","",IFERROR(INDEX('الطلاب'!$B$6:$B$505,MATCH(B2091&amp;"",'الطلاب'!$A$6:$A$505,0))&amp;"","كود غير موجود"))</f>
        <v/>
      </c>
      <c r="G2091" s="6">
        <f>IF(B2091&amp;""="","",IFERROR(INDEX('الطلاب'!$F$6:$F$505,MATCH(B2091&amp;"",'الطلاب'!$A$6:$A$505,0))&amp;"",""))</f>
        <v/>
      </c>
      <c r="H2091" s="22">
        <f>IF(OR(B2091&amp;""="",NOT(ISNUMBER(A2091))),"",IF(COUNTIFS($B$6:$B$3005,B2091&amp;"",$A$6:$A$3005,"&gt;"&amp;A2091)=0,1,0))</f>
        <v/>
      </c>
    </row>
    <row r="2092">
      <c r="A2092" s="13" t="n"/>
      <c r="B2092" s="5" t="n"/>
      <c r="C2092" s="17" t="n"/>
      <c r="D2092" s="5" t="n"/>
      <c r="E2092" s="5" t="n"/>
      <c r="F2092" s="6">
        <f>IF(B2092&amp;""="","",IFERROR(INDEX('الطلاب'!$B$6:$B$505,MATCH(B2092&amp;"",'الطلاب'!$A$6:$A$505,0))&amp;"","كود غير موجود"))</f>
        <v/>
      </c>
      <c r="G2092" s="6">
        <f>IF(B2092&amp;""="","",IFERROR(INDEX('الطلاب'!$F$6:$F$505,MATCH(B2092&amp;"",'الطلاب'!$A$6:$A$505,0))&amp;"",""))</f>
        <v/>
      </c>
      <c r="H2092" s="22">
        <f>IF(OR(B2092&amp;""="",NOT(ISNUMBER(A2092))),"",IF(COUNTIFS($B$6:$B$3005,B2092&amp;"",$A$6:$A$3005,"&gt;"&amp;A2092)=0,1,0))</f>
        <v/>
      </c>
    </row>
    <row r="2093">
      <c r="A2093" s="13" t="n"/>
      <c r="B2093" s="5" t="n"/>
      <c r="C2093" s="17" t="n"/>
      <c r="D2093" s="5" t="n"/>
      <c r="E2093" s="5" t="n"/>
      <c r="F2093" s="6">
        <f>IF(B2093&amp;""="","",IFERROR(INDEX('الطلاب'!$B$6:$B$505,MATCH(B2093&amp;"",'الطلاب'!$A$6:$A$505,0))&amp;"","كود غير موجود"))</f>
        <v/>
      </c>
      <c r="G2093" s="6">
        <f>IF(B2093&amp;""="","",IFERROR(INDEX('الطلاب'!$F$6:$F$505,MATCH(B2093&amp;"",'الطلاب'!$A$6:$A$505,0))&amp;"",""))</f>
        <v/>
      </c>
      <c r="H2093" s="22">
        <f>IF(OR(B2093&amp;""="",NOT(ISNUMBER(A2093))),"",IF(COUNTIFS($B$6:$B$3005,B2093&amp;"",$A$6:$A$3005,"&gt;"&amp;A2093)=0,1,0))</f>
        <v/>
      </c>
    </row>
    <row r="2094">
      <c r="A2094" s="13" t="n"/>
      <c r="B2094" s="5" t="n"/>
      <c r="C2094" s="17" t="n"/>
      <c r="D2094" s="5" t="n"/>
      <c r="E2094" s="5" t="n"/>
      <c r="F2094" s="6">
        <f>IF(B2094&amp;""="","",IFERROR(INDEX('الطلاب'!$B$6:$B$505,MATCH(B2094&amp;"",'الطلاب'!$A$6:$A$505,0))&amp;"","كود غير موجود"))</f>
        <v/>
      </c>
      <c r="G2094" s="6">
        <f>IF(B2094&amp;""="","",IFERROR(INDEX('الطلاب'!$F$6:$F$505,MATCH(B2094&amp;"",'الطلاب'!$A$6:$A$505,0))&amp;"",""))</f>
        <v/>
      </c>
      <c r="H2094" s="22">
        <f>IF(OR(B2094&amp;""="",NOT(ISNUMBER(A2094))),"",IF(COUNTIFS($B$6:$B$3005,B2094&amp;"",$A$6:$A$3005,"&gt;"&amp;A2094)=0,1,0))</f>
        <v/>
      </c>
    </row>
    <row r="2095">
      <c r="A2095" s="13" t="n"/>
      <c r="B2095" s="5" t="n"/>
      <c r="C2095" s="17" t="n"/>
      <c r="D2095" s="5" t="n"/>
      <c r="E2095" s="5" t="n"/>
      <c r="F2095" s="6">
        <f>IF(B2095&amp;""="","",IFERROR(INDEX('الطلاب'!$B$6:$B$505,MATCH(B2095&amp;"",'الطلاب'!$A$6:$A$505,0))&amp;"","كود غير موجود"))</f>
        <v/>
      </c>
      <c r="G2095" s="6">
        <f>IF(B2095&amp;""="","",IFERROR(INDEX('الطلاب'!$F$6:$F$505,MATCH(B2095&amp;"",'الطلاب'!$A$6:$A$505,0))&amp;"",""))</f>
        <v/>
      </c>
      <c r="H2095" s="22">
        <f>IF(OR(B2095&amp;""="",NOT(ISNUMBER(A2095))),"",IF(COUNTIFS($B$6:$B$3005,B2095&amp;"",$A$6:$A$3005,"&gt;"&amp;A2095)=0,1,0))</f>
        <v/>
      </c>
    </row>
    <row r="2096">
      <c r="A2096" s="13" t="n"/>
      <c r="B2096" s="5" t="n"/>
      <c r="C2096" s="17" t="n"/>
      <c r="D2096" s="5" t="n"/>
      <c r="E2096" s="5" t="n"/>
      <c r="F2096" s="6">
        <f>IF(B2096&amp;""="","",IFERROR(INDEX('الطلاب'!$B$6:$B$505,MATCH(B2096&amp;"",'الطلاب'!$A$6:$A$505,0))&amp;"","كود غير موجود"))</f>
        <v/>
      </c>
      <c r="G2096" s="6">
        <f>IF(B2096&amp;""="","",IFERROR(INDEX('الطلاب'!$F$6:$F$505,MATCH(B2096&amp;"",'الطلاب'!$A$6:$A$505,0))&amp;"",""))</f>
        <v/>
      </c>
      <c r="H2096" s="22">
        <f>IF(OR(B2096&amp;""="",NOT(ISNUMBER(A2096))),"",IF(COUNTIFS($B$6:$B$3005,B2096&amp;"",$A$6:$A$3005,"&gt;"&amp;A2096)=0,1,0))</f>
        <v/>
      </c>
    </row>
    <row r="2097">
      <c r="A2097" s="13" t="n"/>
      <c r="B2097" s="5" t="n"/>
      <c r="C2097" s="17" t="n"/>
      <c r="D2097" s="5" t="n"/>
      <c r="E2097" s="5" t="n"/>
      <c r="F2097" s="6">
        <f>IF(B2097&amp;""="","",IFERROR(INDEX('الطلاب'!$B$6:$B$505,MATCH(B2097&amp;"",'الطلاب'!$A$6:$A$505,0))&amp;"","كود غير موجود"))</f>
        <v/>
      </c>
      <c r="G2097" s="6">
        <f>IF(B2097&amp;""="","",IFERROR(INDEX('الطلاب'!$F$6:$F$505,MATCH(B2097&amp;"",'الطلاب'!$A$6:$A$505,0))&amp;"",""))</f>
        <v/>
      </c>
      <c r="H2097" s="22">
        <f>IF(OR(B2097&amp;""="",NOT(ISNUMBER(A2097))),"",IF(COUNTIFS($B$6:$B$3005,B2097&amp;"",$A$6:$A$3005,"&gt;"&amp;A2097)=0,1,0))</f>
        <v/>
      </c>
    </row>
    <row r="2098">
      <c r="A2098" s="13" t="n"/>
      <c r="B2098" s="5" t="n"/>
      <c r="C2098" s="17" t="n"/>
      <c r="D2098" s="5" t="n"/>
      <c r="E2098" s="5" t="n"/>
      <c r="F2098" s="6">
        <f>IF(B2098&amp;""="","",IFERROR(INDEX('الطلاب'!$B$6:$B$505,MATCH(B2098&amp;"",'الطلاب'!$A$6:$A$505,0))&amp;"","كود غير موجود"))</f>
        <v/>
      </c>
      <c r="G2098" s="6">
        <f>IF(B2098&amp;""="","",IFERROR(INDEX('الطلاب'!$F$6:$F$505,MATCH(B2098&amp;"",'الطلاب'!$A$6:$A$505,0))&amp;"",""))</f>
        <v/>
      </c>
      <c r="H2098" s="22">
        <f>IF(OR(B2098&amp;""="",NOT(ISNUMBER(A2098))),"",IF(COUNTIFS($B$6:$B$3005,B2098&amp;"",$A$6:$A$3005,"&gt;"&amp;A2098)=0,1,0))</f>
        <v/>
      </c>
    </row>
    <row r="2099">
      <c r="A2099" s="13" t="n"/>
      <c r="B2099" s="5" t="n"/>
      <c r="C2099" s="17" t="n"/>
      <c r="D2099" s="5" t="n"/>
      <c r="E2099" s="5" t="n"/>
      <c r="F2099" s="6">
        <f>IF(B2099&amp;""="","",IFERROR(INDEX('الطلاب'!$B$6:$B$505,MATCH(B2099&amp;"",'الطلاب'!$A$6:$A$505,0))&amp;"","كود غير موجود"))</f>
        <v/>
      </c>
      <c r="G2099" s="6">
        <f>IF(B2099&amp;""="","",IFERROR(INDEX('الطلاب'!$F$6:$F$505,MATCH(B2099&amp;"",'الطلاب'!$A$6:$A$505,0))&amp;"",""))</f>
        <v/>
      </c>
      <c r="H2099" s="22">
        <f>IF(OR(B2099&amp;""="",NOT(ISNUMBER(A2099))),"",IF(COUNTIFS($B$6:$B$3005,B2099&amp;"",$A$6:$A$3005,"&gt;"&amp;A2099)=0,1,0))</f>
        <v/>
      </c>
    </row>
    <row r="2100">
      <c r="A2100" s="13" t="n"/>
      <c r="B2100" s="5" t="n"/>
      <c r="C2100" s="17" t="n"/>
      <c r="D2100" s="5" t="n"/>
      <c r="E2100" s="5" t="n"/>
      <c r="F2100" s="6">
        <f>IF(B2100&amp;""="","",IFERROR(INDEX('الطلاب'!$B$6:$B$505,MATCH(B2100&amp;"",'الطلاب'!$A$6:$A$505,0))&amp;"","كود غير موجود"))</f>
        <v/>
      </c>
      <c r="G2100" s="6">
        <f>IF(B2100&amp;""="","",IFERROR(INDEX('الطلاب'!$F$6:$F$505,MATCH(B2100&amp;"",'الطلاب'!$A$6:$A$505,0))&amp;"",""))</f>
        <v/>
      </c>
      <c r="H2100" s="22">
        <f>IF(OR(B2100&amp;""="",NOT(ISNUMBER(A2100))),"",IF(COUNTIFS($B$6:$B$3005,B2100&amp;"",$A$6:$A$3005,"&gt;"&amp;A2100)=0,1,0))</f>
        <v/>
      </c>
    </row>
    <row r="2101">
      <c r="A2101" s="13" t="n"/>
      <c r="B2101" s="5" t="n"/>
      <c r="C2101" s="17" t="n"/>
      <c r="D2101" s="5" t="n"/>
      <c r="E2101" s="5" t="n"/>
      <c r="F2101" s="6">
        <f>IF(B2101&amp;""="","",IFERROR(INDEX('الطلاب'!$B$6:$B$505,MATCH(B2101&amp;"",'الطلاب'!$A$6:$A$505,0))&amp;"","كود غير موجود"))</f>
        <v/>
      </c>
      <c r="G2101" s="6">
        <f>IF(B2101&amp;""="","",IFERROR(INDEX('الطلاب'!$F$6:$F$505,MATCH(B2101&amp;"",'الطلاب'!$A$6:$A$505,0))&amp;"",""))</f>
        <v/>
      </c>
      <c r="H2101" s="22">
        <f>IF(OR(B2101&amp;""="",NOT(ISNUMBER(A2101))),"",IF(COUNTIFS($B$6:$B$3005,B2101&amp;"",$A$6:$A$3005,"&gt;"&amp;A2101)=0,1,0))</f>
        <v/>
      </c>
    </row>
    <row r="2102">
      <c r="A2102" s="13" t="n"/>
      <c r="B2102" s="5" t="n"/>
      <c r="C2102" s="17" t="n"/>
      <c r="D2102" s="5" t="n"/>
      <c r="E2102" s="5" t="n"/>
      <c r="F2102" s="6">
        <f>IF(B2102&amp;""="","",IFERROR(INDEX('الطلاب'!$B$6:$B$505,MATCH(B2102&amp;"",'الطلاب'!$A$6:$A$505,0))&amp;"","كود غير موجود"))</f>
        <v/>
      </c>
      <c r="G2102" s="6">
        <f>IF(B2102&amp;""="","",IFERROR(INDEX('الطلاب'!$F$6:$F$505,MATCH(B2102&amp;"",'الطلاب'!$A$6:$A$505,0))&amp;"",""))</f>
        <v/>
      </c>
      <c r="H2102" s="22">
        <f>IF(OR(B2102&amp;""="",NOT(ISNUMBER(A2102))),"",IF(COUNTIFS($B$6:$B$3005,B2102&amp;"",$A$6:$A$3005,"&gt;"&amp;A2102)=0,1,0))</f>
        <v/>
      </c>
    </row>
    <row r="2103">
      <c r="A2103" s="13" t="n"/>
      <c r="B2103" s="5" t="n"/>
      <c r="C2103" s="17" t="n"/>
      <c r="D2103" s="5" t="n"/>
      <c r="E2103" s="5" t="n"/>
      <c r="F2103" s="6">
        <f>IF(B2103&amp;""="","",IFERROR(INDEX('الطلاب'!$B$6:$B$505,MATCH(B2103&amp;"",'الطلاب'!$A$6:$A$505,0))&amp;"","كود غير موجود"))</f>
        <v/>
      </c>
      <c r="G2103" s="6">
        <f>IF(B2103&amp;""="","",IFERROR(INDEX('الطلاب'!$F$6:$F$505,MATCH(B2103&amp;"",'الطلاب'!$A$6:$A$505,0))&amp;"",""))</f>
        <v/>
      </c>
      <c r="H2103" s="22">
        <f>IF(OR(B2103&amp;""="",NOT(ISNUMBER(A2103))),"",IF(COUNTIFS($B$6:$B$3005,B2103&amp;"",$A$6:$A$3005,"&gt;"&amp;A2103)=0,1,0))</f>
        <v/>
      </c>
    </row>
    <row r="2104">
      <c r="A2104" s="13" t="n"/>
      <c r="B2104" s="5" t="n"/>
      <c r="C2104" s="17" t="n"/>
      <c r="D2104" s="5" t="n"/>
      <c r="E2104" s="5" t="n"/>
      <c r="F2104" s="6">
        <f>IF(B2104&amp;""="","",IFERROR(INDEX('الطلاب'!$B$6:$B$505,MATCH(B2104&amp;"",'الطلاب'!$A$6:$A$505,0))&amp;"","كود غير موجود"))</f>
        <v/>
      </c>
      <c r="G2104" s="6">
        <f>IF(B2104&amp;""="","",IFERROR(INDEX('الطلاب'!$F$6:$F$505,MATCH(B2104&amp;"",'الطلاب'!$A$6:$A$505,0))&amp;"",""))</f>
        <v/>
      </c>
      <c r="H2104" s="22">
        <f>IF(OR(B2104&amp;""="",NOT(ISNUMBER(A2104))),"",IF(COUNTIFS($B$6:$B$3005,B2104&amp;"",$A$6:$A$3005,"&gt;"&amp;A2104)=0,1,0))</f>
        <v/>
      </c>
    </row>
    <row r="2105">
      <c r="A2105" s="13" t="n"/>
      <c r="B2105" s="5" t="n"/>
      <c r="C2105" s="17" t="n"/>
      <c r="D2105" s="5" t="n"/>
      <c r="E2105" s="5" t="n"/>
      <c r="F2105" s="6">
        <f>IF(B2105&amp;""="","",IFERROR(INDEX('الطلاب'!$B$6:$B$505,MATCH(B2105&amp;"",'الطلاب'!$A$6:$A$505,0))&amp;"","كود غير موجود"))</f>
        <v/>
      </c>
      <c r="G2105" s="6">
        <f>IF(B2105&amp;""="","",IFERROR(INDEX('الطلاب'!$F$6:$F$505,MATCH(B2105&amp;"",'الطلاب'!$A$6:$A$505,0))&amp;"",""))</f>
        <v/>
      </c>
      <c r="H2105" s="22">
        <f>IF(OR(B2105&amp;""="",NOT(ISNUMBER(A2105))),"",IF(COUNTIFS($B$6:$B$3005,B2105&amp;"",$A$6:$A$3005,"&gt;"&amp;A2105)=0,1,0))</f>
        <v/>
      </c>
    </row>
    <row r="2106">
      <c r="A2106" s="13" t="n"/>
      <c r="B2106" s="5" t="n"/>
      <c r="C2106" s="17" t="n"/>
      <c r="D2106" s="5" t="n"/>
      <c r="E2106" s="5" t="n"/>
      <c r="F2106" s="6">
        <f>IF(B2106&amp;""="","",IFERROR(INDEX('الطلاب'!$B$6:$B$505,MATCH(B2106&amp;"",'الطلاب'!$A$6:$A$505,0))&amp;"","كود غير موجود"))</f>
        <v/>
      </c>
      <c r="G2106" s="6">
        <f>IF(B2106&amp;""="","",IFERROR(INDEX('الطلاب'!$F$6:$F$505,MATCH(B2106&amp;"",'الطلاب'!$A$6:$A$505,0))&amp;"",""))</f>
        <v/>
      </c>
      <c r="H2106" s="22">
        <f>IF(OR(B2106&amp;""="",NOT(ISNUMBER(A2106))),"",IF(COUNTIFS($B$6:$B$3005,B2106&amp;"",$A$6:$A$3005,"&gt;"&amp;A2106)=0,1,0))</f>
        <v/>
      </c>
    </row>
    <row r="2107">
      <c r="A2107" s="13" t="n"/>
      <c r="B2107" s="5" t="n"/>
      <c r="C2107" s="17" t="n"/>
      <c r="D2107" s="5" t="n"/>
      <c r="E2107" s="5" t="n"/>
      <c r="F2107" s="6">
        <f>IF(B2107&amp;""="","",IFERROR(INDEX('الطلاب'!$B$6:$B$505,MATCH(B2107&amp;"",'الطلاب'!$A$6:$A$505,0))&amp;"","كود غير موجود"))</f>
        <v/>
      </c>
      <c r="G2107" s="6">
        <f>IF(B2107&amp;""="","",IFERROR(INDEX('الطلاب'!$F$6:$F$505,MATCH(B2107&amp;"",'الطلاب'!$A$6:$A$505,0))&amp;"",""))</f>
        <v/>
      </c>
      <c r="H2107" s="22">
        <f>IF(OR(B2107&amp;""="",NOT(ISNUMBER(A2107))),"",IF(COUNTIFS($B$6:$B$3005,B2107&amp;"",$A$6:$A$3005,"&gt;"&amp;A2107)=0,1,0))</f>
        <v/>
      </c>
    </row>
    <row r="2108">
      <c r="A2108" s="13" t="n"/>
      <c r="B2108" s="5" t="n"/>
      <c r="C2108" s="17" t="n"/>
      <c r="D2108" s="5" t="n"/>
      <c r="E2108" s="5" t="n"/>
      <c r="F2108" s="6">
        <f>IF(B2108&amp;""="","",IFERROR(INDEX('الطلاب'!$B$6:$B$505,MATCH(B2108&amp;"",'الطلاب'!$A$6:$A$505,0))&amp;"","كود غير موجود"))</f>
        <v/>
      </c>
      <c r="G2108" s="6">
        <f>IF(B2108&amp;""="","",IFERROR(INDEX('الطلاب'!$F$6:$F$505,MATCH(B2108&amp;"",'الطلاب'!$A$6:$A$505,0))&amp;"",""))</f>
        <v/>
      </c>
      <c r="H2108" s="22">
        <f>IF(OR(B2108&amp;""="",NOT(ISNUMBER(A2108))),"",IF(COUNTIFS($B$6:$B$3005,B2108&amp;"",$A$6:$A$3005,"&gt;"&amp;A2108)=0,1,0))</f>
        <v/>
      </c>
    </row>
    <row r="2109">
      <c r="A2109" s="13" t="n"/>
      <c r="B2109" s="5" t="n"/>
      <c r="C2109" s="17" t="n"/>
      <c r="D2109" s="5" t="n"/>
      <c r="E2109" s="5" t="n"/>
      <c r="F2109" s="6">
        <f>IF(B2109&amp;""="","",IFERROR(INDEX('الطلاب'!$B$6:$B$505,MATCH(B2109&amp;"",'الطلاب'!$A$6:$A$505,0))&amp;"","كود غير موجود"))</f>
        <v/>
      </c>
      <c r="G2109" s="6">
        <f>IF(B2109&amp;""="","",IFERROR(INDEX('الطلاب'!$F$6:$F$505,MATCH(B2109&amp;"",'الطلاب'!$A$6:$A$505,0))&amp;"",""))</f>
        <v/>
      </c>
      <c r="H2109" s="22">
        <f>IF(OR(B2109&amp;""="",NOT(ISNUMBER(A2109))),"",IF(COUNTIFS($B$6:$B$3005,B2109&amp;"",$A$6:$A$3005,"&gt;"&amp;A2109)=0,1,0))</f>
        <v/>
      </c>
    </row>
    <row r="2110">
      <c r="A2110" s="13" t="n"/>
      <c r="B2110" s="5" t="n"/>
      <c r="C2110" s="17" t="n"/>
      <c r="D2110" s="5" t="n"/>
      <c r="E2110" s="5" t="n"/>
      <c r="F2110" s="6">
        <f>IF(B2110&amp;""="","",IFERROR(INDEX('الطلاب'!$B$6:$B$505,MATCH(B2110&amp;"",'الطلاب'!$A$6:$A$505,0))&amp;"","كود غير موجود"))</f>
        <v/>
      </c>
      <c r="G2110" s="6">
        <f>IF(B2110&amp;""="","",IFERROR(INDEX('الطلاب'!$F$6:$F$505,MATCH(B2110&amp;"",'الطلاب'!$A$6:$A$505,0))&amp;"",""))</f>
        <v/>
      </c>
      <c r="H2110" s="22">
        <f>IF(OR(B2110&amp;""="",NOT(ISNUMBER(A2110))),"",IF(COUNTIFS($B$6:$B$3005,B2110&amp;"",$A$6:$A$3005,"&gt;"&amp;A2110)=0,1,0))</f>
        <v/>
      </c>
    </row>
    <row r="2111">
      <c r="A2111" s="13" t="n"/>
      <c r="B2111" s="5" t="n"/>
      <c r="C2111" s="17" t="n"/>
      <c r="D2111" s="5" t="n"/>
      <c r="E2111" s="5" t="n"/>
      <c r="F2111" s="6">
        <f>IF(B2111&amp;""="","",IFERROR(INDEX('الطلاب'!$B$6:$B$505,MATCH(B2111&amp;"",'الطلاب'!$A$6:$A$505,0))&amp;"","كود غير موجود"))</f>
        <v/>
      </c>
      <c r="G2111" s="6">
        <f>IF(B2111&amp;""="","",IFERROR(INDEX('الطلاب'!$F$6:$F$505,MATCH(B2111&amp;"",'الطلاب'!$A$6:$A$505,0))&amp;"",""))</f>
        <v/>
      </c>
      <c r="H2111" s="22">
        <f>IF(OR(B2111&amp;""="",NOT(ISNUMBER(A2111))),"",IF(COUNTIFS($B$6:$B$3005,B2111&amp;"",$A$6:$A$3005,"&gt;"&amp;A2111)=0,1,0))</f>
        <v/>
      </c>
    </row>
    <row r="2112">
      <c r="A2112" s="13" t="n"/>
      <c r="B2112" s="5" t="n"/>
      <c r="C2112" s="17" t="n"/>
      <c r="D2112" s="5" t="n"/>
      <c r="E2112" s="5" t="n"/>
      <c r="F2112" s="6">
        <f>IF(B2112&amp;""="","",IFERROR(INDEX('الطلاب'!$B$6:$B$505,MATCH(B2112&amp;"",'الطلاب'!$A$6:$A$505,0))&amp;"","كود غير موجود"))</f>
        <v/>
      </c>
      <c r="G2112" s="6">
        <f>IF(B2112&amp;""="","",IFERROR(INDEX('الطلاب'!$F$6:$F$505,MATCH(B2112&amp;"",'الطلاب'!$A$6:$A$505,0))&amp;"",""))</f>
        <v/>
      </c>
      <c r="H2112" s="22">
        <f>IF(OR(B2112&amp;""="",NOT(ISNUMBER(A2112))),"",IF(COUNTIFS($B$6:$B$3005,B2112&amp;"",$A$6:$A$3005,"&gt;"&amp;A2112)=0,1,0))</f>
        <v/>
      </c>
    </row>
    <row r="2113">
      <c r="A2113" s="13" t="n"/>
      <c r="B2113" s="5" t="n"/>
      <c r="C2113" s="17" t="n"/>
      <c r="D2113" s="5" t="n"/>
      <c r="E2113" s="5" t="n"/>
      <c r="F2113" s="6">
        <f>IF(B2113&amp;""="","",IFERROR(INDEX('الطلاب'!$B$6:$B$505,MATCH(B2113&amp;"",'الطلاب'!$A$6:$A$505,0))&amp;"","كود غير موجود"))</f>
        <v/>
      </c>
      <c r="G2113" s="6">
        <f>IF(B2113&amp;""="","",IFERROR(INDEX('الطلاب'!$F$6:$F$505,MATCH(B2113&amp;"",'الطلاب'!$A$6:$A$505,0))&amp;"",""))</f>
        <v/>
      </c>
      <c r="H2113" s="22">
        <f>IF(OR(B2113&amp;""="",NOT(ISNUMBER(A2113))),"",IF(COUNTIFS($B$6:$B$3005,B2113&amp;"",$A$6:$A$3005,"&gt;"&amp;A2113)=0,1,0))</f>
        <v/>
      </c>
    </row>
    <row r="2114">
      <c r="A2114" s="13" t="n"/>
      <c r="B2114" s="5" t="n"/>
      <c r="C2114" s="17" t="n"/>
      <c r="D2114" s="5" t="n"/>
      <c r="E2114" s="5" t="n"/>
      <c r="F2114" s="6">
        <f>IF(B2114&amp;""="","",IFERROR(INDEX('الطلاب'!$B$6:$B$505,MATCH(B2114&amp;"",'الطلاب'!$A$6:$A$505,0))&amp;"","كود غير موجود"))</f>
        <v/>
      </c>
      <c r="G2114" s="6">
        <f>IF(B2114&amp;""="","",IFERROR(INDEX('الطلاب'!$F$6:$F$505,MATCH(B2114&amp;"",'الطلاب'!$A$6:$A$505,0))&amp;"",""))</f>
        <v/>
      </c>
      <c r="H2114" s="22">
        <f>IF(OR(B2114&amp;""="",NOT(ISNUMBER(A2114))),"",IF(COUNTIFS($B$6:$B$3005,B2114&amp;"",$A$6:$A$3005,"&gt;"&amp;A2114)=0,1,0))</f>
        <v/>
      </c>
    </row>
    <row r="2115">
      <c r="A2115" s="13" t="n"/>
      <c r="B2115" s="5" t="n"/>
      <c r="C2115" s="17" t="n"/>
      <c r="D2115" s="5" t="n"/>
      <c r="E2115" s="5" t="n"/>
      <c r="F2115" s="6">
        <f>IF(B2115&amp;""="","",IFERROR(INDEX('الطلاب'!$B$6:$B$505,MATCH(B2115&amp;"",'الطلاب'!$A$6:$A$505,0))&amp;"","كود غير موجود"))</f>
        <v/>
      </c>
      <c r="G2115" s="6">
        <f>IF(B2115&amp;""="","",IFERROR(INDEX('الطلاب'!$F$6:$F$505,MATCH(B2115&amp;"",'الطلاب'!$A$6:$A$505,0))&amp;"",""))</f>
        <v/>
      </c>
      <c r="H2115" s="22">
        <f>IF(OR(B2115&amp;""="",NOT(ISNUMBER(A2115))),"",IF(COUNTIFS($B$6:$B$3005,B2115&amp;"",$A$6:$A$3005,"&gt;"&amp;A2115)=0,1,0))</f>
        <v/>
      </c>
    </row>
    <row r="2116">
      <c r="A2116" s="13" t="n"/>
      <c r="B2116" s="5" t="n"/>
      <c r="C2116" s="17" t="n"/>
      <c r="D2116" s="5" t="n"/>
      <c r="E2116" s="5" t="n"/>
      <c r="F2116" s="6">
        <f>IF(B2116&amp;""="","",IFERROR(INDEX('الطلاب'!$B$6:$B$505,MATCH(B2116&amp;"",'الطلاب'!$A$6:$A$505,0))&amp;"","كود غير موجود"))</f>
        <v/>
      </c>
      <c r="G2116" s="6">
        <f>IF(B2116&amp;""="","",IFERROR(INDEX('الطلاب'!$F$6:$F$505,MATCH(B2116&amp;"",'الطلاب'!$A$6:$A$505,0))&amp;"",""))</f>
        <v/>
      </c>
      <c r="H2116" s="22">
        <f>IF(OR(B2116&amp;""="",NOT(ISNUMBER(A2116))),"",IF(COUNTIFS($B$6:$B$3005,B2116&amp;"",$A$6:$A$3005,"&gt;"&amp;A2116)=0,1,0))</f>
        <v/>
      </c>
    </row>
    <row r="2117">
      <c r="A2117" s="13" t="n"/>
      <c r="B2117" s="5" t="n"/>
      <c r="C2117" s="17" t="n"/>
      <c r="D2117" s="5" t="n"/>
      <c r="E2117" s="5" t="n"/>
      <c r="F2117" s="6">
        <f>IF(B2117&amp;""="","",IFERROR(INDEX('الطلاب'!$B$6:$B$505,MATCH(B2117&amp;"",'الطلاب'!$A$6:$A$505,0))&amp;"","كود غير موجود"))</f>
        <v/>
      </c>
      <c r="G2117" s="6">
        <f>IF(B2117&amp;""="","",IFERROR(INDEX('الطلاب'!$F$6:$F$505,MATCH(B2117&amp;"",'الطلاب'!$A$6:$A$505,0))&amp;"",""))</f>
        <v/>
      </c>
      <c r="H2117" s="22">
        <f>IF(OR(B2117&amp;""="",NOT(ISNUMBER(A2117))),"",IF(COUNTIFS($B$6:$B$3005,B2117&amp;"",$A$6:$A$3005,"&gt;"&amp;A2117)=0,1,0))</f>
        <v/>
      </c>
    </row>
    <row r="2118">
      <c r="A2118" s="13" t="n"/>
      <c r="B2118" s="5" t="n"/>
      <c r="C2118" s="17" t="n"/>
      <c r="D2118" s="5" t="n"/>
      <c r="E2118" s="5" t="n"/>
      <c r="F2118" s="6">
        <f>IF(B2118&amp;""="","",IFERROR(INDEX('الطلاب'!$B$6:$B$505,MATCH(B2118&amp;"",'الطلاب'!$A$6:$A$505,0))&amp;"","كود غير موجود"))</f>
        <v/>
      </c>
      <c r="G2118" s="6">
        <f>IF(B2118&amp;""="","",IFERROR(INDEX('الطلاب'!$F$6:$F$505,MATCH(B2118&amp;"",'الطلاب'!$A$6:$A$505,0))&amp;"",""))</f>
        <v/>
      </c>
      <c r="H2118" s="22">
        <f>IF(OR(B2118&amp;""="",NOT(ISNUMBER(A2118))),"",IF(COUNTIFS($B$6:$B$3005,B2118&amp;"",$A$6:$A$3005,"&gt;"&amp;A2118)=0,1,0))</f>
        <v/>
      </c>
    </row>
    <row r="2119">
      <c r="A2119" s="13" t="n"/>
      <c r="B2119" s="5" t="n"/>
      <c r="C2119" s="17" t="n"/>
      <c r="D2119" s="5" t="n"/>
      <c r="E2119" s="5" t="n"/>
      <c r="F2119" s="6">
        <f>IF(B2119&amp;""="","",IFERROR(INDEX('الطلاب'!$B$6:$B$505,MATCH(B2119&amp;"",'الطلاب'!$A$6:$A$505,0))&amp;"","كود غير موجود"))</f>
        <v/>
      </c>
      <c r="G2119" s="6">
        <f>IF(B2119&amp;""="","",IFERROR(INDEX('الطلاب'!$F$6:$F$505,MATCH(B2119&amp;"",'الطلاب'!$A$6:$A$505,0))&amp;"",""))</f>
        <v/>
      </c>
      <c r="H2119" s="22">
        <f>IF(OR(B2119&amp;""="",NOT(ISNUMBER(A2119))),"",IF(COUNTIFS($B$6:$B$3005,B2119&amp;"",$A$6:$A$3005,"&gt;"&amp;A2119)=0,1,0))</f>
        <v/>
      </c>
    </row>
    <row r="2120">
      <c r="A2120" s="13" t="n"/>
      <c r="B2120" s="5" t="n"/>
      <c r="C2120" s="17" t="n"/>
      <c r="D2120" s="5" t="n"/>
      <c r="E2120" s="5" t="n"/>
      <c r="F2120" s="6">
        <f>IF(B2120&amp;""="","",IFERROR(INDEX('الطلاب'!$B$6:$B$505,MATCH(B2120&amp;"",'الطلاب'!$A$6:$A$505,0))&amp;"","كود غير موجود"))</f>
        <v/>
      </c>
      <c r="G2120" s="6">
        <f>IF(B2120&amp;""="","",IFERROR(INDEX('الطلاب'!$F$6:$F$505,MATCH(B2120&amp;"",'الطلاب'!$A$6:$A$505,0))&amp;"",""))</f>
        <v/>
      </c>
      <c r="H2120" s="22">
        <f>IF(OR(B2120&amp;""="",NOT(ISNUMBER(A2120))),"",IF(COUNTIFS($B$6:$B$3005,B2120&amp;"",$A$6:$A$3005,"&gt;"&amp;A2120)=0,1,0))</f>
        <v/>
      </c>
    </row>
    <row r="2121">
      <c r="A2121" s="13" t="n"/>
      <c r="B2121" s="5" t="n"/>
      <c r="C2121" s="17" t="n"/>
      <c r="D2121" s="5" t="n"/>
      <c r="E2121" s="5" t="n"/>
      <c r="F2121" s="6">
        <f>IF(B2121&amp;""="","",IFERROR(INDEX('الطلاب'!$B$6:$B$505,MATCH(B2121&amp;"",'الطلاب'!$A$6:$A$505,0))&amp;"","كود غير موجود"))</f>
        <v/>
      </c>
      <c r="G2121" s="6">
        <f>IF(B2121&amp;""="","",IFERROR(INDEX('الطلاب'!$F$6:$F$505,MATCH(B2121&amp;"",'الطلاب'!$A$6:$A$505,0))&amp;"",""))</f>
        <v/>
      </c>
      <c r="H2121" s="22">
        <f>IF(OR(B2121&amp;""="",NOT(ISNUMBER(A2121))),"",IF(COUNTIFS($B$6:$B$3005,B2121&amp;"",$A$6:$A$3005,"&gt;"&amp;A2121)=0,1,0))</f>
        <v/>
      </c>
    </row>
    <row r="2122">
      <c r="A2122" s="13" t="n"/>
      <c r="B2122" s="5" t="n"/>
      <c r="C2122" s="17" t="n"/>
      <c r="D2122" s="5" t="n"/>
      <c r="E2122" s="5" t="n"/>
      <c r="F2122" s="6">
        <f>IF(B2122&amp;""="","",IFERROR(INDEX('الطلاب'!$B$6:$B$505,MATCH(B2122&amp;"",'الطلاب'!$A$6:$A$505,0))&amp;"","كود غير موجود"))</f>
        <v/>
      </c>
      <c r="G2122" s="6">
        <f>IF(B2122&amp;""="","",IFERROR(INDEX('الطلاب'!$F$6:$F$505,MATCH(B2122&amp;"",'الطلاب'!$A$6:$A$505,0))&amp;"",""))</f>
        <v/>
      </c>
      <c r="H2122" s="22">
        <f>IF(OR(B2122&amp;""="",NOT(ISNUMBER(A2122))),"",IF(COUNTIFS($B$6:$B$3005,B2122&amp;"",$A$6:$A$3005,"&gt;"&amp;A2122)=0,1,0))</f>
        <v/>
      </c>
    </row>
    <row r="2123">
      <c r="A2123" s="13" t="n"/>
      <c r="B2123" s="5" t="n"/>
      <c r="C2123" s="17" t="n"/>
      <c r="D2123" s="5" t="n"/>
      <c r="E2123" s="5" t="n"/>
      <c r="F2123" s="6">
        <f>IF(B2123&amp;""="","",IFERROR(INDEX('الطلاب'!$B$6:$B$505,MATCH(B2123&amp;"",'الطلاب'!$A$6:$A$505,0))&amp;"","كود غير موجود"))</f>
        <v/>
      </c>
      <c r="G2123" s="6">
        <f>IF(B2123&amp;""="","",IFERROR(INDEX('الطلاب'!$F$6:$F$505,MATCH(B2123&amp;"",'الطلاب'!$A$6:$A$505,0))&amp;"",""))</f>
        <v/>
      </c>
      <c r="H2123" s="22">
        <f>IF(OR(B2123&amp;""="",NOT(ISNUMBER(A2123))),"",IF(COUNTIFS($B$6:$B$3005,B2123&amp;"",$A$6:$A$3005,"&gt;"&amp;A2123)=0,1,0))</f>
        <v/>
      </c>
    </row>
    <row r="2124">
      <c r="A2124" s="13" t="n"/>
      <c r="B2124" s="5" t="n"/>
      <c r="C2124" s="17" t="n"/>
      <c r="D2124" s="5" t="n"/>
      <c r="E2124" s="5" t="n"/>
      <c r="F2124" s="6">
        <f>IF(B2124&amp;""="","",IFERROR(INDEX('الطلاب'!$B$6:$B$505,MATCH(B2124&amp;"",'الطلاب'!$A$6:$A$505,0))&amp;"","كود غير موجود"))</f>
        <v/>
      </c>
      <c r="G2124" s="6">
        <f>IF(B2124&amp;""="","",IFERROR(INDEX('الطلاب'!$F$6:$F$505,MATCH(B2124&amp;"",'الطلاب'!$A$6:$A$505,0))&amp;"",""))</f>
        <v/>
      </c>
      <c r="H2124" s="22">
        <f>IF(OR(B2124&amp;""="",NOT(ISNUMBER(A2124))),"",IF(COUNTIFS($B$6:$B$3005,B2124&amp;"",$A$6:$A$3005,"&gt;"&amp;A2124)=0,1,0))</f>
        <v/>
      </c>
    </row>
    <row r="2125">
      <c r="A2125" s="13" t="n"/>
      <c r="B2125" s="5" t="n"/>
      <c r="C2125" s="17" t="n"/>
      <c r="D2125" s="5" t="n"/>
      <c r="E2125" s="5" t="n"/>
      <c r="F2125" s="6">
        <f>IF(B2125&amp;""="","",IFERROR(INDEX('الطلاب'!$B$6:$B$505,MATCH(B2125&amp;"",'الطلاب'!$A$6:$A$505,0))&amp;"","كود غير موجود"))</f>
        <v/>
      </c>
      <c r="G2125" s="6">
        <f>IF(B2125&amp;""="","",IFERROR(INDEX('الطلاب'!$F$6:$F$505,MATCH(B2125&amp;"",'الطلاب'!$A$6:$A$505,0))&amp;"",""))</f>
        <v/>
      </c>
      <c r="H2125" s="22">
        <f>IF(OR(B2125&amp;""="",NOT(ISNUMBER(A2125))),"",IF(COUNTIFS($B$6:$B$3005,B2125&amp;"",$A$6:$A$3005,"&gt;"&amp;A2125)=0,1,0))</f>
        <v/>
      </c>
    </row>
    <row r="2126">
      <c r="A2126" s="13" t="n"/>
      <c r="B2126" s="5" t="n"/>
      <c r="C2126" s="17" t="n"/>
      <c r="D2126" s="5" t="n"/>
      <c r="E2126" s="5" t="n"/>
      <c r="F2126" s="6">
        <f>IF(B2126&amp;""="","",IFERROR(INDEX('الطلاب'!$B$6:$B$505,MATCH(B2126&amp;"",'الطلاب'!$A$6:$A$505,0))&amp;"","كود غير موجود"))</f>
        <v/>
      </c>
      <c r="G2126" s="6">
        <f>IF(B2126&amp;""="","",IFERROR(INDEX('الطلاب'!$F$6:$F$505,MATCH(B2126&amp;"",'الطلاب'!$A$6:$A$505,0))&amp;"",""))</f>
        <v/>
      </c>
      <c r="H2126" s="22">
        <f>IF(OR(B2126&amp;""="",NOT(ISNUMBER(A2126))),"",IF(COUNTIFS($B$6:$B$3005,B2126&amp;"",$A$6:$A$3005,"&gt;"&amp;A2126)=0,1,0))</f>
        <v/>
      </c>
    </row>
    <row r="2127">
      <c r="A2127" s="13" t="n"/>
      <c r="B2127" s="5" t="n"/>
      <c r="C2127" s="17" t="n"/>
      <c r="D2127" s="5" t="n"/>
      <c r="E2127" s="5" t="n"/>
      <c r="F2127" s="6">
        <f>IF(B2127&amp;""="","",IFERROR(INDEX('الطلاب'!$B$6:$B$505,MATCH(B2127&amp;"",'الطلاب'!$A$6:$A$505,0))&amp;"","كود غير موجود"))</f>
        <v/>
      </c>
      <c r="G2127" s="6">
        <f>IF(B2127&amp;""="","",IFERROR(INDEX('الطلاب'!$F$6:$F$505,MATCH(B2127&amp;"",'الطلاب'!$A$6:$A$505,0))&amp;"",""))</f>
        <v/>
      </c>
      <c r="H2127" s="22">
        <f>IF(OR(B2127&amp;""="",NOT(ISNUMBER(A2127))),"",IF(COUNTIFS($B$6:$B$3005,B2127&amp;"",$A$6:$A$3005,"&gt;"&amp;A2127)=0,1,0))</f>
        <v/>
      </c>
    </row>
    <row r="2128">
      <c r="A2128" s="13" t="n"/>
      <c r="B2128" s="5" t="n"/>
      <c r="C2128" s="17" t="n"/>
      <c r="D2128" s="5" t="n"/>
      <c r="E2128" s="5" t="n"/>
      <c r="F2128" s="6">
        <f>IF(B2128&amp;""="","",IFERROR(INDEX('الطلاب'!$B$6:$B$505,MATCH(B2128&amp;"",'الطلاب'!$A$6:$A$505,0))&amp;"","كود غير موجود"))</f>
        <v/>
      </c>
      <c r="G2128" s="6">
        <f>IF(B2128&amp;""="","",IFERROR(INDEX('الطلاب'!$F$6:$F$505,MATCH(B2128&amp;"",'الطلاب'!$A$6:$A$505,0))&amp;"",""))</f>
        <v/>
      </c>
      <c r="H2128" s="22">
        <f>IF(OR(B2128&amp;""="",NOT(ISNUMBER(A2128))),"",IF(COUNTIFS($B$6:$B$3005,B2128&amp;"",$A$6:$A$3005,"&gt;"&amp;A2128)=0,1,0))</f>
        <v/>
      </c>
    </row>
    <row r="2129">
      <c r="A2129" s="13" t="n"/>
      <c r="B2129" s="5" t="n"/>
      <c r="C2129" s="17" t="n"/>
      <c r="D2129" s="5" t="n"/>
      <c r="E2129" s="5" t="n"/>
      <c r="F2129" s="6">
        <f>IF(B2129&amp;""="","",IFERROR(INDEX('الطلاب'!$B$6:$B$505,MATCH(B2129&amp;"",'الطلاب'!$A$6:$A$505,0))&amp;"","كود غير موجود"))</f>
        <v/>
      </c>
      <c r="G2129" s="6">
        <f>IF(B2129&amp;""="","",IFERROR(INDEX('الطلاب'!$F$6:$F$505,MATCH(B2129&amp;"",'الطلاب'!$A$6:$A$505,0))&amp;"",""))</f>
        <v/>
      </c>
      <c r="H2129" s="22">
        <f>IF(OR(B2129&amp;""="",NOT(ISNUMBER(A2129))),"",IF(COUNTIFS($B$6:$B$3005,B2129&amp;"",$A$6:$A$3005,"&gt;"&amp;A2129)=0,1,0))</f>
        <v/>
      </c>
    </row>
    <row r="2130">
      <c r="A2130" s="13" t="n"/>
      <c r="B2130" s="5" t="n"/>
      <c r="C2130" s="17" t="n"/>
      <c r="D2130" s="5" t="n"/>
      <c r="E2130" s="5" t="n"/>
      <c r="F2130" s="6">
        <f>IF(B2130&amp;""="","",IFERROR(INDEX('الطلاب'!$B$6:$B$505,MATCH(B2130&amp;"",'الطلاب'!$A$6:$A$505,0))&amp;"","كود غير موجود"))</f>
        <v/>
      </c>
      <c r="G2130" s="6">
        <f>IF(B2130&amp;""="","",IFERROR(INDEX('الطلاب'!$F$6:$F$505,MATCH(B2130&amp;"",'الطلاب'!$A$6:$A$505,0))&amp;"",""))</f>
        <v/>
      </c>
      <c r="H2130" s="22">
        <f>IF(OR(B2130&amp;""="",NOT(ISNUMBER(A2130))),"",IF(COUNTIFS($B$6:$B$3005,B2130&amp;"",$A$6:$A$3005,"&gt;"&amp;A2130)=0,1,0))</f>
        <v/>
      </c>
    </row>
    <row r="2131">
      <c r="A2131" s="13" t="n"/>
      <c r="B2131" s="5" t="n"/>
      <c r="C2131" s="17" t="n"/>
      <c r="D2131" s="5" t="n"/>
      <c r="E2131" s="5" t="n"/>
      <c r="F2131" s="6">
        <f>IF(B2131&amp;""="","",IFERROR(INDEX('الطلاب'!$B$6:$B$505,MATCH(B2131&amp;"",'الطلاب'!$A$6:$A$505,0))&amp;"","كود غير موجود"))</f>
        <v/>
      </c>
      <c r="G2131" s="6">
        <f>IF(B2131&amp;""="","",IFERROR(INDEX('الطلاب'!$F$6:$F$505,MATCH(B2131&amp;"",'الطلاب'!$A$6:$A$505,0))&amp;"",""))</f>
        <v/>
      </c>
      <c r="H2131" s="22">
        <f>IF(OR(B2131&amp;""="",NOT(ISNUMBER(A2131))),"",IF(COUNTIFS($B$6:$B$3005,B2131&amp;"",$A$6:$A$3005,"&gt;"&amp;A2131)=0,1,0))</f>
        <v/>
      </c>
    </row>
    <row r="2132">
      <c r="A2132" s="13" t="n"/>
      <c r="B2132" s="5" t="n"/>
      <c r="C2132" s="17" t="n"/>
      <c r="D2132" s="5" t="n"/>
      <c r="E2132" s="5" t="n"/>
      <c r="F2132" s="6">
        <f>IF(B2132&amp;""="","",IFERROR(INDEX('الطلاب'!$B$6:$B$505,MATCH(B2132&amp;"",'الطلاب'!$A$6:$A$505,0))&amp;"","كود غير موجود"))</f>
        <v/>
      </c>
      <c r="G2132" s="6">
        <f>IF(B2132&amp;""="","",IFERROR(INDEX('الطلاب'!$F$6:$F$505,MATCH(B2132&amp;"",'الطلاب'!$A$6:$A$505,0))&amp;"",""))</f>
        <v/>
      </c>
      <c r="H2132" s="22">
        <f>IF(OR(B2132&amp;""="",NOT(ISNUMBER(A2132))),"",IF(COUNTIFS($B$6:$B$3005,B2132&amp;"",$A$6:$A$3005,"&gt;"&amp;A2132)=0,1,0))</f>
        <v/>
      </c>
    </row>
    <row r="2133">
      <c r="A2133" s="13" t="n"/>
      <c r="B2133" s="5" t="n"/>
      <c r="C2133" s="17" t="n"/>
      <c r="D2133" s="5" t="n"/>
      <c r="E2133" s="5" t="n"/>
      <c r="F2133" s="6">
        <f>IF(B2133&amp;""="","",IFERROR(INDEX('الطلاب'!$B$6:$B$505,MATCH(B2133&amp;"",'الطلاب'!$A$6:$A$505,0))&amp;"","كود غير موجود"))</f>
        <v/>
      </c>
      <c r="G2133" s="6">
        <f>IF(B2133&amp;""="","",IFERROR(INDEX('الطلاب'!$F$6:$F$505,MATCH(B2133&amp;"",'الطلاب'!$A$6:$A$505,0))&amp;"",""))</f>
        <v/>
      </c>
      <c r="H2133" s="22">
        <f>IF(OR(B2133&amp;""="",NOT(ISNUMBER(A2133))),"",IF(COUNTIFS($B$6:$B$3005,B2133&amp;"",$A$6:$A$3005,"&gt;"&amp;A2133)=0,1,0))</f>
        <v/>
      </c>
    </row>
    <row r="2134">
      <c r="A2134" s="13" t="n"/>
      <c r="B2134" s="5" t="n"/>
      <c r="C2134" s="17" t="n"/>
      <c r="D2134" s="5" t="n"/>
      <c r="E2134" s="5" t="n"/>
      <c r="F2134" s="6">
        <f>IF(B2134&amp;""="","",IFERROR(INDEX('الطلاب'!$B$6:$B$505,MATCH(B2134&amp;"",'الطلاب'!$A$6:$A$505,0))&amp;"","كود غير موجود"))</f>
        <v/>
      </c>
      <c r="G2134" s="6">
        <f>IF(B2134&amp;""="","",IFERROR(INDEX('الطلاب'!$F$6:$F$505,MATCH(B2134&amp;"",'الطلاب'!$A$6:$A$505,0))&amp;"",""))</f>
        <v/>
      </c>
      <c r="H2134" s="22">
        <f>IF(OR(B2134&amp;""="",NOT(ISNUMBER(A2134))),"",IF(COUNTIFS($B$6:$B$3005,B2134&amp;"",$A$6:$A$3005,"&gt;"&amp;A2134)=0,1,0))</f>
        <v/>
      </c>
    </row>
    <row r="2135">
      <c r="A2135" s="13" t="n"/>
      <c r="B2135" s="5" t="n"/>
      <c r="C2135" s="17" t="n"/>
      <c r="D2135" s="5" t="n"/>
      <c r="E2135" s="5" t="n"/>
      <c r="F2135" s="6">
        <f>IF(B2135&amp;""="","",IFERROR(INDEX('الطلاب'!$B$6:$B$505,MATCH(B2135&amp;"",'الطلاب'!$A$6:$A$505,0))&amp;"","كود غير موجود"))</f>
        <v/>
      </c>
      <c r="G2135" s="6">
        <f>IF(B2135&amp;""="","",IFERROR(INDEX('الطلاب'!$F$6:$F$505,MATCH(B2135&amp;"",'الطلاب'!$A$6:$A$505,0))&amp;"",""))</f>
        <v/>
      </c>
      <c r="H2135" s="22">
        <f>IF(OR(B2135&amp;""="",NOT(ISNUMBER(A2135))),"",IF(COUNTIFS($B$6:$B$3005,B2135&amp;"",$A$6:$A$3005,"&gt;"&amp;A2135)=0,1,0))</f>
        <v/>
      </c>
    </row>
    <row r="2136">
      <c r="A2136" s="13" t="n"/>
      <c r="B2136" s="5" t="n"/>
      <c r="C2136" s="17" t="n"/>
      <c r="D2136" s="5" t="n"/>
      <c r="E2136" s="5" t="n"/>
      <c r="F2136" s="6">
        <f>IF(B2136&amp;""="","",IFERROR(INDEX('الطلاب'!$B$6:$B$505,MATCH(B2136&amp;"",'الطلاب'!$A$6:$A$505,0))&amp;"","كود غير موجود"))</f>
        <v/>
      </c>
      <c r="G2136" s="6">
        <f>IF(B2136&amp;""="","",IFERROR(INDEX('الطلاب'!$F$6:$F$505,MATCH(B2136&amp;"",'الطلاب'!$A$6:$A$505,0))&amp;"",""))</f>
        <v/>
      </c>
      <c r="H2136" s="22">
        <f>IF(OR(B2136&amp;""="",NOT(ISNUMBER(A2136))),"",IF(COUNTIFS($B$6:$B$3005,B2136&amp;"",$A$6:$A$3005,"&gt;"&amp;A2136)=0,1,0))</f>
        <v/>
      </c>
    </row>
    <row r="2137">
      <c r="A2137" s="13" t="n"/>
      <c r="B2137" s="5" t="n"/>
      <c r="C2137" s="17" t="n"/>
      <c r="D2137" s="5" t="n"/>
      <c r="E2137" s="5" t="n"/>
      <c r="F2137" s="6">
        <f>IF(B2137&amp;""="","",IFERROR(INDEX('الطلاب'!$B$6:$B$505,MATCH(B2137&amp;"",'الطلاب'!$A$6:$A$505,0))&amp;"","كود غير موجود"))</f>
        <v/>
      </c>
      <c r="G2137" s="6">
        <f>IF(B2137&amp;""="","",IFERROR(INDEX('الطلاب'!$F$6:$F$505,MATCH(B2137&amp;"",'الطلاب'!$A$6:$A$505,0))&amp;"",""))</f>
        <v/>
      </c>
      <c r="H2137" s="22">
        <f>IF(OR(B2137&amp;""="",NOT(ISNUMBER(A2137))),"",IF(COUNTIFS($B$6:$B$3005,B2137&amp;"",$A$6:$A$3005,"&gt;"&amp;A2137)=0,1,0))</f>
        <v/>
      </c>
    </row>
    <row r="2138">
      <c r="A2138" s="13" t="n"/>
      <c r="B2138" s="5" t="n"/>
      <c r="C2138" s="17" t="n"/>
      <c r="D2138" s="5" t="n"/>
      <c r="E2138" s="5" t="n"/>
      <c r="F2138" s="6">
        <f>IF(B2138&amp;""="","",IFERROR(INDEX('الطلاب'!$B$6:$B$505,MATCH(B2138&amp;"",'الطلاب'!$A$6:$A$505,0))&amp;"","كود غير موجود"))</f>
        <v/>
      </c>
      <c r="G2138" s="6">
        <f>IF(B2138&amp;""="","",IFERROR(INDEX('الطلاب'!$F$6:$F$505,MATCH(B2138&amp;"",'الطلاب'!$A$6:$A$505,0))&amp;"",""))</f>
        <v/>
      </c>
      <c r="H2138" s="22">
        <f>IF(OR(B2138&amp;""="",NOT(ISNUMBER(A2138))),"",IF(COUNTIFS($B$6:$B$3005,B2138&amp;"",$A$6:$A$3005,"&gt;"&amp;A2138)=0,1,0))</f>
        <v/>
      </c>
    </row>
    <row r="2139">
      <c r="A2139" s="13" t="n"/>
      <c r="B2139" s="5" t="n"/>
      <c r="C2139" s="17" t="n"/>
      <c r="D2139" s="5" t="n"/>
      <c r="E2139" s="5" t="n"/>
      <c r="F2139" s="6">
        <f>IF(B2139&amp;""="","",IFERROR(INDEX('الطلاب'!$B$6:$B$505,MATCH(B2139&amp;"",'الطلاب'!$A$6:$A$505,0))&amp;"","كود غير موجود"))</f>
        <v/>
      </c>
      <c r="G2139" s="6">
        <f>IF(B2139&amp;""="","",IFERROR(INDEX('الطلاب'!$F$6:$F$505,MATCH(B2139&amp;"",'الطلاب'!$A$6:$A$505,0))&amp;"",""))</f>
        <v/>
      </c>
      <c r="H2139" s="22">
        <f>IF(OR(B2139&amp;""="",NOT(ISNUMBER(A2139))),"",IF(COUNTIFS($B$6:$B$3005,B2139&amp;"",$A$6:$A$3005,"&gt;"&amp;A2139)=0,1,0))</f>
        <v/>
      </c>
    </row>
    <row r="2140">
      <c r="A2140" s="13" t="n"/>
      <c r="B2140" s="5" t="n"/>
      <c r="C2140" s="17" t="n"/>
      <c r="D2140" s="5" t="n"/>
      <c r="E2140" s="5" t="n"/>
      <c r="F2140" s="6">
        <f>IF(B2140&amp;""="","",IFERROR(INDEX('الطلاب'!$B$6:$B$505,MATCH(B2140&amp;"",'الطلاب'!$A$6:$A$505,0))&amp;"","كود غير موجود"))</f>
        <v/>
      </c>
      <c r="G2140" s="6">
        <f>IF(B2140&amp;""="","",IFERROR(INDEX('الطلاب'!$F$6:$F$505,MATCH(B2140&amp;"",'الطلاب'!$A$6:$A$505,0))&amp;"",""))</f>
        <v/>
      </c>
      <c r="H2140" s="22">
        <f>IF(OR(B2140&amp;""="",NOT(ISNUMBER(A2140))),"",IF(COUNTIFS($B$6:$B$3005,B2140&amp;"",$A$6:$A$3005,"&gt;"&amp;A2140)=0,1,0))</f>
        <v/>
      </c>
    </row>
    <row r="2141">
      <c r="A2141" s="13" t="n"/>
      <c r="B2141" s="5" t="n"/>
      <c r="C2141" s="17" t="n"/>
      <c r="D2141" s="5" t="n"/>
      <c r="E2141" s="5" t="n"/>
      <c r="F2141" s="6">
        <f>IF(B2141&amp;""="","",IFERROR(INDEX('الطلاب'!$B$6:$B$505,MATCH(B2141&amp;"",'الطلاب'!$A$6:$A$505,0))&amp;"","كود غير موجود"))</f>
        <v/>
      </c>
      <c r="G2141" s="6">
        <f>IF(B2141&amp;""="","",IFERROR(INDEX('الطلاب'!$F$6:$F$505,MATCH(B2141&amp;"",'الطلاب'!$A$6:$A$505,0))&amp;"",""))</f>
        <v/>
      </c>
      <c r="H2141" s="22">
        <f>IF(OR(B2141&amp;""="",NOT(ISNUMBER(A2141))),"",IF(COUNTIFS($B$6:$B$3005,B2141&amp;"",$A$6:$A$3005,"&gt;"&amp;A2141)=0,1,0))</f>
        <v/>
      </c>
    </row>
    <row r="2142">
      <c r="A2142" s="13" t="n"/>
      <c r="B2142" s="5" t="n"/>
      <c r="C2142" s="17" t="n"/>
      <c r="D2142" s="5" t="n"/>
      <c r="E2142" s="5" t="n"/>
      <c r="F2142" s="6">
        <f>IF(B2142&amp;""="","",IFERROR(INDEX('الطلاب'!$B$6:$B$505,MATCH(B2142&amp;"",'الطلاب'!$A$6:$A$505,0))&amp;"","كود غير موجود"))</f>
        <v/>
      </c>
      <c r="G2142" s="6">
        <f>IF(B2142&amp;""="","",IFERROR(INDEX('الطلاب'!$F$6:$F$505,MATCH(B2142&amp;"",'الطلاب'!$A$6:$A$505,0))&amp;"",""))</f>
        <v/>
      </c>
      <c r="H2142" s="22">
        <f>IF(OR(B2142&amp;""="",NOT(ISNUMBER(A2142))),"",IF(COUNTIFS($B$6:$B$3005,B2142&amp;"",$A$6:$A$3005,"&gt;"&amp;A2142)=0,1,0))</f>
        <v/>
      </c>
    </row>
    <row r="2143">
      <c r="A2143" s="13" t="n"/>
      <c r="B2143" s="5" t="n"/>
      <c r="C2143" s="17" t="n"/>
      <c r="D2143" s="5" t="n"/>
      <c r="E2143" s="5" t="n"/>
      <c r="F2143" s="6">
        <f>IF(B2143&amp;""="","",IFERROR(INDEX('الطلاب'!$B$6:$B$505,MATCH(B2143&amp;"",'الطلاب'!$A$6:$A$505,0))&amp;"","كود غير موجود"))</f>
        <v/>
      </c>
      <c r="G2143" s="6">
        <f>IF(B2143&amp;""="","",IFERROR(INDEX('الطلاب'!$F$6:$F$505,MATCH(B2143&amp;"",'الطلاب'!$A$6:$A$505,0))&amp;"",""))</f>
        <v/>
      </c>
      <c r="H2143" s="22">
        <f>IF(OR(B2143&amp;""="",NOT(ISNUMBER(A2143))),"",IF(COUNTIFS($B$6:$B$3005,B2143&amp;"",$A$6:$A$3005,"&gt;"&amp;A2143)=0,1,0))</f>
        <v/>
      </c>
    </row>
    <row r="2144">
      <c r="A2144" s="13" t="n"/>
      <c r="B2144" s="5" t="n"/>
      <c r="C2144" s="17" t="n"/>
      <c r="D2144" s="5" t="n"/>
      <c r="E2144" s="5" t="n"/>
      <c r="F2144" s="6">
        <f>IF(B2144&amp;""="","",IFERROR(INDEX('الطلاب'!$B$6:$B$505,MATCH(B2144&amp;"",'الطلاب'!$A$6:$A$505,0))&amp;"","كود غير موجود"))</f>
        <v/>
      </c>
      <c r="G2144" s="6">
        <f>IF(B2144&amp;""="","",IFERROR(INDEX('الطلاب'!$F$6:$F$505,MATCH(B2144&amp;"",'الطلاب'!$A$6:$A$505,0))&amp;"",""))</f>
        <v/>
      </c>
      <c r="H2144" s="22">
        <f>IF(OR(B2144&amp;""="",NOT(ISNUMBER(A2144))),"",IF(COUNTIFS($B$6:$B$3005,B2144&amp;"",$A$6:$A$3005,"&gt;"&amp;A2144)=0,1,0))</f>
        <v/>
      </c>
    </row>
    <row r="2145">
      <c r="A2145" s="13" t="n"/>
      <c r="B2145" s="5" t="n"/>
      <c r="C2145" s="17" t="n"/>
      <c r="D2145" s="5" t="n"/>
      <c r="E2145" s="5" t="n"/>
      <c r="F2145" s="6">
        <f>IF(B2145&amp;""="","",IFERROR(INDEX('الطلاب'!$B$6:$B$505,MATCH(B2145&amp;"",'الطلاب'!$A$6:$A$505,0))&amp;"","كود غير موجود"))</f>
        <v/>
      </c>
      <c r="G2145" s="6">
        <f>IF(B2145&amp;""="","",IFERROR(INDEX('الطلاب'!$F$6:$F$505,MATCH(B2145&amp;"",'الطلاب'!$A$6:$A$505,0))&amp;"",""))</f>
        <v/>
      </c>
      <c r="H2145" s="22">
        <f>IF(OR(B2145&amp;""="",NOT(ISNUMBER(A2145))),"",IF(COUNTIFS($B$6:$B$3005,B2145&amp;"",$A$6:$A$3005,"&gt;"&amp;A2145)=0,1,0))</f>
        <v/>
      </c>
    </row>
    <row r="2146">
      <c r="A2146" s="13" t="n"/>
      <c r="B2146" s="5" t="n"/>
      <c r="C2146" s="17" t="n"/>
      <c r="D2146" s="5" t="n"/>
      <c r="E2146" s="5" t="n"/>
      <c r="F2146" s="6">
        <f>IF(B2146&amp;""="","",IFERROR(INDEX('الطلاب'!$B$6:$B$505,MATCH(B2146&amp;"",'الطلاب'!$A$6:$A$505,0))&amp;"","كود غير موجود"))</f>
        <v/>
      </c>
      <c r="G2146" s="6">
        <f>IF(B2146&amp;""="","",IFERROR(INDEX('الطلاب'!$F$6:$F$505,MATCH(B2146&amp;"",'الطلاب'!$A$6:$A$505,0))&amp;"",""))</f>
        <v/>
      </c>
      <c r="H2146" s="22">
        <f>IF(OR(B2146&amp;""="",NOT(ISNUMBER(A2146))),"",IF(COUNTIFS($B$6:$B$3005,B2146&amp;"",$A$6:$A$3005,"&gt;"&amp;A2146)=0,1,0))</f>
        <v/>
      </c>
    </row>
    <row r="2147">
      <c r="A2147" s="13" t="n"/>
      <c r="B2147" s="5" t="n"/>
      <c r="C2147" s="17" t="n"/>
      <c r="D2147" s="5" t="n"/>
      <c r="E2147" s="5" t="n"/>
      <c r="F2147" s="6">
        <f>IF(B2147&amp;""="","",IFERROR(INDEX('الطلاب'!$B$6:$B$505,MATCH(B2147&amp;"",'الطلاب'!$A$6:$A$505,0))&amp;"","كود غير موجود"))</f>
        <v/>
      </c>
      <c r="G2147" s="6">
        <f>IF(B2147&amp;""="","",IFERROR(INDEX('الطلاب'!$F$6:$F$505,MATCH(B2147&amp;"",'الطلاب'!$A$6:$A$505,0))&amp;"",""))</f>
        <v/>
      </c>
      <c r="H2147" s="22">
        <f>IF(OR(B2147&amp;""="",NOT(ISNUMBER(A2147))),"",IF(COUNTIFS($B$6:$B$3005,B2147&amp;"",$A$6:$A$3005,"&gt;"&amp;A2147)=0,1,0))</f>
        <v/>
      </c>
    </row>
    <row r="2148">
      <c r="A2148" s="13" t="n"/>
      <c r="B2148" s="5" t="n"/>
      <c r="C2148" s="17" t="n"/>
      <c r="D2148" s="5" t="n"/>
      <c r="E2148" s="5" t="n"/>
      <c r="F2148" s="6">
        <f>IF(B2148&amp;""="","",IFERROR(INDEX('الطلاب'!$B$6:$B$505,MATCH(B2148&amp;"",'الطلاب'!$A$6:$A$505,0))&amp;"","كود غير موجود"))</f>
        <v/>
      </c>
      <c r="G2148" s="6">
        <f>IF(B2148&amp;""="","",IFERROR(INDEX('الطلاب'!$F$6:$F$505,MATCH(B2148&amp;"",'الطلاب'!$A$6:$A$505,0))&amp;"",""))</f>
        <v/>
      </c>
      <c r="H2148" s="22">
        <f>IF(OR(B2148&amp;""="",NOT(ISNUMBER(A2148))),"",IF(COUNTIFS($B$6:$B$3005,B2148&amp;"",$A$6:$A$3005,"&gt;"&amp;A2148)=0,1,0))</f>
        <v/>
      </c>
    </row>
    <row r="2149">
      <c r="A2149" s="13" t="n"/>
      <c r="B2149" s="5" t="n"/>
      <c r="C2149" s="17" t="n"/>
      <c r="D2149" s="5" t="n"/>
      <c r="E2149" s="5" t="n"/>
      <c r="F2149" s="6">
        <f>IF(B2149&amp;""="","",IFERROR(INDEX('الطلاب'!$B$6:$B$505,MATCH(B2149&amp;"",'الطلاب'!$A$6:$A$505,0))&amp;"","كود غير موجود"))</f>
        <v/>
      </c>
      <c r="G2149" s="6">
        <f>IF(B2149&amp;""="","",IFERROR(INDEX('الطلاب'!$F$6:$F$505,MATCH(B2149&amp;"",'الطلاب'!$A$6:$A$505,0))&amp;"",""))</f>
        <v/>
      </c>
      <c r="H2149" s="22">
        <f>IF(OR(B2149&amp;""="",NOT(ISNUMBER(A2149))),"",IF(COUNTIFS($B$6:$B$3005,B2149&amp;"",$A$6:$A$3005,"&gt;"&amp;A2149)=0,1,0))</f>
        <v/>
      </c>
    </row>
    <row r="2150">
      <c r="A2150" s="13" t="n"/>
      <c r="B2150" s="5" t="n"/>
      <c r="C2150" s="17" t="n"/>
      <c r="D2150" s="5" t="n"/>
      <c r="E2150" s="5" t="n"/>
      <c r="F2150" s="6">
        <f>IF(B2150&amp;""="","",IFERROR(INDEX('الطلاب'!$B$6:$B$505,MATCH(B2150&amp;"",'الطلاب'!$A$6:$A$505,0))&amp;"","كود غير موجود"))</f>
        <v/>
      </c>
      <c r="G2150" s="6">
        <f>IF(B2150&amp;""="","",IFERROR(INDEX('الطلاب'!$F$6:$F$505,MATCH(B2150&amp;"",'الطلاب'!$A$6:$A$505,0))&amp;"",""))</f>
        <v/>
      </c>
      <c r="H2150" s="22">
        <f>IF(OR(B2150&amp;""="",NOT(ISNUMBER(A2150))),"",IF(COUNTIFS($B$6:$B$3005,B2150&amp;"",$A$6:$A$3005,"&gt;"&amp;A2150)=0,1,0))</f>
        <v/>
      </c>
    </row>
    <row r="2151">
      <c r="A2151" s="13" t="n"/>
      <c r="B2151" s="5" t="n"/>
      <c r="C2151" s="17" t="n"/>
      <c r="D2151" s="5" t="n"/>
      <c r="E2151" s="5" t="n"/>
      <c r="F2151" s="6">
        <f>IF(B2151&amp;""="","",IFERROR(INDEX('الطلاب'!$B$6:$B$505,MATCH(B2151&amp;"",'الطلاب'!$A$6:$A$505,0))&amp;"","كود غير موجود"))</f>
        <v/>
      </c>
      <c r="G2151" s="6">
        <f>IF(B2151&amp;""="","",IFERROR(INDEX('الطلاب'!$F$6:$F$505,MATCH(B2151&amp;"",'الطلاب'!$A$6:$A$505,0))&amp;"",""))</f>
        <v/>
      </c>
      <c r="H2151" s="22">
        <f>IF(OR(B2151&amp;""="",NOT(ISNUMBER(A2151))),"",IF(COUNTIFS($B$6:$B$3005,B2151&amp;"",$A$6:$A$3005,"&gt;"&amp;A2151)=0,1,0))</f>
        <v/>
      </c>
    </row>
    <row r="2152">
      <c r="A2152" s="13" t="n"/>
      <c r="B2152" s="5" t="n"/>
      <c r="C2152" s="17" t="n"/>
      <c r="D2152" s="5" t="n"/>
      <c r="E2152" s="5" t="n"/>
      <c r="F2152" s="6">
        <f>IF(B2152&amp;""="","",IFERROR(INDEX('الطلاب'!$B$6:$B$505,MATCH(B2152&amp;"",'الطلاب'!$A$6:$A$505,0))&amp;"","كود غير موجود"))</f>
        <v/>
      </c>
      <c r="G2152" s="6">
        <f>IF(B2152&amp;""="","",IFERROR(INDEX('الطلاب'!$F$6:$F$505,MATCH(B2152&amp;"",'الطلاب'!$A$6:$A$505,0))&amp;"",""))</f>
        <v/>
      </c>
      <c r="H2152" s="22">
        <f>IF(OR(B2152&amp;""="",NOT(ISNUMBER(A2152))),"",IF(COUNTIFS($B$6:$B$3005,B2152&amp;"",$A$6:$A$3005,"&gt;"&amp;A2152)=0,1,0))</f>
        <v/>
      </c>
    </row>
    <row r="2153">
      <c r="A2153" s="13" t="n"/>
      <c r="B2153" s="5" t="n"/>
      <c r="C2153" s="17" t="n"/>
      <c r="D2153" s="5" t="n"/>
      <c r="E2153" s="5" t="n"/>
      <c r="F2153" s="6">
        <f>IF(B2153&amp;""="","",IFERROR(INDEX('الطلاب'!$B$6:$B$505,MATCH(B2153&amp;"",'الطلاب'!$A$6:$A$505,0))&amp;"","كود غير موجود"))</f>
        <v/>
      </c>
      <c r="G2153" s="6">
        <f>IF(B2153&amp;""="","",IFERROR(INDEX('الطلاب'!$F$6:$F$505,MATCH(B2153&amp;"",'الطلاب'!$A$6:$A$505,0))&amp;"",""))</f>
        <v/>
      </c>
      <c r="H2153" s="22">
        <f>IF(OR(B2153&amp;""="",NOT(ISNUMBER(A2153))),"",IF(COUNTIFS($B$6:$B$3005,B2153&amp;"",$A$6:$A$3005,"&gt;"&amp;A2153)=0,1,0))</f>
        <v/>
      </c>
    </row>
    <row r="2154">
      <c r="A2154" s="13" t="n"/>
      <c r="B2154" s="5" t="n"/>
      <c r="C2154" s="17" t="n"/>
      <c r="D2154" s="5" t="n"/>
      <c r="E2154" s="5" t="n"/>
      <c r="F2154" s="6">
        <f>IF(B2154&amp;""="","",IFERROR(INDEX('الطلاب'!$B$6:$B$505,MATCH(B2154&amp;"",'الطلاب'!$A$6:$A$505,0))&amp;"","كود غير موجود"))</f>
        <v/>
      </c>
      <c r="G2154" s="6">
        <f>IF(B2154&amp;""="","",IFERROR(INDEX('الطلاب'!$F$6:$F$505,MATCH(B2154&amp;"",'الطلاب'!$A$6:$A$505,0))&amp;"",""))</f>
        <v/>
      </c>
      <c r="H2154" s="22">
        <f>IF(OR(B2154&amp;""="",NOT(ISNUMBER(A2154))),"",IF(COUNTIFS($B$6:$B$3005,B2154&amp;"",$A$6:$A$3005,"&gt;"&amp;A2154)=0,1,0))</f>
        <v/>
      </c>
    </row>
    <row r="2155">
      <c r="A2155" s="13" t="n"/>
      <c r="B2155" s="5" t="n"/>
      <c r="C2155" s="17" t="n"/>
      <c r="D2155" s="5" t="n"/>
      <c r="E2155" s="5" t="n"/>
      <c r="F2155" s="6">
        <f>IF(B2155&amp;""="","",IFERROR(INDEX('الطلاب'!$B$6:$B$505,MATCH(B2155&amp;"",'الطلاب'!$A$6:$A$505,0))&amp;"","كود غير موجود"))</f>
        <v/>
      </c>
      <c r="G2155" s="6">
        <f>IF(B2155&amp;""="","",IFERROR(INDEX('الطلاب'!$F$6:$F$505,MATCH(B2155&amp;"",'الطلاب'!$A$6:$A$505,0))&amp;"",""))</f>
        <v/>
      </c>
      <c r="H2155" s="22">
        <f>IF(OR(B2155&amp;""="",NOT(ISNUMBER(A2155))),"",IF(COUNTIFS($B$6:$B$3005,B2155&amp;"",$A$6:$A$3005,"&gt;"&amp;A2155)=0,1,0))</f>
        <v/>
      </c>
    </row>
    <row r="2156">
      <c r="A2156" s="13" t="n"/>
      <c r="B2156" s="5" t="n"/>
      <c r="C2156" s="17" t="n"/>
      <c r="D2156" s="5" t="n"/>
      <c r="E2156" s="5" t="n"/>
      <c r="F2156" s="6">
        <f>IF(B2156&amp;""="","",IFERROR(INDEX('الطلاب'!$B$6:$B$505,MATCH(B2156&amp;"",'الطلاب'!$A$6:$A$505,0))&amp;"","كود غير موجود"))</f>
        <v/>
      </c>
      <c r="G2156" s="6">
        <f>IF(B2156&amp;""="","",IFERROR(INDEX('الطلاب'!$F$6:$F$505,MATCH(B2156&amp;"",'الطلاب'!$A$6:$A$505,0))&amp;"",""))</f>
        <v/>
      </c>
      <c r="H2156" s="22">
        <f>IF(OR(B2156&amp;""="",NOT(ISNUMBER(A2156))),"",IF(COUNTIFS($B$6:$B$3005,B2156&amp;"",$A$6:$A$3005,"&gt;"&amp;A2156)=0,1,0))</f>
        <v/>
      </c>
    </row>
    <row r="2157">
      <c r="A2157" s="13" t="n"/>
      <c r="B2157" s="5" t="n"/>
      <c r="C2157" s="17" t="n"/>
      <c r="D2157" s="5" t="n"/>
      <c r="E2157" s="5" t="n"/>
      <c r="F2157" s="6">
        <f>IF(B2157&amp;""="","",IFERROR(INDEX('الطلاب'!$B$6:$B$505,MATCH(B2157&amp;"",'الطلاب'!$A$6:$A$505,0))&amp;"","كود غير موجود"))</f>
        <v/>
      </c>
      <c r="G2157" s="6">
        <f>IF(B2157&amp;""="","",IFERROR(INDEX('الطلاب'!$F$6:$F$505,MATCH(B2157&amp;"",'الطلاب'!$A$6:$A$505,0))&amp;"",""))</f>
        <v/>
      </c>
      <c r="H2157" s="22">
        <f>IF(OR(B2157&amp;""="",NOT(ISNUMBER(A2157))),"",IF(COUNTIFS($B$6:$B$3005,B2157&amp;"",$A$6:$A$3005,"&gt;"&amp;A2157)=0,1,0))</f>
        <v/>
      </c>
    </row>
    <row r="2158">
      <c r="A2158" s="13" t="n"/>
      <c r="B2158" s="5" t="n"/>
      <c r="C2158" s="17" t="n"/>
      <c r="D2158" s="5" t="n"/>
      <c r="E2158" s="5" t="n"/>
      <c r="F2158" s="6">
        <f>IF(B2158&amp;""="","",IFERROR(INDEX('الطلاب'!$B$6:$B$505,MATCH(B2158&amp;"",'الطلاب'!$A$6:$A$505,0))&amp;"","كود غير موجود"))</f>
        <v/>
      </c>
      <c r="G2158" s="6">
        <f>IF(B2158&amp;""="","",IFERROR(INDEX('الطلاب'!$F$6:$F$505,MATCH(B2158&amp;"",'الطلاب'!$A$6:$A$505,0))&amp;"",""))</f>
        <v/>
      </c>
      <c r="H2158" s="22">
        <f>IF(OR(B2158&amp;""="",NOT(ISNUMBER(A2158))),"",IF(COUNTIFS($B$6:$B$3005,B2158&amp;"",$A$6:$A$3005,"&gt;"&amp;A2158)=0,1,0))</f>
        <v/>
      </c>
    </row>
    <row r="2159">
      <c r="A2159" s="13" t="n"/>
      <c r="B2159" s="5" t="n"/>
      <c r="C2159" s="17" t="n"/>
      <c r="D2159" s="5" t="n"/>
      <c r="E2159" s="5" t="n"/>
      <c r="F2159" s="6">
        <f>IF(B2159&amp;""="","",IFERROR(INDEX('الطلاب'!$B$6:$B$505,MATCH(B2159&amp;"",'الطلاب'!$A$6:$A$505,0))&amp;"","كود غير موجود"))</f>
        <v/>
      </c>
      <c r="G2159" s="6">
        <f>IF(B2159&amp;""="","",IFERROR(INDEX('الطلاب'!$F$6:$F$505,MATCH(B2159&amp;"",'الطلاب'!$A$6:$A$505,0))&amp;"",""))</f>
        <v/>
      </c>
      <c r="H2159" s="22">
        <f>IF(OR(B2159&amp;""="",NOT(ISNUMBER(A2159))),"",IF(COUNTIFS($B$6:$B$3005,B2159&amp;"",$A$6:$A$3005,"&gt;"&amp;A2159)=0,1,0))</f>
        <v/>
      </c>
    </row>
    <row r="2160">
      <c r="A2160" s="13" t="n"/>
      <c r="B2160" s="5" t="n"/>
      <c r="C2160" s="17" t="n"/>
      <c r="D2160" s="5" t="n"/>
      <c r="E2160" s="5" t="n"/>
      <c r="F2160" s="6">
        <f>IF(B2160&amp;""="","",IFERROR(INDEX('الطلاب'!$B$6:$B$505,MATCH(B2160&amp;"",'الطلاب'!$A$6:$A$505,0))&amp;"","كود غير موجود"))</f>
        <v/>
      </c>
      <c r="G2160" s="6">
        <f>IF(B2160&amp;""="","",IFERROR(INDEX('الطلاب'!$F$6:$F$505,MATCH(B2160&amp;"",'الطلاب'!$A$6:$A$505,0))&amp;"",""))</f>
        <v/>
      </c>
      <c r="H2160" s="22">
        <f>IF(OR(B2160&amp;""="",NOT(ISNUMBER(A2160))),"",IF(COUNTIFS($B$6:$B$3005,B2160&amp;"",$A$6:$A$3005,"&gt;"&amp;A2160)=0,1,0))</f>
        <v/>
      </c>
    </row>
    <row r="2161">
      <c r="A2161" s="13" t="n"/>
      <c r="B2161" s="5" t="n"/>
      <c r="C2161" s="17" t="n"/>
      <c r="D2161" s="5" t="n"/>
      <c r="E2161" s="5" t="n"/>
      <c r="F2161" s="6">
        <f>IF(B2161&amp;""="","",IFERROR(INDEX('الطلاب'!$B$6:$B$505,MATCH(B2161&amp;"",'الطلاب'!$A$6:$A$505,0))&amp;"","كود غير موجود"))</f>
        <v/>
      </c>
      <c r="G2161" s="6">
        <f>IF(B2161&amp;""="","",IFERROR(INDEX('الطلاب'!$F$6:$F$505,MATCH(B2161&amp;"",'الطلاب'!$A$6:$A$505,0))&amp;"",""))</f>
        <v/>
      </c>
      <c r="H2161" s="22">
        <f>IF(OR(B2161&amp;""="",NOT(ISNUMBER(A2161))),"",IF(COUNTIFS($B$6:$B$3005,B2161&amp;"",$A$6:$A$3005,"&gt;"&amp;A2161)=0,1,0))</f>
        <v/>
      </c>
    </row>
    <row r="2162">
      <c r="A2162" s="13" t="n"/>
      <c r="B2162" s="5" t="n"/>
      <c r="C2162" s="17" t="n"/>
      <c r="D2162" s="5" t="n"/>
      <c r="E2162" s="5" t="n"/>
      <c r="F2162" s="6">
        <f>IF(B2162&amp;""="","",IFERROR(INDEX('الطلاب'!$B$6:$B$505,MATCH(B2162&amp;"",'الطلاب'!$A$6:$A$505,0))&amp;"","كود غير موجود"))</f>
        <v/>
      </c>
      <c r="G2162" s="6">
        <f>IF(B2162&amp;""="","",IFERROR(INDEX('الطلاب'!$F$6:$F$505,MATCH(B2162&amp;"",'الطلاب'!$A$6:$A$505,0))&amp;"",""))</f>
        <v/>
      </c>
      <c r="H2162" s="22">
        <f>IF(OR(B2162&amp;""="",NOT(ISNUMBER(A2162))),"",IF(COUNTIFS($B$6:$B$3005,B2162&amp;"",$A$6:$A$3005,"&gt;"&amp;A2162)=0,1,0))</f>
        <v/>
      </c>
    </row>
    <row r="2163">
      <c r="A2163" s="13" t="n"/>
      <c r="B2163" s="5" t="n"/>
      <c r="C2163" s="17" t="n"/>
      <c r="D2163" s="5" t="n"/>
      <c r="E2163" s="5" t="n"/>
      <c r="F2163" s="6">
        <f>IF(B2163&amp;""="","",IFERROR(INDEX('الطلاب'!$B$6:$B$505,MATCH(B2163&amp;"",'الطلاب'!$A$6:$A$505,0))&amp;"","كود غير موجود"))</f>
        <v/>
      </c>
      <c r="G2163" s="6">
        <f>IF(B2163&amp;""="","",IFERROR(INDEX('الطلاب'!$F$6:$F$505,MATCH(B2163&amp;"",'الطلاب'!$A$6:$A$505,0))&amp;"",""))</f>
        <v/>
      </c>
      <c r="H2163" s="22">
        <f>IF(OR(B2163&amp;""="",NOT(ISNUMBER(A2163))),"",IF(COUNTIFS($B$6:$B$3005,B2163&amp;"",$A$6:$A$3005,"&gt;"&amp;A2163)=0,1,0))</f>
        <v/>
      </c>
    </row>
    <row r="2164">
      <c r="A2164" s="13" t="n"/>
      <c r="B2164" s="5" t="n"/>
      <c r="C2164" s="17" t="n"/>
      <c r="D2164" s="5" t="n"/>
      <c r="E2164" s="5" t="n"/>
      <c r="F2164" s="6">
        <f>IF(B2164&amp;""="","",IFERROR(INDEX('الطلاب'!$B$6:$B$505,MATCH(B2164&amp;"",'الطلاب'!$A$6:$A$505,0))&amp;"","كود غير موجود"))</f>
        <v/>
      </c>
      <c r="G2164" s="6">
        <f>IF(B2164&amp;""="","",IFERROR(INDEX('الطلاب'!$F$6:$F$505,MATCH(B2164&amp;"",'الطلاب'!$A$6:$A$505,0))&amp;"",""))</f>
        <v/>
      </c>
      <c r="H2164" s="22">
        <f>IF(OR(B2164&amp;""="",NOT(ISNUMBER(A2164))),"",IF(COUNTIFS($B$6:$B$3005,B2164&amp;"",$A$6:$A$3005,"&gt;"&amp;A2164)=0,1,0))</f>
        <v/>
      </c>
    </row>
    <row r="2165">
      <c r="A2165" s="13" t="n"/>
      <c r="B2165" s="5" t="n"/>
      <c r="C2165" s="17" t="n"/>
      <c r="D2165" s="5" t="n"/>
      <c r="E2165" s="5" t="n"/>
      <c r="F2165" s="6">
        <f>IF(B2165&amp;""="","",IFERROR(INDEX('الطلاب'!$B$6:$B$505,MATCH(B2165&amp;"",'الطلاب'!$A$6:$A$505,0))&amp;"","كود غير موجود"))</f>
        <v/>
      </c>
      <c r="G2165" s="6">
        <f>IF(B2165&amp;""="","",IFERROR(INDEX('الطلاب'!$F$6:$F$505,MATCH(B2165&amp;"",'الطلاب'!$A$6:$A$505,0))&amp;"",""))</f>
        <v/>
      </c>
      <c r="H2165" s="22">
        <f>IF(OR(B2165&amp;""="",NOT(ISNUMBER(A2165))),"",IF(COUNTIFS($B$6:$B$3005,B2165&amp;"",$A$6:$A$3005,"&gt;"&amp;A2165)=0,1,0))</f>
        <v/>
      </c>
    </row>
    <row r="2166">
      <c r="A2166" s="13" t="n"/>
      <c r="B2166" s="5" t="n"/>
      <c r="C2166" s="17" t="n"/>
      <c r="D2166" s="5" t="n"/>
      <c r="E2166" s="5" t="n"/>
      <c r="F2166" s="6">
        <f>IF(B2166&amp;""="","",IFERROR(INDEX('الطلاب'!$B$6:$B$505,MATCH(B2166&amp;"",'الطلاب'!$A$6:$A$505,0))&amp;"","كود غير موجود"))</f>
        <v/>
      </c>
      <c r="G2166" s="6">
        <f>IF(B2166&amp;""="","",IFERROR(INDEX('الطلاب'!$F$6:$F$505,MATCH(B2166&amp;"",'الطلاب'!$A$6:$A$505,0))&amp;"",""))</f>
        <v/>
      </c>
      <c r="H2166" s="22">
        <f>IF(OR(B2166&amp;""="",NOT(ISNUMBER(A2166))),"",IF(COUNTIFS($B$6:$B$3005,B2166&amp;"",$A$6:$A$3005,"&gt;"&amp;A2166)=0,1,0))</f>
        <v/>
      </c>
    </row>
    <row r="2167">
      <c r="A2167" s="13" t="n"/>
      <c r="B2167" s="5" t="n"/>
      <c r="C2167" s="17" t="n"/>
      <c r="D2167" s="5" t="n"/>
      <c r="E2167" s="5" t="n"/>
      <c r="F2167" s="6">
        <f>IF(B2167&amp;""="","",IFERROR(INDEX('الطلاب'!$B$6:$B$505,MATCH(B2167&amp;"",'الطلاب'!$A$6:$A$505,0))&amp;"","كود غير موجود"))</f>
        <v/>
      </c>
      <c r="G2167" s="6">
        <f>IF(B2167&amp;""="","",IFERROR(INDEX('الطلاب'!$F$6:$F$505,MATCH(B2167&amp;"",'الطلاب'!$A$6:$A$505,0))&amp;"",""))</f>
        <v/>
      </c>
      <c r="H2167" s="22">
        <f>IF(OR(B2167&amp;""="",NOT(ISNUMBER(A2167))),"",IF(COUNTIFS($B$6:$B$3005,B2167&amp;"",$A$6:$A$3005,"&gt;"&amp;A2167)=0,1,0))</f>
        <v/>
      </c>
    </row>
    <row r="2168">
      <c r="A2168" s="13" t="n"/>
      <c r="B2168" s="5" t="n"/>
      <c r="C2168" s="17" t="n"/>
      <c r="D2168" s="5" t="n"/>
      <c r="E2168" s="5" t="n"/>
      <c r="F2168" s="6">
        <f>IF(B2168&amp;""="","",IFERROR(INDEX('الطلاب'!$B$6:$B$505,MATCH(B2168&amp;"",'الطلاب'!$A$6:$A$505,0))&amp;"","كود غير موجود"))</f>
        <v/>
      </c>
      <c r="G2168" s="6">
        <f>IF(B2168&amp;""="","",IFERROR(INDEX('الطلاب'!$F$6:$F$505,MATCH(B2168&amp;"",'الطلاب'!$A$6:$A$505,0))&amp;"",""))</f>
        <v/>
      </c>
      <c r="H2168" s="22">
        <f>IF(OR(B2168&amp;""="",NOT(ISNUMBER(A2168))),"",IF(COUNTIFS($B$6:$B$3005,B2168&amp;"",$A$6:$A$3005,"&gt;"&amp;A2168)=0,1,0))</f>
        <v/>
      </c>
    </row>
    <row r="2169">
      <c r="A2169" s="13" t="n"/>
      <c r="B2169" s="5" t="n"/>
      <c r="C2169" s="17" t="n"/>
      <c r="D2169" s="5" t="n"/>
      <c r="E2169" s="5" t="n"/>
      <c r="F2169" s="6">
        <f>IF(B2169&amp;""="","",IFERROR(INDEX('الطلاب'!$B$6:$B$505,MATCH(B2169&amp;"",'الطلاب'!$A$6:$A$505,0))&amp;"","كود غير موجود"))</f>
        <v/>
      </c>
      <c r="G2169" s="6">
        <f>IF(B2169&amp;""="","",IFERROR(INDEX('الطلاب'!$F$6:$F$505,MATCH(B2169&amp;"",'الطلاب'!$A$6:$A$505,0))&amp;"",""))</f>
        <v/>
      </c>
      <c r="H2169" s="22">
        <f>IF(OR(B2169&amp;""="",NOT(ISNUMBER(A2169))),"",IF(COUNTIFS($B$6:$B$3005,B2169&amp;"",$A$6:$A$3005,"&gt;"&amp;A2169)=0,1,0))</f>
        <v/>
      </c>
    </row>
    <row r="2170">
      <c r="A2170" s="13" t="n"/>
      <c r="B2170" s="5" t="n"/>
      <c r="C2170" s="17" t="n"/>
      <c r="D2170" s="5" t="n"/>
      <c r="E2170" s="5" t="n"/>
      <c r="F2170" s="6">
        <f>IF(B2170&amp;""="","",IFERROR(INDEX('الطلاب'!$B$6:$B$505,MATCH(B2170&amp;"",'الطلاب'!$A$6:$A$505,0))&amp;"","كود غير موجود"))</f>
        <v/>
      </c>
      <c r="G2170" s="6">
        <f>IF(B2170&amp;""="","",IFERROR(INDEX('الطلاب'!$F$6:$F$505,MATCH(B2170&amp;"",'الطلاب'!$A$6:$A$505,0))&amp;"",""))</f>
        <v/>
      </c>
      <c r="H2170" s="22">
        <f>IF(OR(B2170&amp;""="",NOT(ISNUMBER(A2170))),"",IF(COUNTIFS($B$6:$B$3005,B2170&amp;"",$A$6:$A$3005,"&gt;"&amp;A2170)=0,1,0))</f>
        <v/>
      </c>
    </row>
    <row r="2171">
      <c r="A2171" s="13" t="n"/>
      <c r="B2171" s="5" t="n"/>
      <c r="C2171" s="17" t="n"/>
      <c r="D2171" s="5" t="n"/>
      <c r="E2171" s="5" t="n"/>
      <c r="F2171" s="6">
        <f>IF(B2171&amp;""="","",IFERROR(INDEX('الطلاب'!$B$6:$B$505,MATCH(B2171&amp;"",'الطلاب'!$A$6:$A$505,0))&amp;"","كود غير موجود"))</f>
        <v/>
      </c>
      <c r="G2171" s="6">
        <f>IF(B2171&amp;""="","",IFERROR(INDEX('الطلاب'!$F$6:$F$505,MATCH(B2171&amp;"",'الطلاب'!$A$6:$A$505,0))&amp;"",""))</f>
        <v/>
      </c>
      <c r="H2171" s="22">
        <f>IF(OR(B2171&amp;""="",NOT(ISNUMBER(A2171))),"",IF(COUNTIFS($B$6:$B$3005,B2171&amp;"",$A$6:$A$3005,"&gt;"&amp;A2171)=0,1,0))</f>
        <v/>
      </c>
    </row>
    <row r="2172">
      <c r="A2172" s="13" t="n"/>
      <c r="B2172" s="5" t="n"/>
      <c r="C2172" s="17" t="n"/>
      <c r="D2172" s="5" t="n"/>
      <c r="E2172" s="5" t="n"/>
      <c r="F2172" s="6">
        <f>IF(B2172&amp;""="","",IFERROR(INDEX('الطلاب'!$B$6:$B$505,MATCH(B2172&amp;"",'الطلاب'!$A$6:$A$505,0))&amp;"","كود غير موجود"))</f>
        <v/>
      </c>
      <c r="G2172" s="6">
        <f>IF(B2172&amp;""="","",IFERROR(INDEX('الطلاب'!$F$6:$F$505,MATCH(B2172&amp;"",'الطلاب'!$A$6:$A$505,0))&amp;"",""))</f>
        <v/>
      </c>
      <c r="H2172" s="22">
        <f>IF(OR(B2172&amp;""="",NOT(ISNUMBER(A2172))),"",IF(COUNTIFS($B$6:$B$3005,B2172&amp;"",$A$6:$A$3005,"&gt;"&amp;A2172)=0,1,0))</f>
        <v/>
      </c>
    </row>
    <row r="2173">
      <c r="A2173" s="13" t="n"/>
      <c r="B2173" s="5" t="n"/>
      <c r="C2173" s="17" t="n"/>
      <c r="D2173" s="5" t="n"/>
      <c r="E2173" s="5" t="n"/>
      <c r="F2173" s="6">
        <f>IF(B2173&amp;""="","",IFERROR(INDEX('الطلاب'!$B$6:$B$505,MATCH(B2173&amp;"",'الطلاب'!$A$6:$A$505,0))&amp;"","كود غير موجود"))</f>
        <v/>
      </c>
      <c r="G2173" s="6">
        <f>IF(B2173&amp;""="","",IFERROR(INDEX('الطلاب'!$F$6:$F$505,MATCH(B2173&amp;"",'الطلاب'!$A$6:$A$505,0))&amp;"",""))</f>
        <v/>
      </c>
      <c r="H2173" s="22">
        <f>IF(OR(B2173&amp;""="",NOT(ISNUMBER(A2173))),"",IF(COUNTIFS($B$6:$B$3005,B2173&amp;"",$A$6:$A$3005,"&gt;"&amp;A2173)=0,1,0))</f>
        <v/>
      </c>
    </row>
    <row r="2174">
      <c r="A2174" s="13" t="n"/>
      <c r="B2174" s="5" t="n"/>
      <c r="C2174" s="17" t="n"/>
      <c r="D2174" s="5" t="n"/>
      <c r="E2174" s="5" t="n"/>
      <c r="F2174" s="6">
        <f>IF(B2174&amp;""="","",IFERROR(INDEX('الطلاب'!$B$6:$B$505,MATCH(B2174&amp;"",'الطلاب'!$A$6:$A$505,0))&amp;"","كود غير موجود"))</f>
        <v/>
      </c>
      <c r="G2174" s="6">
        <f>IF(B2174&amp;""="","",IFERROR(INDEX('الطلاب'!$F$6:$F$505,MATCH(B2174&amp;"",'الطلاب'!$A$6:$A$505,0))&amp;"",""))</f>
        <v/>
      </c>
      <c r="H2174" s="22">
        <f>IF(OR(B2174&amp;""="",NOT(ISNUMBER(A2174))),"",IF(COUNTIFS($B$6:$B$3005,B2174&amp;"",$A$6:$A$3005,"&gt;"&amp;A2174)=0,1,0))</f>
        <v/>
      </c>
    </row>
    <row r="2175">
      <c r="A2175" s="13" t="n"/>
      <c r="B2175" s="5" t="n"/>
      <c r="C2175" s="17" t="n"/>
      <c r="D2175" s="5" t="n"/>
      <c r="E2175" s="5" t="n"/>
      <c r="F2175" s="6">
        <f>IF(B2175&amp;""="","",IFERROR(INDEX('الطلاب'!$B$6:$B$505,MATCH(B2175&amp;"",'الطلاب'!$A$6:$A$505,0))&amp;"","كود غير موجود"))</f>
        <v/>
      </c>
      <c r="G2175" s="6">
        <f>IF(B2175&amp;""="","",IFERROR(INDEX('الطلاب'!$F$6:$F$505,MATCH(B2175&amp;"",'الطلاب'!$A$6:$A$505,0))&amp;"",""))</f>
        <v/>
      </c>
      <c r="H2175" s="22">
        <f>IF(OR(B2175&amp;""="",NOT(ISNUMBER(A2175))),"",IF(COUNTIFS($B$6:$B$3005,B2175&amp;"",$A$6:$A$3005,"&gt;"&amp;A2175)=0,1,0))</f>
        <v/>
      </c>
    </row>
    <row r="2176">
      <c r="A2176" s="13" t="n"/>
      <c r="B2176" s="5" t="n"/>
      <c r="C2176" s="17" t="n"/>
      <c r="D2176" s="5" t="n"/>
      <c r="E2176" s="5" t="n"/>
      <c r="F2176" s="6">
        <f>IF(B2176&amp;""="","",IFERROR(INDEX('الطلاب'!$B$6:$B$505,MATCH(B2176&amp;"",'الطلاب'!$A$6:$A$505,0))&amp;"","كود غير موجود"))</f>
        <v/>
      </c>
      <c r="G2176" s="6">
        <f>IF(B2176&amp;""="","",IFERROR(INDEX('الطلاب'!$F$6:$F$505,MATCH(B2176&amp;"",'الطلاب'!$A$6:$A$505,0))&amp;"",""))</f>
        <v/>
      </c>
      <c r="H2176" s="22">
        <f>IF(OR(B2176&amp;""="",NOT(ISNUMBER(A2176))),"",IF(COUNTIFS($B$6:$B$3005,B2176&amp;"",$A$6:$A$3005,"&gt;"&amp;A2176)=0,1,0))</f>
        <v/>
      </c>
    </row>
    <row r="2177">
      <c r="A2177" s="13" t="n"/>
      <c r="B2177" s="5" t="n"/>
      <c r="C2177" s="17" t="n"/>
      <c r="D2177" s="5" t="n"/>
      <c r="E2177" s="5" t="n"/>
      <c r="F2177" s="6">
        <f>IF(B2177&amp;""="","",IFERROR(INDEX('الطلاب'!$B$6:$B$505,MATCH(B2177&amp;"",'الطلاب'!$A$6:$A$505,0))&amp;"","كود غير موجود"))</f>
        <v/>
      </c>
      <c r="G2177" s="6">
        <f>IF(B2177&amp;""="","",IFERROR(INDEX('الطلاب'!$F$6:$F$505,MATCH(B2177&amp;"",'الطلاب'!$A$6:$A$505,0))&amp;"",""))</f>
        <v/>
      </c>
      <c r="H2177" s="22">
        <f>IF(OR(B2177&amp;""="",NOT(ISNUMBER(A2177))),"",IF(COUNTIFS($B$6:$B$3005,B2177&amp;"",$A$6:$A$3005,"&gt;"&amp;A2177)=0,1,0))</f>
        <v/>
      </c>
    </row>
    <row r="2178">
      <c r="A2178" s="13" t="n"/>
      <c r="B2178" s="5" t="n"/>
      <c r="C2178" s="17" t="n"/>
      <c r="D2178" s="5" t="n"/>
      <c r="E2178" s="5" t="n"/>
      <c r="F2178" s="6">
        <f>IF(B2178&amp;""="","",IFERROR(INDEX('الطلاب'!$B$6:$B$505,MATCH(B2178&amp;"",'الطلاب'!$A$6:$A$505,0))&amp;"","كود غير موجود"))</f>
        <v/>
      </c>
      <c r="G2178" s="6">
        <f>IF(B2178&amp;""="","",IFERROR(INDEX('الطلاب'!$F$6:$F$505,MATCH(B2178&amp;"",'الطلاب'!$A$6:$A$505,0))&amp;"",""))</f>
        <v/>
      </c>
      <c r="H2178" s="22">
        <f>IF(OR(B2178&amp;""="",NOT(ISNUMBER(A2178))),"",IF(COUNTIFS($B$6:$B$3005,B2178&amp;"",$A$6:$A$3005,"&gt;"&amp;A2178)=0,1,0))</f>
        <v/>
      </c>
    </row>
    <row r="2179">
      <c r="A2179" s="13" t="n"/>
      <c r="B2179" s="5" t="n"/>
      <c r="C2179" s="17" t="n"/>
      <c r="D2179" s="5" t="n"/>
      <c r="E2179" s="5" t="n"/>
      <c r="F2179" s="6">
        <f>IF(B2179&amp;""="","",IFERROR(INDEX('الطلاب'!$B$6:$B$505,MATCH(B2179&amp;"",'الطلاب'!$A$6:$A$505,0))&amp;"","كود غير موجود"))</f>
        <v/>
      </c>
      <c r="G2179" s="6">
        <f>IF(B2179&amp;""="","",IFERROR(INDEX('الطلاب'!$F$6:$F$505,MATCH(B2179&amp;"",'الطلاب'!$A$6:$A$505,0))&amp;"",""))</f>
        <v/>
      </c>
      <c r="H2179" s="22">
        <f>IF(OR(B2179&amp;""="",NOT(ISNUMBER(A2179))),"",IF(COUNTIFS($B$6:$B$3005,B2179&amp;"",$A$6:$A$3005,"&gt;"&amp;A2179)=0,1,0))</f>
        <v/>
      </c>
    </row>
    <row r="2180">
      <c r="A2180" s="13" t="n"/>
      <c r="B2180" s="5" t="n"/>
      <c r="C2180" s="17" t="n"/>
      <c r="D2180" s="5" t="n"/>
      <c r="E2180" s="5" t="n"/>
      <c r="F2180" s="6">
        <f>IF(B2180&amp;""="","",IFERROR(INDEX('الطلاب'!$B$6:$B$505,MATCH(B2180&amp;"",'الطلاب'!$A$6:$A$505,0))&amp;"","كود غير موجود"))</f>
        <v/>
      </c>
      <c r="G2180" s="6">
        <f>IF(B2180&amp;""="","",IFERROR(INDEX('الطلاب'!$F$6:$F$505,MATCH(B2180&amp;"",'الطلاب'!$A$6:$A$505,0))&amp;"",""))</f>
        <v/>
      </c>
      <c r="H2180" s="22">
        <f>IF(OR(B2180&amp;""="",NOT(ISNUMBER(A2180))),"",IF(COUNTIFS($B$6:$B$3005,B2180&amp;"",$A$6:$A$3005,"&gt;"&amp;A2180)=0,1,0))</f>
        <v/>
      </c>
    </row>
    <row r="2181">
      <c r="A2181" s="13" t="n"/>
      <c r="B2181" s="5" t="n"/>
      <c r="C2181" s="17" t="n"/>
      <c r="D2181" s="5" t="n"/>
      <c r="E2181" s="5" t="n"/>
      <c r="F2181" s="6">
        <f>IF(B2181&amp;""="","",IFERROR(INDEX('الطلاب'!$B$6:$B$505,MATCH(B2181&amp;"",'الطلاب'!$A$6:$A$505,0))&amp;"","كود غير موجود"))</f>
        <v/>
      </c>
      <c r="G2181" s="6">
        <f>IF(B2181&amp;""="","",IFERROR(INDEX('الطلاب'!$F$6:$F$505,MATCH(B2181&amp;"",'الطلاب'!$A$6:$A$505,0))&amp;"",""))</f>
        <v/>
      </c>
      <c r="H2181" s="22">
        <f>IF(OR(B2181&amp;""="",NOT(ISNUMBER(A2181))),"",IF(COUNTIFS($B$6:$B$3005,B2181&amp;"",$A$6:$A$3005,"&gt;"&amp;A2181)=0,1,0))</f>
        <v/>
      </c>
    </row>
    <row r="2182">
      <c r="A2182" s="13" t="n"/>
      <c r="B2182" s="5" t="n"/>
      <c r="C2182" s="17" t="n"/>
      <c r="D2182" s="5" t="n"/>
      <c r="E2182" s="5" t="n"/>
      <c r="F2182" s="6">
        <f>IF(B2182&amp;""="","",IFERROR(INDEX('الطلاب'!$B$6:$B$505,MATCH(B2182&amp;"",'الطلاب'!$A$6:$A$505,0))&amp;"","كود غير موجود"))</f>
        <v/>
      </c>
      <c r="G2182" s="6">
        <f>IF(B2182&amp;""="","",IFERROR(INDEX('الطلاب'!$F$6:$F$505,MATCH(B2182&amp;"",'الطلاب'!$A$6:$A$505,0))&amp;"",""))</f>
        <v/>
      </c>
      <c r="H2182" s="22">
        <f>IF(OR(B2182&amp;""="",NOT(ISNUMBER(A2182))),"",IF(COUNTIFS($B$6:$B$3005,B2182&amp;"",$A$6:$A$3005,"&gt;"&amp;A2182)=0,1,0))</f>
        <v/>
      </c>
    </row>
    <row r="2183">
      <c r="A2183" s="13" t="n"/>
      <c r="B2183" s="5" t="n"/>
      <c r="C2183" s="17" t="n"/>
      <c r="D2183" s="5" t="n"/>
      <c r="E2183" s="5" t="n"/>
      <c r="F2183" s="6">
        <f>IF(B2183&amp;""="","",IFERROR(INDEX('الطلاب'!$B$6:$B$505,MATCH(B2183&amp;"",'الطلاب'!$A$6:$A$505,0))&amp;"","كود غير موجود"))</f>
        <v/>
      </c>
      <c r="G2183" s="6">
        <f>IF(B2183&amp;""="","",IFERROR(INDEX('الطلاب'!$F$6:$F$505,MATCH(B2183&amp;"",'الطلاب'!$A$6:$A$505,0))&amp;"",""))</f>
        <v/>
      </c>
      <c r="H2183" s="22">
        <f>IF(OR(B2183&amp;""="",NOT(ISNUMBER(A2183))),"",IF(COUNTIFS($B$6:$B$3005,B2183&amp;"",$A$6:$A$3005,"&gt;"&amp;A2183)=0,1,0))</f>
        <v/>
      </c>
    </row>
    <row r="2184">
      <c r="A2184" s="13" t="n"/>
      <c r="B2184" s="5" t="n"/>
      <c r="C2184" s="17" t="n"/>
      <c r="D2184" s="5" t="n"/>
      <c r="E2184" s="5" t="n"/>
      <c r="F2184" s="6">
        <f>IF(B2184&amp;""="","",IFERROR(INDEX('الطلاب'!$B$6:$B$505,MATCH(B2184&amp;"",'الطلاب'!$A$6:$A$505,0))&amp;"","كود غير موجود"))</f>
        <v/>
      </c>
      <c r="G2184" s="6">
        <f>IF(B2184&amp;""="","",IFERROR(INDEX('الطلاب'!$F$6:$F$505,MATCH(B2184&amp;"",'الطلاب'!$A$6:$A$505,0))&amp;"",""))</f>
        <v/>
      </c>
      <c r="H2184" s="22">
        <f>IF(OR(B2184&amp;""="",NOT(ISNUMBER(A2184))),"",IF(COUNTIFS($B$6:$B$3005,B2184&amp;"",$A$6:$A$3005,"&gt;"&amp;A2184)=0,1,0))</f>
        <v/>
      </c>
    </row>
    <row r="2185">
      <c r="A2185" s="13" t="n"/>
      <c r="B2185" s="5" t="n"/>
      <c r="C2185" s="17" t="n"/>
      <c r="D2185" s="5" t="n"/>
      <c r="E2185" s="5" t="n"/>
      <c r="F2185" s="6">
        <f>IF(B2185&amp;""="","",IFERROR(INDEX('الطلاب'!$B$6:$B$505,MATCH(B2185&amp;"",'الطلاب'!$A$6:$A$505,0))&amp;"","كود غير موجود"))</f>
        <v/>
      </c>
      <c r="G2185" s="6">
        <f>IF(B2185&amp;""="","",IFERROR(INDEX('الطلاب'!$F$6:$F$505,MATCH(B2185&amp;"",'الطلاب'!$A$6:$A$505,0))&amp;"",""))</f>
        <v/>
      </c>
      <c r="H2185" s="22">
        <f>IF(OR(B2185&amp;""="",NOT(ISNUMBER(A2185))),"",IF(COUNTIFS($B$6:$B$3005,B2185&amp;"",$A$6:$A$3005,"&gt;"&amp;A2185)=0,1,0))</f>
        <v/>
      </c>
    </row>
    <row r="2186">
      <c r="A2186" s="13" t="n"/>
      <c r="B2186" s="5" t="n"/>
      <c r="C2186" s="17" t="n"/>
      <c r="D2186" s="5" t="n"/>
      <c r="E2186" s="5" t="n"/>
      <c r="F2186" s="6">
        <f>IF(B2186&amp;""="","",IFERROR(INDEX('الطلاب'!$B$6:$B$505,MATCH(B2186&amp;"",'الطلاب'!$A$6:$A$505,0))&amp;"","كود غير موجود"))</f>
        <v/>
      </c>
      <c r="G2186" s="6">
        <f>IF(B2186&amp;""="","",IFERROR(INDEX('الطلاب'!$F$6:$F$505,MATCH(B2186&amp;"",'الطلاب'!$A$6:$A$505,0))&amp;"",""))</f>
        <v/>
      </c>
      <c r="H2186" s="22">
        <f>IF(OR(B2186&amp;""="",NOT(ISNUMBER(A2186))),"",IF(COUNTIFS($B$6:$B$3005,B2186&amp;"",$A$6:$A$3005,"&gt;"&amp;A2186)=0,1,0))</f>
        <v/>
      </c>
    </row>
    <row r="2187">
      <c r="A2187" s="13" t="n"/>
      <c r="B2187" s="5" t="n"/>
      <c r="C2187" s="17" t="n"/>
      <c r="D2187" s="5" t="n"/>
      <c r="E2187" s="5" t="n"/>
      <c r="F2187" s="6">
        <f>IF(B2187&amp;""="","",IFERROR(INDEX('الطلاب'!$B$6:$B$505,MATCH(B2187&amp;"",'الطلاب'!$A$6:$A$505,0))&amp;"","كود غير موجود"))</f>
        <v/>
      </c>
      <c r="G2187" s="6">
        <f>IF(B2187&amp;""="","",IFERROR(INDEX('الطلاب'!$F$6:$F$505,MATCH(B2187&amp;"",'الطلاب'!$A$6:$A$505,0))&amp;"",""))</f>
        <v/>
      </c>
      <c r="H2187" s="22">
        <f>IF(OR(B2187&amp;""="",NOT(ISNUMBER(A2187))),"",IF(COUNTIFS($B$6:$B$3005,B2187&amp;"",$A$6:$A$3005,"&gt;"&amp;A2187)=0,1,0))</f>
        <v/>
      </c>
    </row>
    <row r="2188">
      <c r="A2188" s="13" t="n"/>
      <c r="B2188" s="5" t="n"/>
      <c r="C2188" s="17" t="n"/>
      <c r="D2188" s="5" t="n"/>
      <c r="E2188" s="5" t="n"/>
      <c r="F2188" s="6">
        <f>IF(B2188&amp;""="","",IFERROR(INDEX('الطلاب'!$B$6:$B$505,MATCH(B2188&amp;"",'الطلاب'!$A$6:$A$505,0))&amp;"","كود غير موجود"))</f>
        <v/>
      </c>
      <c r="G2188" s="6">
        <f>IF(B2188&amp;""="","",IFERROR(INDEX('الطلاب'!$F$6:$F$505,MATCH(B2188&amp;"",'الطلاب'!$A$6:$A$505,0))&amp;"",""))</f>
        <v/>
      </c>
      <c r="H2188" s="22">
        <f>IF(OR(B2188&amp;""="",NOT(ISNUMBER(A2188))),"",IF(COUNTIFS($B$6:$B$3005,B2188&amp;"",$A$6:$A$3005,"&gt;"&amp;A2188)=0,1,0))</f>
        <v/>
      </c>
    </row>
    <row r="2189">
      <c r="A2189" s="13" t="n"/>
      <c r="B2189" s="5" t="n"/>
      <c r="C2189" s="17" t="n"/>
      <c r="D2189" s="5" t="n"/>
      <c r="E2189" s="5" t="n"/>
      <c r="F2189" s="6">
        <f>IF(B2189&amp;""="","",IFERROR(INDEX('الطلاب'!$B$6:$B$505,MATCH(B2189&amp;"",'الطلاب'!$A$6:$A$505,0))&amp;"","كود غير موجود"))</f>
        <v/>
      </c>
      <c r="G2189" s="6">
        <f>IF(B2189&amp;""="","",IFERROR(INDEX('الطلاب'!$F$6:$F$505,MATCH(B2189&amp;"",'الطلاب'!$A$6:$A$505,0))&amp;"",""))</f>
        <v/>
      </c>
      <c r="H2189" s="22">
        <f>IF(OR(B2189&amp;""="",NOT(ISNUMBER(A2189))),"",IF(COUNTIFS($B$6:$B$3005,B2189&amp;"",$A$6:$A$3005,"&gt;"&amp;A2189)=0,1,0))</f>
        <v/>
      </c>
    </row>
    <row r="2190">
      <c r="A2190" s="13" t="n"/>
      <c r="B2190" s="5" t="n"/>
      <c r="C2190" s="17" t="n"/>
      <c r="D2190" s="5" t="n"/>
      <c r="E2190" s="5" t="n"/>
      <c r="F2190" s="6">
        <f>IF(B2190&amp;""="","",IFERROR(INDEX('الطلاب'!$B$6:$B$505,MATCH(B2190&amp;"",'الطلاب'!$A$6:$A$505,0))&amp;"","كود غير موجود"))</f>
        <v/>
      </c>
      <c r="G2190" s="6">
        <f>IF(B2190&amp;""="","",IFERROR(INDEX('الطلاب'!$F$6:$F$505,MATCH(B2190&amp;"",'الطلاب'!$A$6:$A$505,0))&amp;"",""))</f>
        <v/>
      </c>
      <c r="H2190" s="22">
        <f>IF(OR(B2190&amp;""="",NOT(ISNUMBER(A2190))),"",IF(COUNTIFS($B$6:$B$3005,B2190&amp;"",$A$6:$A$3005,"&gt;"&amp;A2190)=0,1,0))</f>
        <v/>
      </c>
    </row>
    <row r="2191">
      <c r="A2191" s="13" t="n"/>
      <c r="B2191" s="5" t="n"/>
      <c r="C2191" s="17" t="n"/>
      <c r="D2191" s="5" t="n"/>
      <c r="E2191" s="5" t="n"/>
      <c r="F2191" s="6">
        <f>IF(B2191&amp;""="","",IFERROR(INDEX('الطلاب'!$B$6:$B$505,MATCH(B2191&amp;"",'الطلاب'!$A$6:$A$505,0))&amp;"","كود غير موجود"))</f>
        <v/>
      </c>
      <c r="G2191" s="6">
        <f>IF(B2191&amp;""="","",IFERROR(INDEX('الطلاب'!$F$6:$F$505,MATCH(B2191&amp;"",'الطلاب'!$A$6:$A$505,0))&amp;"",""))</f>
        <v/>
      </c>
      <c r="H2191" s="22">
        <f>IF(OR(B2191&amp;""="",NOT(ISNUMBER(A2191))),"",IF(COUNTIFS($B$6:$B$3005,B2191&amp;"",$A$6:$A$3005,"&gt;"&amp;A2191)=0,1,0))</f>
        <v/>
      </c>
    </row>
    <row r="2192">
      <c r="A2192" s="13" t="n"/>
      <c r="B2192" s="5" t="n"/>
      <c r="C2192" s="17" t="n"/>
      <c r="D2192" s="5" t="n"/>
      <c r="E2192" s="5" t="n"/>
      <c r="F2192" s="6">
        <f>IF(B2192&amp;""="","",IFERROR(INDEX('الطلاب'!$B$6:$B$505,MATCH(B2192&amp;"",'الطلاب'!$A$6:$A$505,0))&amp;"","كود غير موجود"))</f>
        <v/>
      </c>
      <c r="G2192" s="6">
        <f>IF(B2192&amp;""="","",IFERROR(INDEX('الطلاب'!$F$6:$F$505,MATCH(B2192&amp;"",'الطلاب'!$A$6:$A$505,0))&amp;"",""))</f>
        <v/>
      </c>
      <c r="H2192" s="22">
        <f>IF(OR(B2192&amp;""="",NOT(ISNUMBER(A2192))),"",IF(COUNTIFS($B$6:$B$3005,B2192&amp;"",$A$6:$A$3005,"&gt;"&amp;A2192)=0,1,0))</f>
        <v/>
      </c>
    </row>
    <row r="2193">
      <c r="A2193" s="13" t="n"/>
      <c r="B2193" s="5" t="n"/>
      <c r="C2193" s="17" t="n"/>
      <c r="D2193" s="5" t="n"/>
      <c r="E2193" s="5" t="n"/>
      <c r="F2193" s="6">
        <f>IF(B2193&amp;""="","",IFERROR(INDEX('الطلاب'!$B$6:$B$505,MATCH(B2193&amp;"",'الطلاب'!$A$6:$A$505,0))&amp;"","كود غير موجود"))</f>
        <v/>
      </c>
      <c r="G2193" s="6">
        <f>IF(B2193&amp;""="","",IFERROR(INDEX('الطلاب'!$F$6:$F$505,MATCH(B2193&amp;"",'الطلاب'!$A$6:$A$505,0))&amp;"",""))</f>
        <v/>
      </c>
      <c r="H2193" s="22">
        <f>IF(OR(B2193&amp;""="",NOT(ISNUMBER(A2193))),"",IF(COUNTIFS($B$6:$B$3005,B2193&amp;"",$A$6:$A$3005,"&gt;"&amp;A2193)=0,1,0))</f>
        <v/>
      </c>
    </row>
    <row r="2194">
      <c r="A2194" s="13" t="n"/>
      <c r="B2194" s="5" t="n"/>
      <c r="C2194" s="17" t="n"/>
      <c r="D2194" s="5" t="n"/>
      <c r="E2194" s="5" t="n"/>
      <c r="F2194" s="6">
        <f>IF(B2194&amp;""="","",IFERROR(INDEX('الطلاب'!$B$6:$B$505,MATCH(B2194&amp;"",'الطلاب'!$A$6:$A$505,0))&amp;"","كود غير موجود"))</f>
        <v/>
      </c>
      <c r="G2194" s="6">
        <f>IF(B2194&amp;""="","",IFERROR(INDEX('الطلاب'!$F$6:$F$505,MATCH(B2194&amp;"",'الطلاب'!$A$6:$A$505,0))&amp;"",""))</f>
        <v/>
      </c>
      <c r="H2194" s="22">
        <f>IF(OR(B2194&amp;""="",NOT(ISNUMBER(A2194))),"",IF(COUNTIFS($B$6:$B$3005,B2194&amp;"",$A$6:$A$3005,"&gt;"&amp;A2194)=0,1,0))</f>
        <v/>
      </c>
    </row>
    <row r="2195">
      <c r="A2195" s="13" t="n"/>
      <c r="B2195" s="5" t="n"/>
      <c r="C2195" s="17" t="n"/>
      <c r="D2195" s="5" t="n"/>
      <c r="E2195" s="5" t="n"/>
      <c r="F2195" s="6">
        <f>IF(B2195&amp;""="","",IFERROR(INDEX('الطلاب'!$B$6:$B$505,MATCH(B2195&amp;"",'الطلاب'!$A$6:$A$505,0))&amp;"","كود غير موجود"))</f>
        <v/>
      </c>
      <c r="G2195" s="6">
        <f>IF(B2195&amp;""="","",IFERROR(INDEX('الطلاب'!$F$6:$F$505,MATCH(B2195&amp;"",'الطلاب'!$A$6:$A$505,0))&amp;"",""))</f>
        <v/>
      </c>
      <c r="H2195" s="22">
        <f>IF(OR(B2195&amp;""="",NOT(ISNUMBER(A2195))),"",IF(COUNTIFS($B$6:$B$3005,B2195&amp;"",$A$6:$A$3005,"&gt;"&amp;A2195)=0,1,0))</f>
        <v/>
      </c>
    </row>
    <row r="2196">
      <c r="A2196" s="13" t="n"/>
      <c r="B2196" s="5" t="n"/>
      <c r="C2196" s="17" t="n"/>
      <c r="D2196" s="5" t="n"/>
      <c r="E2196" s="5" t="n"/>
      <c r="F2196" s="6">
        <f>IF(B2196&amp;""="","",IFERROR(INDEX('الطلاب'!$B$6:$B$505,MATCH(B2196&amp;"",'الطلاب'!$A$6:$A$505,0))&amp;"","كود غير موجود"))</f>
        <v/>
      </c>
      <c r="G2196" s="6">
        <f>IF(B2196&amp;""="","",IFERROR(INDEX('الطلاب'!$F$6:$F$505,MATCH(B2196&amp;"",'الطلاب'!$A$6:$A$505,0))&amp;"",""))</f>
        <v/>
      </c>
      <c r="H2196" s="22">
        <f>IF(OR(B2196&amp;""="",NOT(ISNUMBER(A2196))),"",IF(COUNTIFS($B$6:$B$3005,B2196&amp;"",$A$6:$A$3005,"&gt;"&amp;A2196)=0,1,0))</f>
        <v/>
      </c>
    </row>
    <row r="2197">
      <c r="A2197" s="13" t="n"/>
      <c r="B2197" s="5" t="n"/>
      <c r="C2197" s="17" t="n"/>
      <c r="D2197" s="5" t="n"/>
      <c r="E2197" s="5" t="n"/>
      <c r="F2197" s="6">
        <f>IF(B2197&amp;""="","",IFERROR(INDEX('الطلاب'!$B$6:$B$505,MATCH(B2197&amp;"",'الطلاب'!$A$6:$A$505,0))&amp;"","كود غير موجود"))</f>
        <v/>
      </c>
      <c r="G2197" s="6">
        <f>IF(B2197&amp;""="","",IFERROR(INDEX('الطلاب'!$F$6:$F$505,MATCH(B2197&amp;"",'الطلاب'!$A$6:$A$505,0))&amp;"",""))</f>
        <v/>
      </c>
      <c r="H2197" s="22">
        <f>IF(OR(B2197&amp;""="",NOT(ISNUMBER(A2197))),"",IF(COUNTIFS($B$6:$B$3005,B2197&amp;"",$A$6:$A$3005,"&gt;"&amp;A2197)=0,1,0))</f>
        <v/>
      </c>
    </row>
    <row r="2198">
      <c r="A2198" s="13" t="n"/>
      <c r="B2198" s="5" t="n"/>
      <c r="C2198" s="17" t="n"/>
      <c r="D2198" s="5" t="n"/>
      <c r="E2198" s="5" t="n"/>
      <c r="F2198" s="6">
        <f>IF(B2198&amp;""="","",IFERROR(INDEX('الطلاب'!$B$6:$B$505,MATCH(B2198&amp;"",'الطلاب'!$A$6:$A$505,0))&amp;"","كود غير موجود"))</f>
        <v/>
      </c>
      <c r="G2198" s="6">
        <f>IF(B2198&amp;""="","",IFERROR(INDEX('الطلاب'!$F$6:$F$505,MATCH(B2198&amp;"",'الطلاب'!$A$6:$A$505,0))&amp;"",""))</f>
        <v/>
      </c>
      <c r="H2198" s="22">
        <f>IF(OR(B2198&amp;""="",NOT(ISNUMBER(A2198))),"",IF(COUNTIFS($B$6:$B$3005,B2198&amp;"",$A$6:$A$3005,"&gt;"&amp;A2198)=0,1,0))</f>
        <v/>
      </c>
    </row>
    <row r="2199">
      <c r="A2199" s="13" t="n"/>
      <c r="B2199" s="5" t="n"/>
      <c r="C2199" s="17" t="n"/>
      <c r="D2199" s="5" t="n"/>
      <c r="E2199" s="5" t="n"/>
      <c r="F2199" s="6">
        <f>IF(B2199&amp;""="","",IFERROR(INDEX('الطلاب'!$B$6:$B$505,MATCH(B2199&amp;"",'الطلاب'!$A$6:$A$505,0))&amp;"","كود غير موجود"))</f>
        <v/>
      </c>
      <c r="G2199" s="6">
        <f>IF(B2199&amp;""="","",IFERROR(INDEX('الطلاب'!$F$6:$F$505,MATCH(B2199&amp;"",'الطلاب'!$A$6:$A$505,0))&amp;"",""))</f>
        <v/>
      </c>
      <c r="H2199" s="22">
        <f>IF(OR(B2199&amp;""="",NOT(ISNUMBER(A2199))),"",IF(COUNTIFS($B$6:$B$3005,B2199&amp;"",$A$6:$A$3005,"&gt;"&amp;A2199)=0,1,0))</f>
        <v/>
      </c>
    </row>
    <row r="2200">
      <c r="A2200" s="13" t="n"/>
      <c r="B2200" s="5" t="n"/>
      <c r="C2200" s="17" t="n"/>
      <c r="D2200" s="5" t="n"/>
      <c r="E2200" s="5" t="n"/>
      <c r="F2200" s="6">
        <f>IF(B2200&amp;""="","",IFERROR(INDEX('الطلاب'!$B$6:$B$505,MATCH(B2200&amp;"",'الطلاب'!$A$6:$A$505,0))&amp;"","كود غير موجود"))</f>
        <v/>
      </c>
      <c r="G2200" s="6">
        <f>IF(B2200&amp;""="","",IFERROR(INDEX('الطلاب'!$F$6:$F$505,MATCH(B2200&amp;"",'الطلاب'!$A$6:$A$505,0))&amp;"",""))</f>
        <v/>
      </c>
      <c r="H2200" s="22">
        <f>IF(OR(B2200&amp;""="",NOT(ISNUMBER(A2200))),"",IF(COUNTIFS($B$6:$B$3005,B2200&amp;"",$A$6:$A$3005,"&gt;"&amp;A2200)=0,1,0))</f>
        <v/>
      </c>
    </row>
    <row r="2201">
      <c r="A2201" s="13" t="n"/>
      <c r="B2201" s="5" t="n"/>
      <c r="C2201" s="17" t="n"/>
      <c r="D2201" s="5" t="n"/>
      <c r="E2201" s="5" t="n"/>
      <c r="F2201" s="6">
        <f>IF(B2201&amp;""="","",IFERROR(INDEX('الطلاب'!$B$6:$B$505,MATCH(B2201&amp;"",'الطلاب'!$A$6:$A$505,0))&amp;"","كود غير موجود"))</f>
        <v/>
      </c>
      <c r="G2201" s="6">
        <f>IF(B2201&amp;""="","",IFERROR(INDEX('الطلاب'!$F$6:$F$505,MATCH(B2201&amp;"",'الطلاب'!$A$6:$A$505,0))&amp;"",""))</f>
        <v/>
      </c>
      <c r="H2201" s="22">
        <f>IF(OR(B2201&amp;""="",NOT(ISNUMBER(A2201))),"",IF(COUNTIFS($B$6:$B$3005,B2201&amp;"",$A$6:$A$3005,"&gt;"&amp;A2201)=0,1,0))</f>
        <v/>
      </c>
    </row>
    <row r="2202">
      <c r="A2202" s="13" t="n"/>
      <c r="B2202" s="5" t="n"/>
      <c r="C2202" s="17" t="n"/>
      <c r="D2202" s="5" t="n"/>
      <c r="E2202" s="5" t="n"/>
      <c r="F2202" s="6">
        <f>IF(B2202&amp;""="","",IFERROR(INDEX('الطلاب'!$B$6:$B$505,MATCH(B2202&amp;"",'الطلاب'!$A$6:$A$505,0))&amp;"","كود غير موجود"))</f>
        <v/>
      </c>
      <c r="G2202" s="6">
        <f>IF(B2202&amp;""="","",IFERROR(INDEX('الطلاب'!$F$6:$F$505,MATCH(B2202&amp;"",'الطلاب'!$A$6:$A$505,0))&amp;"",""))</f>
        <v/>
      </c>
      <c r="H2202" s="22">
        <f>IF(OR(B2202&amp;""="",NOT(ISNUMBER(A2202))),"",IF(COUNTIFS($B$6:$B$3005,B2202&amp;"",$A$6:$A$3005,"&gt;"&amp;A2202)=0,1,0))</f>
        <v/>
      </c>
    </row>
    <row r="2203">
      <c r="A2203" s="13" t="n"/>
      <c r="B2203" s="5" t="n"/>
      <c r="C2203" s="17" t="n"/>
      <c r="D2203" s="5" t="n"/>
      <c r="E2203" s="5" t="n"/>
      <c r="F2203" s="6">
        <f>IF(B2203&amp;""="","",IFERROR(INDEX('الطلاب'!$B$6:$B$505,MATCH(B2203&amp;"",'الطلاب'!$A$6:$A$505,0))&amp;"","كود غير موجود"))</f>
        <v/>
      </c>
      <c r="G2203" s="6">
        <f>IF(B2203&amp;""="","",IFERROR(INDEX('الطلاب'!$F$6:$F$505,MATCH(B2203&amp;"",'الطلاب'!$A$6:$A$505,0))&amp;"",""))</f>
        <v/>
      </c>
      <c r="H2203" s="22">
        <f>IF(OR(B2203&amp;""="",NOT(ISNUMBER(A2203))),"",IF(COUNTIFS($B$6:$B$3005,B2203&amp;"",$A$6:$A$3005,"&gt;"&amp;A2203)=0,1,0))</f>
        <v/>
      </c>
    </row>
    <row r="2204">
      <c r="A2204" s="13" t="n"/>
      <c r="B2204" s="5" t="n"/>
      <c r="C2204" s="17" t="n"/>
      <c r="D2204" s="5" t="n"/>
      <c r="E2204" s="5" t="n"/>
      <c r="F2204" s="6">
        <f>IF(B2204&amp;""="","",IFERROR(INDEX('الطلاب'!$B$6:$B$505,MATCH(B2204&amp;"",'الطلاب'!$A$6:$A$505,0))&amp;"","كود غير موجود"))</f>
        <v/>
      </c>
      <c r="G2204" s="6">
        <f>IF(B2204&amp;""="","",IFERROR(INDEX('الطلاب'!$F$6:$F$505,MATCH(B2204&amp;"",'الطلاب'!$A$6:$A$505,0))&amp;"",""))</f>
        <v/>
      </c>
      <c r="H2204" s="22">
        <f>IF(OR(B2204&amp;""="",NOT(ISNUMBER(A2204))),"",IF(COUNTIFS($B$6:$B$3005,B2204&amp;"",$A$6:$A$3005,"&gt;"&amp;A2204)=0,1,0))</f>
        <v/>
      </c>
    </row>
    <row r="2205">
      <c r="A2205" s="13" t="n"/>
      <c r="B2205" s="5" t="n"/>
      <c r="C2205" s="17" t="n"/>
      <c r="D2205" s="5" t="n"/>
      <c r="E2205" s="5" t="n"/>
      <c r="F2205" s="6">
        <f>IF(B2205&amp;""="","",IFERROR(INDEX('الطلاب'!$B$6:$B$505,MATCH(B2205&amp;"",'الطلاب'!$A$6:$A$505,0))&amp;"","كود غير موجود"))</f>
        <v/>
      </c>
      <c r="G2205" s="6">
        <f>IF(B2205&amp;""="","",IFERROR(INDEX('الطلاب'!$F$6:$F$505,MATCH(B2205&amp;"",'الطلاب'!$A$6:$A$505,0))&amp;"",""))</f>
        <v/>
      </c>
      <c r="H2205" s="22">
        <f>IF(OR(B2205&amp;""="",NOT(ISNUMBER(A2205))),"",IF(COUNTIFS($B$6:$B$3005,B2205&amp;"",$A$6:$A$3005,"&gt;"&amp;A2205)=0,1,0))</f>
        <v/>
      </c>
    </row>
    <row r="2206">
      <c r="A2206" s="13" t="n"/>
      <c r="B2206" s="5" t="n"/>
      <c r="C2206" s="17" t="n"/>
      <c r="D2206" s="5" t="n"/>
      <c r="E2206" s="5" t="n"/>
      <c r="F2206" s="6">
        <f>IF(B2206&amp;""="","",IFERROR(INDEX('الطلاب'!$B$6:$B$505,MATCH(B2206&amp;"",'الطلاب'!$A$6:$A$505,0))&amp;"","كود غير موجود"))</f>
        <v/>
      </c>
      <c r="G2206" s="6">
        <f>IF(B2206&amp;""="","",IFERROR(INDEX('الطلاب'!$F$6:$F$505,MATCH(B2206&amp;"",'الطلاب'!$A$6:$A$505,0))&amp;"",""))</f>
        <v/>
      </c>
      <c r="H2206" s="22">
        <f>IF(OR(B2206&amp;""="",NOT(ISNUMBER(A2206))),"",IF(COUNTIFS($B$6:$B$3005,B2206&amp;"",$A$6:$A$3005,"&gt;"&amp;A2206)=0,1,0))</f>
        <v/>
      </c>
    </row>
    <row r="2207">
      <c r="A2207" s="13" t="n"/>
      <c r="B2207" s="5" t="n"/>
      <c r="C2207" s="17" t="n"/>
      <c r="D2207" s="5" t="n"/>
      <c r="E2207" s="5" t="n"/>
      <c r="F2207" s="6">
        <f>IF(B2207&amp;""="","",IFERROR(INDEX('الطلاب'!$B$6:$B$505,MATCH(B2207&amp;"",'الطلاب'!$A$6:$A$505,0))&amp;"","كود غير موجود"))</f>
        <v/>
      </c>
      <c r="G2207" s="6">
        <f>IF(B2207&amp;""="","",IFERROR(INDEX('الطلاب'!$F$6:$F$505,MATCH(B2207&amp;"",'الطلاب'!$A$6:$A$505,0))&amp;"",""))</f>
        <v/>
      </c>
      <c r="H2207" s="22">
        <f>IF(OR(B2207&amp;""="",NOT(ISNUMBER(A2207))),"",IF(COUNTIFS($B$6:$B$3005,B2207&amp;"",$A$6:$A$3005,"&gt;"&amp;A2207)=0,1,0))</f>
        <v/>
      </c>
    </row>
    <row r="2208">
      <c r="A2208" s="13" t="n"/>
      <c r="B2208" s="5" t="n"/>
      <c r="C2208" s="17" t="n"/>
      <c r="D2208" s="5" t="n"/>
      <c r="E2208" s="5" t="n"/>
      <c r="F2208" s="6">
        <f>IF(B2208&amp;""="","",IFERROR(INDEX('الطلاب'!$B$6:$B$505,MATCH(B2208&amp;"",'الطلاب'!$A$6:$A$505,0))&amp;"","كود غير موجود"))</f>
        <v/>
      </c>
      <c r="G2208" s="6">
        <f>IF(B2208&amp;""="","",IFERROR(INDEX('الطلاب'!$F$6:$F$505,MATCH(B2208&amp;"",'الطلاب'!$A$6:$A$505,0))&amp;"",""))</f>
        <v/>
      </c>
      <c r="H2208" s="22">
        <f>IF(OR(B2208&amp;""="",NOT(ISNUMBER(A2208))),"",IF(COUNTIFS($B$6:$B$3005,B2208&amp;"",$A$6:$A$3005,"&gt;"&amp;A2208)=0,1,0))</f>
        <v/>
      </c>
    </row>
    <row r="2209">
      <c r="A2209" s="13" t="n"/>
      <c r="B2209" s="5" t="n"/>
      <c r="C2209" s="17" t="n"/>
      <c r="D2209" s="5" t="n"/>
      <c r="E2209" s="5" t="n"/>
      <c r="F2209" s="6">
        <f>IF(B2209&amp;""="","",IFERROR(INDEX('الطلاب'!$B$6:$B$505,MATCH(B2209&amp;"",'الطلاب'!$A$6:$A$505,0))&amp;"","كود غير موجود"))</f>
        <v/>
      </c>
      <c r="G2209" s="6">
        <f>IF(B2209&amp;""="","",IFERROR(INDEX('الطلاب'!$F$6:$F$505,MATCH(B2209&amp;"",'الطلاب'!$A$6:$A$505,0))&amp;"",""))</f>
        <v/>
      </c>
      <c r="H2209" s="22">
        <f>IF(OR(B2209&amp;""="",NOT(ISNUMBER(A2209))),"",IF(COUNTIFS($B$6:$B$3005,B2209&amp;"",$A$6:$A$3005,"&gt;"&amp;A2209)=0,1,0))</f>
        <v/>
      </c>
    </row>
    <row r="2210">
      <c r="A2210" s="13" t="n"/>
      <c r="B2210" s="5" t="n"/>
      <c r="C2210" s="17" t="n"/>
      <c r="D2210" s="5" t="n"/>
      <c r="E2210" s="5" t="n"/>
      <c r="F2210" s="6">
        <f>IF(B2210&amp;""="","",IFERROR(INDEX('الطلاب'!$B$6:$B$505,MATCH(B2210&amp;"",'الطلاب'!$A$6:$A$505,0))&amp;"","كود غير موجود"))</f>
        <v/>
      </c>
      <c r="G2210" s="6">
        <f>IF(B2210&amp;""="","",IFERROR(INDEX('الطلاب'!$F$6:$F$505,MATCH(B2210&amp;"",'الطلاب'!$A$6:$A$505,0))&amp;"",""))</f>
        <v/>
      </c>
      <c r="H2210" s="22">
        <f>IF(OR(B2210&amp;""="",NOT(ISNUMBER(A2210))),"",IF(COUNTIFS($B$6:$B$3005,B2210&amp;"",$A$6:$A$3005,"&gt;"&amp;A2210)=0,1,0))</f>
        <v/>
      </c>
    </row>
    <row r="2211">
      <c r="A2211" s="13" t="n"/>
      <c r="B2211" s="5" t="n"/>
      <c r="C2211" s="17" t="n"/>
      <c r="D2211" s="5" t="n"/>
      <c r="E2211" s="5" t="n"/>
      <c r="F2211" s="6">
        <f>IF(B2211&amp;""="","",IFERROR(INDEX('الطلاب'!$B$6:$B$505,MATCH(B2211&amp;"",'الطلاب'!$A$6:$A$505,0))&amp;"","كود غير موجود"))</f>
        <v/>
      </c>
      <c r="G2211" s="6">
        <f>IF(B2211&amp;""="","",IFERROR(INDEX('الطلاب'!$F$6:$F$505,MATCH(B2211&amp;"",'الطلاب'!$A$6:$A$505,0))&amp;"",""))</f>
        <v/>
      </c>
      <c r="H2211" s="22">
        <f>IF(OR(B2211&amp;""="",NOT(ISNUMBER(A2211))),"",IF(COUNTIFS($B$6:$B$3005,B2211&amp;"",$A$6:$A$3005,"&gt;"&amp;A2211)=0,1,0))</f>
        <v/>
      </c>
    </row>
    <row r="2212">
      <c r="A2212" s="13" t="n"/>
      <c r="B2212" s="5" t="n"/>
      <c r="C2212" s="17" t="n"/>
      <c r="D2212" s="5" t="n"/>
      <c r="E2212" s="5" t="n"/>
      <c r="F2212" s="6">
        <f>IF(B2212&amp;""="","",IFERROR(INDEX('الطلاب'!$B$6:$B$505,MATCH(B2212&amp;"",'الطلاب'!$A$6:$A$505,0))&amp;"","كود غير موجود"))</f>
        <v/>
      </c>
      <c r="G2212" s="6">
        <f>IF(B2212&amp;""="","",IFERROR(INDEX('الطلاب'!$F$6:$F$505,MATCH(B2212&amp;"",'الطلاب'!$A$6:$A$505,0))&amp;"",""))</f>
        <v/>
      </c>
      <c r="H2212" s="22">
        <f>IF(OR(B2212&amp;""="",NOT(ISNUMBER(A2212))),"",IF(COUNTIFS($B$6:$B$3005,B2212&amp;"",$A$6:$A$3005,"&gt;"&amp;A2212)=0,1,0))</f>
        <v/>
      </c>
    </row>
    <row r="2213">
      <c r="A2213" s="13" t="n"/>
      <c r="B2213" s="5" t="n"/>
      <c r="C2213" s="17" t="n"/>
      <c r="D2213" s="5" t="n"/>
      <c r="E2213" s="5" t="n"/>
      <c r="F2213" s="6">
        <f>IF(B2213&amp;""="","",IFERROR(INDEX('الطلاب'!$B$6:$B$505,MATCH(B2213&amp;"",'الطلاب'!$A$6:$A$505,0))&amp;"","كود غير موجود"))</f>
        <v/>
      </c>
      <c r="G2213" s="6">
        <f>IF(B2213&amp;""="","",IFERROR(INDEX('الطلاب'!$F$6:$F$505,MATCH(B2213&amp;"",'الطلاب'!$A$6:$A$505,0))&amp;"",""))</f>
        <v/>
      </c>
      <c r="H2213" s="22">
        <f>IF(OR(B2213&amp;""="",NOT(ISNUMBER(A2213))),"",IF(COUNTIFS($B$6:$B$3005,B2213&amp;"",$A$6:$A$3005,"&gt;"&amp;A2213)=0,1,0))</f>
        <v/>
      </c>
    </row>
    <row r="2214">
      <c r="A2214" s="13" t="n"/>
      <c r="B2214" s="5" t="n"/>
      <c r="C2214" s="17" t="n"/>
      <c r="D2214" s="5" t="n"/>
      <c r="E2214" s="5" t="n"/>
      <c r="F2214" s="6">
        <f>IF(B2214&amp;""="","",IFERROR(INDEX('الطلاب'!$B$6:$B$505,MATCH(B2214&amp;"",'الطلاب'!$A$6:$A$505,0))&amp;"","كود غير موجود"))</f>
        <v/>
      </c>
      <c r="G2214" s="6">
        <f>IF(B2214&amp;""="","",IFERROR(INDEX('الطلاب'!$F$6:$F$505,MATCH(B2214&amp;"",'الطلاب'!$A$6:$A$505,0))&amp;"",""))</f>
        <v/>
      </c>
      <c r="H2214" s="22">
        <f>IF(OR(B2214&amp;""="",NOT(ISNUMBER(A2214))),"",IF(COUNTIFS($B$6:$B$3005,B2214&amp;"",$A$6:$A$3005,"&gt;"&amp;A2214)=0,1,0))</f>
        <v/>
      </c>
    </row>
    <row r="2215">
      <c r="A2215" s="13" t="n"/>
      <c r="B2215" s="5" t="n"/>
      <c r="C2215" s="17" t="n"/>
      <c r="D2215" s="5" t="n"/>
      <c r="E2215" s="5" t="n"/>
      <c r="F2215" s="6">
        <f>IF(B2215&amp;""="","",IFERROR(INDEX('الطلاب'!$B$6:$B$505,MATCH(B2215&amp;"",'الطلاب'!$A$6:$A$505,0))&amp;"","كود غير موجود"))</f>
        <v/>
      </c>
      <c r="G2215" s="6">
        <f>IF(B2215&amp;""="","",IFERROR(INDEX('الطلاب'!$F$6:$F$505,MATCH(B2215&amp;"",'الطلاب'!$A$6:$A$505,0))&amp;"",""))</f>
        <v/>
      </c>
      <c r="H2215" s="22">
        <f>IF(OR(B2215&amp;""="",NOT(ISNUMBER(A2215))),"",IF(COUNTIFS($B$6:$B$3005,B2215&amp;"",$A$6:$A$3005,"&gt;"&amp;A2215)=0,1,0))</f>
        <v/>
      </c>
    </row>
    <row r="2216">
      <c r="A2216" s="13" t="n"/>
      <c r="B2216" s="5" t="n"/>
      <c r="C2216" s="17" t="n"/>
      <c r="D2216" s="5" t="n"/>
      <c r="E2216" s="5" t="n"/>
      <c r="F2216" s="6">
        <f>IF(B2216&amp;""="","",IFERROR(INDEX('الطلاب'!$B$6:$B$505,MATCH(B2216&amp;"",'الطلاب'!$A$6:$A$505,0))&amp;"","كود غير موجود"))</f>
        <v/>
      </c>
      <c r="G2216" s="6">
        <f>IF(B2216&amp;""="","",IFERROR(INDEX('الطلاب'!$F$6:$F$505,MATCH(B2216&amp;"",'الطلاب'!$A$6:$A$505,0))&amp;"",""))</f>
        <v/>
      </c>
      <c r="H2216" s="22">
        <f>IF(OR(B2216&amp;""="",NOT(ISNUMBER(A2216))),"",IF(COUNTIFS($B$6:$B$3005,B2216&amp;"",$A$6:$A$3005,"&gt;"&amp;A2216)=0,1,0))</f>
        <v/>
      </c>
    </row>
    <row r="2217">
      <c r="A2217" s="13" t="n"/>
      <c r="B2217" s="5" t="n"/>
      <c r="C2217" s="17" t="n"/>
      <c r="D2217" s="5" t="n"/>
      <c r="E2217" s="5" t="n"/>
      <c r="F2217" s="6">
        <f>IF(B2217&amp;""="","",IFERROR(INDEX('الطلاب'!$B$6:$B$505,MATCH(B2217&amp;"",'الطلاب'!$A$6:$A$505,0))&amp;"","كود غير موجود"))</f>
        <v/>
      </c>
      <c r="G2217" s="6">
        <f>IF(B2217&amp;""="","",IFERROR(INDEX('الطلاب'!$F$6:$F$505,MATCH(B2217&amp;"",'الطلاب'!$A$6:$A$505,0))&amp;"",""))</f>
        <v/>
      </c>
      <c r="H2217" s="22">
        <f>IF(OR(B2217&amp;""="",NOT(ISNUMBER(A2217))),"",IF(COUNTIFS($B$6:$B$3005,B2217&amp;"",$A$6:$A$3005,"&gt;"&amp;A2217)=0,1,0))</f>
        <v/>
      </c>
    </row>
    <row r="2218">
      <c r="A2218" s="13" t="n"/>
      <c r="B2218" s="5" t="n"/>
      <c r="C2218" s="17" t="n"/>
      <c r="D2218" s="5" t="n"/>
      <c r="E2218" s="5" t="n"/>
      <c r="F2218" s="6">
        <f>IF(B2218&amp;""="","",IFERROR(INDEX('الطلاب'!$B$6:$B$505,MATCH(B2218&amp;"",'الطلاب'!$A$6:$A$505,0))&amp;"","كود غير موجود"))</f>
        <v/>
      </c>
      <c r="G2218" s="6">
        <f>IF(B2218&amp;""="","",IFERROR(INDEX('الطلاب'!$F$6:$F$505,MATCH(B2218&amp;"",'الطلاب'!$A$6:$A$505,0))&amp;"",""))</f>
        <v/>
      </c>
      <c r="H2218" s="22">
        <f>IF(OR(B2218&amp;""="",NOT(ISNUMBER(A2218))),"",IF(COUNTIFS($B$6:$B$3005,B2218&amp;"",$A$6:$A$3005,"&gt;"&amp;A2218)=0,1,0))</f>
        <v/>
      </c>
    </row>
    <row r="2219">
      <c r="A2219" s="13" t="n"/>
      <c r="B2219" s="5" t="n"/>
      <c r="C2219" s="17" t="n"/>
      <c r="D2219" s="5" t="n"/>
      <c r="E2219" s="5" t="n"/>
      <c r="F2219" s="6">
        <f>IF(B2219&amp;""="","",IFERROR(INDEX('الطلاب'!$B$6:$B$505,MATCH(B2219&amp;"",'الطلاب'!$A$6:$A$505,0))&amp;"","كود غير موجود"))</f>
        <v/>
      </c>
      <c r="G2219" s="6">
        <f>IF(B2219&amp;""="","",IFERROR(INDEX('الطلاب'!$F$6:$F$505,MATCH(B2219&amp;"",'الطلاب'!$A$6:$A$505,0))&amp;"",""))</f>
        <v/>
      </c>
      <c r="H2219" s="22">
        <f>IF(OR(B2219&amp;""="",NOT(ISNUMBER(A2219))),"",IF(COUNTIFS($B$6:$B$3005,B2219&amp;"",$A$6:$A$3005,"&gt;"&amp;A2219)=0,1,0))</f>
        <v/>
      </c>
    </row>
    <row r="2220">
      <c r="A2220" s="13" t="n"/>
      <c r="B2220" s="5" t="n"/>
      <c r="C2220" s="17" t="n"/>
      <c r="D2220" s="5" t="n"/>
      <c r="E2220" s="5" t="n"/>
      <c r="F2220" s="6">
        <f>IF(B2220&amp;""="","",IFERROR(INDEX('الطلاب'!$B$6:$B$505,MATCH(B2220&amp;"",'الطلاب'!$A$6:$A$505,0))&amp;"","كود غير موجود"))</f>
        <v/>
      </c>
      <c r="G2220" s="6">
        <f>IF(B2220&amp;""="","",IFERROR(INDEX('الطلاب'!$F$6:$F$505,MATCH(B2220&amp;"",'الطلاب'!$A$6:$A$505,0))&amp;"",""))</f>
        <v/>
      </c>
      <c r="H2220" s="22">
        <f>IF(OR(B2220&amp;""="",NOT(ISNUMBER(A2220))),"",IF(COUNTIFS($B$6:$B$3005,B2220&amp;"",$A$6:$A$3005,"&gt;"&amp;A2220)=0,1,0))</f>
        <v/>
      </c>
    </row>
    <row r="2221">
      <c r="A2221" s="13" t="n"/>
      <c r="B2221" s="5" t="n"/>
      <c r="C2221" s="17" t="n"/>
      <c r="D2221" s="5" t="n"/>
      <c r="E2221" s="5" t="n"/>
      <c r="F2221" s="6">
        <f>IF(B2221&amp;""="","",IFERROR(INDEX('الطلاب'!$B$6:$B$505,MATCH(B2221&amp;"",'الطلاب'!$A$6:$A$505,0))&amp;"","كود غير موجود"))</f>
        <v/>
      </c>
      <c r="G2221" s="6">
        <f>IF(B2221&amp;""="","",IFERROR(INDEX('الطلاب'!$F$6:$F$505,MATCH(B2221&amp;"",'الطلاب'!$A$6:$A$505,0))&amp;"",""))</f>
        <v/>
      </c>
      <c r="H2221" s="22">
        <f>IF(OR(B2221&amp;""="",NOT(ISNUMBER(A2221))),"",IF(COUNTIFS($B$6:$B$3005,B2221&amp;"",$A$6:$A$3005,"&gt;"&amp;A2221)=0,1,0))</f>
        <v/>
      </c>
    </row>
    <row r="2222">
      <c r="A2222" s="13" t="n"/>
      <c r="B2222" s="5" t="n"/>
      <c r="C2222" s="17" t="n"/>
      <c r="D2222" s="5" t="n"/>
      <c r="E2222" s="5" t="n"/>
      <c r="F2222" s="6">
        <f>IF(B2222&amp;""="","",IFERROR(INDEX('الطلاب'!$B$6:$B$505,MATCH(B2222&amp;"",'الطلاب'!$A$6:$A$505,0))&amp;"","كود غير موجود"))</f>
        <v/>
      </c>
      <c r="G2222" s="6">
        <f>IF(B2222&amp;""="","",IFERROR(INDEX('الطلاب'!$F$6:$F$505,MATCH(B2222&amp;"",'الطلاب'!$A$6:$A$505,0))&amp;"",""))</f>
        <v/>
      </c>
      <c r="H2222" s="22">
        <f>IF(OR(B2222&amp;""="",NOT(ISNUMBER(A2222))),"",IF(COUNTIFS($B$6:$B$3005,B2222&amp;"",$A$6:$A$3005,"&gt;"&amp;A2222)=0,1,0))</f>
        <v/>
      </c>
    </row>
    <row r="2223">
      <c r="A2223" s="13" t="n"/>
      <c r="B2223" s="5" t="n"/>
      <c r="C2223" s="17" t="n"/>
      <c r="D2223" s="5" t="n"/>
      <c r="E2223" s="5" t="n"/>
      <c r="F2223" s="6">
        <f>IF(B2223&amp;""="","",IFERROR(INDEX('الطلاب'!$B$6:$B$505,MATCH(B2223&amp;"",'الطلاب'!$A$6:$A$505,0))&amp;"","كود غير موجود"))</f>
        <v/>
      </c>
      <c r="G2223" s="6">
        <f>IF(B2223&amp;""="","",IFERROR(INDEX('الطلاب'!$F$6:$F$505,MATCH(B2223&amp;"",'الطلاب'!$A$6:$A$505,0))&amp;"",""))</f>
        <v/>
      </c>
      <c r="H2223" s="22">
        <f>IF(OR(B2223&amp;""="",NOT(ISNUMBER(A2223))),"",IF(COUNTIFS($B$6:$B$3005,B2223&amp;"",$A$6:$A$3005,"&gt;"&amp;A2223)=0,1,0))</f>
        <v/>
      </c>
    </row>
    <row r="2224">
      <c r="A2224" s="13" t="n"/>
      <c r="B2224" s="5" t="n"/>
      <c r="C2224" s="17" t="n"/>
      <c r="D2224" s="5" t="n"/>
      <c r="E2224" s="5" t="n"/>
      <c r="F2224" s="6">
        <f>IF(B2224&amp;""="","",IFERROR(INDEX('الطلاب'!$B$6:$B$505,MATCH(B2224&amp;"",'الطلاب'!$A$6:$A$505,0))&amp;"","كود غير موجود"))</f>
        <v/>
      </c>
      <c r="G2224" s="6">
        <f>IF(B2224&amp;""="","",IFERROR(INDEX('الطلاب'!$F$6:$F$505,MATCH(B2224&amp;"",'الطلاب'!$A$6:$A$505,0))&amp;"",""))</f>
        <v/>
      </c>
      <c r="H2224" s="22">
        <f>IF(OR(B2224&amp;""="",NOT(ISNUMBER(A2224))),"",IF(COUNTIFS($B$6:$B$3005,B2224&amp;"",$A$6:$A$3005,"&gt;"&amp;A2224)=0,1,0))</f>
        <v/>
      </c>
    </row>
    <row r="2225">
      <c r="A2225" s="13" t="n"/>
      <c r="B2225" s="5" t="n"/>
      <c r="C2225" s="17" t="n"/>
      <c r="D2225" s="5" t="n"/>
      <c r="E2225" s="5" t="n"/>
      <c r="F2225" s="6">
        <f>IF(B2225&amp;""="","",IFERROR(INDEX('الطلاب'!$B$6:$B$505,MATCH(B2225&amp;"",'الطلاب'!$A$6:$A$505,0))&amp;"","كود غير موجود"))</f>
        <v/>
      </c>
      <c r="G2225" s="6">
        <f>IF(B2225&amp;""="","",IFERROR(INDEX('الطلاب'!$F$6:$F$505,MATCH(B2225&amp;"",'الطلاب'!$A$6:$A$505,0))&amp;"",""))</f>
        <v/>
      </c>
      <c r="H2225" s="22">
        <f>IF(OR(B2225&amp;""="",NOT(ISNUMBER(A2225))),"",IF(COUNTIFS($B$6:$B$3005,B2225&amp;"",$A$6:$A$3005,"&gt;"&amp;A2225)=0,1,0))</f>
        <v/>
      </c>
    </row>
    <row r="2226">
      <c r="A2226" s="13" t="n"/>
      <c r="B2226" s="5" t="n"/>
      <c r="C2226" s="17" t="n"/>
      <c r="D2226" s="5" t="n"/>
      <c r="E2226" s="5" t="n"/>
      <c r="F2226" s="6">
        <f>IF(B2226&amp;""="","",IFERROR(INDEX('الطلاب'!$B$6:$B$505,MATCH(B2226&amp;"",'الطلاب'!$A$6:$A$505,0))&amp;"","كود غير موجود"))</f>
        <v/>
      </c>
      <c r="G2226" s="6">
        <f>IF(B2226&amp;""="","",IFERROR(INDEX('الطلاب'!$F$6:$F$505,MATCH(B2226&amp;"",'الطلاب'!$A$6:$A$505,0))&amp;"",""))</f>
        <v/>
      </c>
      <c r="H2226" s="22">
        <f>IF(OR(B2226&amp;""="",NOT(ISNUMBER(A2226))),"",IF(COUNTIFS($B$6:$B$3005,B2226&amp;"",$A$6:$A$3005,"&gt;"&amp;A2226)=0,1,0))</f>
        <v/>
      </c>
    </row>
    <row r="2227">
      <c r="A2227" s="13" t="n"/>
      <c r="B2227" s="5" t="n"/>
      <c r="C2227" s="17" t="n"/>
      <c r="D2227" s="5" t="n"/>
      <c r="E2227" s="5" t="n"/>
      <c r="F2227" s="6">
        <f>IF(B2227&amp;""="","",IFERROR(INDEX('الطلاب'!$B$6:$B$505,MATCH(B2227&amp;"",'الطلاب'!$A$6:$A$505,0))&amp;"","كود غير موجود"))</f>
        <v/>
      </c>
      <c r="G2227" s="6">
        <f>IF(B2227&amp;""="","",IFERROR(INDEX('الطلاب'!$F$6:$F$505,MATCH(B2227&amp;"",'الطلاب'!$A$6:$A$505,0))&amp;"",""))</f>
        <v/>
      </c>
      <c r="H2227" s="22">
        <f>IF(OR(B2227&amp;""="",NOT(ISNUMBER(A2227))),"",IF(COUNTIFS($B$6:$B$3005,B2227&amp;"",$A$6:$A$3005,"&gt;"&amp;A2227)=0,1,0))</f>
        <v/>
      </c>
    </row>
    <row r="2228">
      <c r="A2228" s="13" t="n"/>
      <c r="B2228" s="5" t="n"/>
      <c r="C2228" s="17" t="n"/>
      <c r="D2228" s="5" t="n"/>
      <c r="E2228" s="5" t="n"/>
      <c r="F2228" s="6">
        <f>IF(B2228&amp;""="","",IFERROR(INDEX('الطلاب'!$B$6:$B$505,MATCH(B2228&amp;"",'الطلاب'!$A$6:$A$505,0))&amp;"","كود غير موجود"))</f>
        <v/>
      </c>
      <c r="G2228" s="6">
        <f>IF(B2228&amp;""="","",IFERROR(INDEX('الطلاب'!$F$6:$F$505,MATCH(B2228&amp;"",'الطلاب'!$A$6:$A$505,0))&amp;"",""))</f>
        <v/>
      </c>
      <c r="H2228" s="22">
        <f>IF(OR(B2228&amp;""="",NOT(ISNUMBER(A2228))),"",IF(COUNTIFS($B$6:$B$3005,B2228&amp;"",$A$6:$A$3005,"&gt;"&amp;A2228)=0,1,0))</f>
        <v/>
      </c>
    </row>
    <row r="2229">
      <c r="A2229" s="13" t="n"/>
      <c r="B2229" s="5" t="n"/>
      <c r="C2229" s="17" t="n"/>
      <c r="D2229" s="5" t="n"/>
      <c r="E2229" s="5" t="n"/>
      <c r="F2229" s="6">
        <f>IF(B2229&amp;""="","",IFERROR(INDEX('الطلاب'!$B$6:$B$505,MATCH(B2229&amp;"",'الطلاب'!$A$6:$A$505,0))&amp;"","كود غير موجود"))</f>
        <v/>
      </c>
      <c r="G2229" s="6">
        <f>IF(B2229&amp;""="","",IFERROR(INDEX('الطلاب'!$F$6:$F$505,MATCH(B2229&amp;"",'الطلاب'!$A$6:$A$505,0))&amp;"",""))</f>
        <v/>
      </c>
      <c r="H2229" s="22">
        <f>IF(OR(B2229&amp;""="",NOT(ISNUMBER(A2229))),"",IF(COUNTIFS($B$6:$B$3005,B2229&amp;"",$A$6:$A$3005,"&gt;"&amp;A2229)=0,1,0))</f>
        <v/>
      </c>
    </row>
    <row r="2230">
      <c r="A2230" s="13" t="n"/>
      <c r="B2230" s="5" t="n"/>
      <c r="C2230" s="17" t="n"/>
      <c r="D2230" s="5" t="n"/>
      <c r="E2230" s="5" t="n"/>
      <c r="F2230" s="6">
        <f>IF(B2230&amp;""="","",IFERROR(INDEX('الطلاب'!$B$6:$B$505,MATCH(B2230&amp;"",'الطلاب'!$A$6:$A$505,0))&amp;"","كود غير موجود"))</f>
        <v/>
      </c>
      <c r="G2230" s="6">
        <f>IF(B2230&amp;""="","",IFERROR(INDEX('الطلاب'!$F$6:$F$505,MATCH(B2230&amp;"",'الطلاب'!$A$6:$A$505,0))&amp;"",""))</f>
        <v/>
      </c>
      <c r="H2230" s="22">
        <f>IF(OR(B2230&amp;""="",NOT(ISNUMBER(A2230))),"",IF(COUNTIFS($B$6:$B$3005,B2230&amp;"",$A$6:$A$3005,"&gt;"&amp;A2230)=0,1,0))</f>
        <v/>
      </c>
    </row>
    <row r="2231">
      <c r="A2231" s="13" t="n"/>
      <c r="B2231" s="5" t="n"/>
      <c r="C2231" s="17" t="n"/>
      <c r="D2231" s="5" t="n"/>
      <c r="E2231" s="5" t="n"/>
      <c r="F2231" s="6">
        <f>IF(B2231&amp;""="","",IFERROR(INDEX('الطلاب'!$B$6:$B$505,MATCH(B2231&amp;"",'الطلاب'!$A$6:$A$505,0))&amp;"","كود غير موجود"))</f>
        <v/>
      </c>
      <c r="G2231" s="6">
        <f>IF(B2231&amp;""="","",IFERROR(INDEX('الطلاب'!$F$6:$F$505,MATCH(B2231&amp;"",'الطلاب'!$A$6:$A$505,0))&amp;"",""))</f>
        <v/>
      </c>
      <c r="H2231" s="22">
        <f>IF(OR(B2231&amp;""="",NOT(ISNUMBER(A2231))),"",IF(COUNTIFS($B$6:$B$3005,B2231&amp;"",$A$6:$A$3005,"&gt;"&amp;A2231)=0,1,0))</f>
        <v/>
      </c>
    </row>
    <row r="2232">
      <c r="A2232" s="13" t="n"/>
      <c r="B2232" s="5" t="n"/>
      <c r="C2232" s="17" t="n"/>
      <c r="D2232" s="5" t="n"/>
      <c r="E2232" s="5" t="n"/>
      <c r="F2232" s="6">
        <f>IF(B2232&amp;""="","",IFERROR(INDEX('الطلاب'!$B$6:$B$505,MATCH(B2232&amp;"",'الطلاب'!$A$6:$A$505,0))&amp;"","كود غير موجود"))</f>
        <v/>
      </c>
      <c r="G2232" s="6">
        <f>IF(B2232&amp;""="","",IFERROR(INDEX('الطلاب'!$F$6:$F$505,MATCH(B2232&amp;"",'الطلاب'!$A$6:$A$505,0))&amp;"",""))</f>
        <v/>
      </c>
      <c r="H2232" s="22">
        <f>IF(OR(B2232&amp;""="",NOT(ISNUMBER(A2232))),"",IF(COUNTIFS($B$6:$B$3005,B2232&amp;"",$A$6:$A$3005,"&gt;"&amp;A2232)=0,1,0))</f>
        <v/>
      </c>
    </row>
    <row r="2233">
      <c r="A2233" s="13" t="n"/>
      <c r="B2233" s="5" t="n"/>
      <c r="C2233" s="17" t="n"/>
      <c r="D2233" s="5" t="n"/>
      <c r="E2233" s="5" t="n"/>
      <c r="F2233" s="6">
        <f>IF(B2233&amp;""="","",IFERROR(INDEX('الطلاب'!$B$6:$B$505,MATCH(B2233&amp;"",'الطلاب'!$A$6:$A$505,0))&amp;"","كود غير موجود"))</f>
        <v/>
      </c>
      <c r="G2233" s="6">
        <f>IF(B2233&amp;""="","",IFERROR(INDEX('الطلاب'!$F$6:$F$505,MATCH(B2233&amp;"",'الطلاب'!$A$6:$A$505,0))&amp;"",""))</f>
        <v/>
      </c>
      <c r="H2233" s="22">
        <f>IF(OR(B2233&amp;""="",NOT(ISNUMBER(A2233))),"",IF(COUNTIFS($B$6:$B$3005,B2233&amp;"",$A$6:$A$3005,"&gt;"&amp;A2233)=0,1,0))</f>
        <v/>
      </c>
    </row>
    <row r="2234">
      <c r="A2234" s="13" t="n"/>
      <c r="B2234" s="5" t="n"/>
      <c r="C2234" s="17" t="n"/>
      <c r="D2234" s="5" t="n"/>
      <c r="E2234" s="5" t="n"/>
      <c r="F2234" s="6">
        <f>IF(B2234&amp;""="","",IFERROR(INDEX('الطلاب'!$B$6:$B$505,MATCH(B2234&amp;"",'الطلاب'!$A$6:$A$505,0))&amp;"","كود غير موجود"))</f>
        <v/>
      </c>
      <c r="G2234" s="6">
        <f>IF(B2234&amp;""="","",IFERROR(INDEX('الطلاب'!$F$6:$F$505,MATCH(B2234&amp;"",'الطلاب'!$A$6:$A$505,0))&amp;"",""))</f>
        <v/>
      </c>
      <c r="H2234" s="22">
        <f>IF(OR(B2234&amp;""="",NOT(ISNUMBER(A2234))),"",IF(COUNTIFS($B$6:$B$3005,B2234&amp;"",$A$6:$A$3005,"&gt;"&amp;A2234)=0,1,0))</f>
        <v/>
      </c>
    </row>
    <row r="2235">
      <c r="A2235" s="13" t="n"/>
      <c r="B2235" s="5" t="n"/>
      <c r="C2235" s="17" t="n"/>
      <c r="D2235" s="5" t="n"/>
      <c r="E2235" s="5" t="n"/>
      <c r="F2235" s="6">
        <f>IF(B2235&amp;""="","",IFERROR(INDEX('الطلاب'!$B$6:$B$505,MATCH(B2235&amp;"",'الطلاب'!$A$6:$A$505,0))&amp;"","كود غير موجود"))</f>
        <v/>
      </c>
      <c r="G2235" s="6">
        <f>IF(B2235&amp;""="","",IFERROR(INDEX('الطلاب'!$F$6:$F$505,MATCH(B2235&amp;"",'الطلاب'!$A$6:$A$505,0))&amp;"",""))</f>
        <v/>
      </c>
      <c r="H2235" s="22">
        <f>IF(OR(B2235&amp;""="",NOT(ISNUMBER(A2235))),"",IF(COUNTIFS($B$6:$B$3005,B2235&amp;"",$A$6:$A$3005,"&gt;"&amp;A2235)=0,1,0))</f>
        <v/>
      </c>
    </row>
    <row r="2236">
      <c r="A2236" s="13" t="n"/>
      <c r="B2236" s="5" t="n"/>
      <c r="C2236" s="17" t="n"/>
      <c r="D2236" s="5" t="n"/>
      <c r="E2236" s="5" t="n"/>
      <c r="F2236" s="6">
        <f>IF(B2236&amp;""="","",IFERROR(INDEX('الطلاب'!$B$6:$B$505,MATCH(B2236&amp;"",'الطلاب'!$A$6:$A$505,0))&amp;"","كود غير موجود"))</f>
        <v/>
      </c>
      <c r="G2236" s="6">
        <f>IF(B2236&amp;""="","",IFERROR(INDEX('الطلاب'!$F$6:$F$505,MATCH(B2236&amp;"",'الطلاب'!$A$6:$A$505,0))&amp;"",""))</f>
        <v/>
      </c>
      <c r="H2236" s="22">
        <f>IF(OR(B2236&amp;""="",NOT(ISNUMBER(A2236))),"",IF(COUNTIFS($B$6:$B$3005,B2236&amp;"",$A$6:$A$3005,"&gt;"&amp;A2236)=0,1,0))</f>
        <v/>
      </c>
    </row>
    <row r="2237">
      <c r="A2237" s="13" t="n"/>
      <c r="B2237" s="5" t="n"/>
      <c r="C2237" s="17" t="n"/>
      <c r="D2237" s="5" t="n"/>
      <c r="E2237" s="5" t="n"/>
      <c r="F2237" s="6">
        <f>IF(B2237&amp;""="","",IFERROR(INDEX('الطلاب'!$B$6:$B$505,MATCH(B2237&amp;"",'الطلاب'!$A$6:$A$505,0))&amp;"","كود غير موجود"))</f>
        <v/>
      </c>
      <c r="G2237" s="6">
        <f>IF(B2237&amp;""="","",IFERROR(INDEX('الطلاب'!$F$6:$F$505,MATCH(B2237&amp;"",'الطلاب'!$A$6:$A$505,0))&amp;"",""))</f>
        <v/>
      </c>
      <c r="H2237" s="22">
        <f>IF(OR(B2237&amp;""="",NOT(ISNUMBER(A2237))),"",IF(COUNTIFS($B$6:$B$3005,B2237&amp;"",$A$6:$A$3005,"&gt;"&amp;A2237)=0,1,0))</f>
        <v/>
      </c>
    </row>
    <row r="2238">
      <c r="A2238" s="13" t="n"/>
      <c r="B2238" s="5" t="n"/>
      <c r="C2238" s="17" t="n"/>
      <c r="D2238" s="5" t="n"/>
      <c r="E2238" s="5" t="n"/>
      <c r="F2238" s="6">
        <f>IF(B2238&amp;""="","",IFERROR(INDEX('الطلاب'!$B$6:$B$505,MATCH(B2238&amp;"",'الطلاب'!$A$6:$A$505,0))&amp;"","كود غير موجود"))</f>
        <v/>
      </c>
      <c r="G2238" s="6">
        <f>IF(B2238&amp;""="","",IFERROR(INDEX('الطلاب'!$F$6:$F$505,MATCH(B2238&amp;"",'الطلاب'!$A$6:$A$505,0))&amp;"",""))</f>
        <v/>
      </c>
      <c r="H2238" s="22">
        <f>IF(OR(B2238&amp;""="",NOT(ISNUMBER(A2238))),"",IF(COUNTIFS($B$6:$B$3005,B2238&amp;"",$A$6:$A$3005,"&gt;"&amp;A2238)=0,1,0))</f>
        <v/>
      </c>
    </row>
    <row r="2239">
      <c r="A2239" s="13" t="n"/>
      <c r="B2239" s="5" t="n"/>
      <c r="C2239" s="17" t="n"/>
      <c r="D2239" s="5" t="n"/>
      <c r="E2239" s="5" t="n"/>
      <c r="F2239" s="6">
        <f>IF(B2239&amp;""="","",IFERROR(INDEX('الطلاب'!$B$6:$B$505,MATCH(B2239&amp;"",'الطلاب'!$A$6:$A$505,0))&amp;"","كود غير موجود"))</f>
        <v/>
      </c>
      <c r="G2239" s="6">
        <f>IF(B2239&amp;""="","",IFERROR(INDEX('الطلاب'!$F$6:$F$505,MATCH(B2239&amp;"",'الطلاب'!$A$6:$A$505,0))&amp;"",""))</f>
        <v/>
      </c>
      <c r="H2239" s="22">
        <f>IF(OR(B2239&amp;""="",NOT(ISNUMBER(A2239))),"",IF(COUNTIFS($B$6:$B$3005,B2239&amp;"",$A$6:$A$3005,"&gt;"&amp;A2239)=0,1,0))</f>
        <v/>
      </c>
    </row>
    <row r="2240">
      <c r="A2240" s="13" t="n"/>
      <c r="B2240" s="5" t="n"/>
      <c r="C2240" s="17" t="n"/>
      <c r="D2240" s="5" t="n"/>
      <c r="E2240" s="5" t="n"/>
      <c r="F2240" s="6">
        <f>IF(B2240&amp;""="","",IFERROR(INDEX('الطلاب'!$B$6:$B$505,MATCH(B2240&amp;"",'الطلاب'!$A$6:$A$505,0))&amp;"","كود غير موجود"))</f>
        <v/>
      </c>
      <c r="G2240" s="6">
        <f>IF(B2240&amp;""="","",IFERROR(INDEX('الطلاب'!$F$6:$F$505,MATCH(B2240&amp;"",'الطلاب'!$A$6:$A$505,0))&amp;"",""))</f>
        <v/>
      </c>
      <c r="H2240" s="22">
        <f>IF(OR(B2240&amp;""="",NOT(ISNUMBER(A2240))),"",IF(COUNTIFS($B$6:$B$3005,B2240&amp;"",$A$6:$A$3005,"&gt;"&amp;A2240)=0,1,0))</f>
        <v/>
      </c>
    </row>
    <row r="2241">
      <c r="A2241" s="13" t="n"/>
      <c r="B2241" s="5" t="n"/>
      <c r="C2241" s="17" t="n"/>
      <c r="D2241" s="5" t="n"/>
      <c r="E2241" s="5" t="n"/>
      <c r="F2241" s="6">
        <f>IF(B2241&amp;""="","",IFERROR(INDEX('الطلاب'!$B$6:$B$505,MATCH(B2241&amp;"",'الطلاب'!$A$6:$A$505,0))&amp;"","كود غير موجود"))</f>
        <v/>
      </c>
      <c r="G2241" s="6">
        <f>IF(B2241&amp;""="","",IFERROR(INDEX('الطلاب'!$F$6:$F$505,MATCH(B2241&amp;"",'الطلاب'!$A$6:$A$505,0))&amp;"",""))</f>
        <v/>
      </c>
      <c r="H2241" s="22">
        <f>IF(OR(B2241&amp;""="",NOT(ISNUMBER(A2241))),"",IF(COUNTIFS($B$6:$B$3005,B2241&amp;"",$A$6:$A$3005,"&gt;"&amp;A2241)=0,1,0))</f>
        <v/>
      </c>
    </row>
    <row r="2242">
      <c r="A2242" s="13" t="n"/>
      <c r="B2242" s="5" t="n"/>
      <c r="C2242" s="17" t="n"/>
      <c r="D2242" s="5" t="n"/>
      <c r="E2242" s="5" t="n"/>
      <c r="F2242" s="6">
        <f>IF(B2242&amp;""="","",IFERROR(INDEX('الطلاب'!$B$6:$B$505,MATCH(B2242&amp;"",'الطلاب'!$A$6:$A$505,0))&amp;"","كود غير موجود"))</f>
        <v/>
      </c>
      <c r="G2242" s="6">
        <f>IF(B2242&amp;""="","",IFERROR(INDEX('الطلاب'!$F$6:$F$505,MATCH(B2242&amp;"",'الطلاب'!$A$6:$A$505,0))&amp;"",""))</f>
        <v/>
      </c>
      <c r="H2242" s="22">
        <f>IF(OR(B2242&amp;""="",NOT(ISNUMBER(A2242))),"",IF(COUNTIFS($B$6:$B$3005,B2242&amp;"",$A$6:$A$3005,"&gt;"&amp;A2242)=0,1,0))</f>
        <v/>
      </c>
    </row>
    <row r="2243">
      <c r="A2243" s="13" t="n"/>
      <c r="B2243" s="5" t="n"/>
      <c r="C2243" s="17" t="n"/>
      <c r="D2243" s="5" t="n"/>
      <c r="E2243" s="5" t="n"/>
      <c r="F2243" s="6">
        <f>IF(B2243&amp;""="","",IFERROR(INDEX('الطلاب'!$B$6:$B$505,MATCH(B2243&amp;"",'الطلاب'!$A$6:$A$505,0))&amp;"","كود غير موجود"))</f>
        <v/>
      </c>
      <c r="G2243" s="6">
        <f>IF(B2243&amp;""="","",IFERROR(INDEX('الطلاب'!$F$6:$F$505,MATCH(B2243&amp;"",'الطلاب'!$A$6:$A$505,0))&amp;"",""))</f>
        <v/>
      </c>
      <c r="H2243" s="22">
        <f>IF(OR(B2243&amp;""="",NOT(ISNUMBER(A2243))),"",IF(COUNTIFS($B$6:$B$3005,B2243&amp;"",$A$6:$A$3005,"&gt;"&amp;A2243)=0,1,0))</f>
        <v/>
      </c>
    </row>
    <row r="2244">
      <c r="A2244" s="13" t="n"/>
      <c r="B2244" s="5" t="n"/>
      <c r="C2244" s="17" t="n"/>
      <c r="D2244" s="5" t="n"/>
      <c r="E2244" s="5" t="n"/>
      <c r="F2244" s="6">
        <f>IF(B2244&amp;""="","",IFERROR(INDEX('الطلاب'!$B$6:$B$505,MATCH(B2244&amp;"",'الطلاب'!$A$6:$A$505,0))&amp;"","كود غير موجود"))</f>
        <v/>
      </c>
      <c r="G2244" s="6">
        <f>IF(B2244&amp;""="","",IFERROR(INDEX('الطلاب'!$F$6:$F$505,MATCH(B2244&amp;"",'الطلاب'!$A$6:$A$505,0))&amp;"",""))</f>
        <v/>
      </c>
      <c r="H2244" s="22">
        <f>IF(OR(B2244&amp;""="",NOT(ISNUMBER(A2244))),"",IF(COUNTIFS($B$6:$B$3005,B2244&amp;"",$A$6:$A$3005,"&gt;"&amp;A2244)=0,1,0))</f>
        <v/>
      </c>
    </row>
    <row r="2245">
      <c r="A2245" s="13" t="n"/>
      <c r="B2245" s="5" t="n"/>
      <c r="C2245" s="17" t="n"/>
      <c r="D2245" s="5" t="n"/>
      <c r="E2245" s="5" t="n"/>
      <c r="F2245" s="6">
        <f>IF(B2245&amp;""="","",IFERROR(INDEX('الطلاب'!$B$6:$B$505,MATCH(B2245&amp;"",'الطلاب'!$A$6:$A$505,0))&amp;"","كود غير موجود"))</f>
        <v/>
      </c>
      <c r="G2245" s="6">
        <f>IF(B2245&amp;""="","",IFERROR(INDEX('الطلاب'!$F$6:$F$505,MATCH(B2245&amp;"",'الطلاب'!$A$6:$A$505,0))&amp;"",""))</f>
        <v/>
      </c>
      <c r="H2245" s="22">
        <f>IF(OR(B2245&amp;""="",NOT(ISNUMBER(A2245))),"",IF(COUNTIFS($B$6:$B$3005,B2245&amp;"",$A$6:$A$3005,"&gt;"&amp;A2245)=0,1,0))</f>
        <v/>
      </c>
    </row>
    <row r="2246">
      <c r="A2246" s="13" t="n"/>
      <c r="B2246" s="5" t="n"/>
      <c r="C2246" s="17" t="n"/>
      <c r="D2246" s="5" t="n"/>
      <c r="E2246" s="5" t="n"/>
      <c r="F2246" s="6">
        <f>IF(B2246&amp;""="","",IFERROR(INDEX('الطلاب'!$B$6:$B$505,MATCH(B2246&amp;"",'الطلاب'!$A$6:$A$505,0))&amp;"","كود غير موجود"))</f>
        <v/>
      </c>
      <c r="G2246" s="6">
        <f>IF(B2246&amp;""="","",IFERROR(INDEX('الطلاب'!$F$6:$F$505,MATCH(B2246&amp;"",'الطلاب'!$A$6:$A$505,0))&amp;"",""))</f>
        <v/>
      </c>
      <c r="H2246" s="22">
        <f>IF(OR(B2246&amp;""="",NOT(ISNUMBER(A2246))),"",IF(COUNTIFS($B$6:$B$3005,B2246&amp;"",$A$6:$A$3005,"&gt;"&amp;A2246)=0,1,0))</f>
        <v/>
      </c>
    </row>
    <row r="2247">
      <c r="A2247" s="13" t="n"/>
      <c r="B2247" s="5" t="n"/>
      <c r="C2247" s="17" t="n"/>
      <c r="D2247" s="5" t="n"/>
      <c r="E2247" s="5" t="n"/>
      <c r="F2247" s="6">
        <f>IF(B2247&amp;""="","",IFERROR(INDEX('الطلاب'!$B$6:$B$505,MATCH(B2247&amp;"",'الطلاب'!$A$6:$A$505,0))&amp;"","كود غير موجود"))</f>
        <v/>
      </c>
      <c r="G2247" s="6">
        <f>IF(B2247&amp;""="","",IFERROR(INDEX('الطلاب'!$F$6:$F$505,MATCH(B2247&amp;"",'الطلاب'!$A$6:$A$505,0))&amp;"",""))</f>
        <v/>
      </c>
      <c r="H2247" s="22">
        <f>IF(OR(B2247&amp;""="",NOT(ISNUMBER(A2247))),"",IF(COUNTIFS($B$6:$B$3005,B2247&amp;"",$A$6:$A$3005,"&gt;"&amp;A2247)=0,1,0))</f>
        <v/>
      </c>
    </row>
    <row r="2248">
      <c r="A2248" s="13" t="n"/>
      <c r="B2248" s="5" t="n"/>
      <c r="C2248" s="17" t="n"/>
      <c r="D2248" s="5" t="n"/>
      <c r="E2248" s="5" t="n"/>
      <c r="F2248" s="6">
        <f>IF(B2248&amp;""="","",IFERROR(INDEX('الطلاب'!$B$6:$B$505,MATCH(B2248&amp;"",'الطلاب'!$A$6:$A$505,0))&amp;"","كود غير موجود"))</f>
        <v/>
      </c>
      <c r="G2248" s="6">
        <f>IF(B2248&amp;""="","",IFERROR(INDEX('الطلاب'!$F$6:$F$505,MATCH(B2248&amp;"",'الطلاب'!$A$6:$A$505,0))&amp;"",""))</f>
        <v/>
      </c>
      <c r="H2248" s="22">
        <f>IF(OR(B2248&amp;""="",NOT(ISNUMBER(A2248))),"",IF(COUNTIFS($B$6:$B$3005,B2248&amp;"",$A$6:$A$3005,"&gt;"&amp;A2248)=0,1,0))</f>
        <v/>
      </c>
    </row>
    <row r="2249">
      <c r="A2249" s="13" t="n"/>
      <c r="B2249" s="5" t="n"/>
      <c r="C2249" s="17" t="n"/>
      <c r="D2249" s="5" t="n"/>
      <c r="E2249" s="5" t="n"/>
      <c r="F2249" s="6">
        <f>IF(B2249&amp;""="","",IFERROR(INDEX('الطلاب'!$B$6:$B$505,MATCH(B2249&amp;"",'الطلاب'!$A$6:$A$505,0))&amp;"","كود غير موجود"))</f>
        <v/>
      </c>
      <c r="G2249" s="6">
        <f>IF(B2249&amp;""="","",IFERROR(INDEX('الطلاب'!$F$6:$F$505,MATCH(B2249&amp;"",'الطلاب'!$A$6:$A$505,0))&amp;"",""))</f>
        <v/>
      </c>
      <c r="H2249" s="22">
        <f>IF(OR(B2249&amp;""="",NOT(ISNUMBER(A2249))),"",IF(COUNTIFS($B$6:$B$3005,B2249&amp;"",$A$6:$A$3005,"&gt;"&amp;A2249)=0,1,0))</f>
        <v/>
      </c>
    </row>
    <row r="2250">
      <c r="A2250" s="13" t="n"/>
      <c r="B2250" s="5" t="n"/>
      <c r="C2250" s="17" t="n"/>
      <c r="D2250" s="5" t="n"/>
      <c r="E2250" s="5" t="n"/>
      <c r="F2250" s="6">
        <f>IF(B2250&amp;""="","",IFERROR(INDEX('الطلاب'!$B$6:$B$505,MATCH(B2250&amp;"",'الطلاب'!$A$6:$A$505,0))&amp;"","كود غير موجود"))</f>
        <v/>
      </c>
      <c r="G2250" s="6">
        <f>IF(B2250&amp;""="","",IFERROR(INDEX('الطلاب'!$F$6:$F$505,MATCH(B2250&amp;"",'الطلاب'!$A$6:$A$505,0))&amp;"",""))</f>
        <v/>
      </c>
      <c r="H2250" s="22">
        <f>IF(OR(B2250&amp;""="",NOT(ISNUMBER(A2250))),"",IF(COUNTIFS($B$6:$B$3005,B2250&amp;"",$A$6:$A$3005,"&gt;"&amp;A2250)=0,1,0))</f>
        <v/>
      </c>
    </row>
    <row r="2251">
      <c r="A2251" s="13" t="n"/>
      <c r="B2251" s="5" t="n"/>
      <c r="C2251" s="17" t="n"/>
      <c r="D2251" s="5" t="n"/>
      <c r="E2251" s="5" t="n"/>
      <c r="F2251" s="6">
        <f>IF(B2251&amp;""="","",IFERROR(INDEX('الطلاب'!$B$6:$B$505,MATCH(B2251&amp;"",'الطلاب'!$A$6:$A$505,0))&amp;"","كود غير موجود"))</f>
        <v/>
      </c>
      <c r="G2251" s="6">
        <f>IF(B2251&amp;""="","",IFERROR(INDEX('الطلاب'!$F$6:$F$505,MATCH(B2251&amp;"",'الطلاب'!$A$6:$A$505,0))&amp;"",""))</f>
        <v/>
      </c>
      <c r="H2251" s="22">
        <f>IF(OR(B2251&amp;""="",NOT(ISNUMBER(A2251))),"",IF(COUNTIFS($B$6:$B$3005,B2251&amp;"",$A$6:$A$3005,"&gt;"&amp;A2251)=0,1,0))</f>
        <v/>
      </c>
    </row>
    <row r="2252">
      <c r="A2252" s="13" t="n"/>
      <c r="B2252" s="5" t="n"/>
      <c r="C2252" s="17" t="n"/>
      <c r="D2252" s="5" t="n"/>
      <c r="E2252" s="5" t="n"/>
      <c r="F2252" s="6">
        <f>IF(B2252&amp;""="","",IFERROR(INDEX('الطلاب'!$B$6:$B$505,MATCH(B2252&amp;"",'الطلاب'!$A$6:$A$505,0))&amp;"","كود غير موجود"))</f>
        <v/>
      </c>
      <c r="G2252" s="6">
        <f>IF(B2252&amp;""="","",IFERROR(INDEX('الطلاب'!$F$6:$F$505,MATCH(B2252&amp;"",'الطلاب'!$A$6:$A$505,0))&amp;"",""))</f>
        <v/>
      </c>
      <c r="H2252" s="22">
        <f>IF(OR(B2252&amp;""="",NOT(ISNUMBER(A2252))),"",IF(COUNTIFS($B$6:$B$3005,B2252&amp;"",$A$6:$A$3005,"&gt;"&amp;A2252)=0,1,0))</f>
        <v/>
      </c>
    </row>
    <row r="2253">
      <c r="A2253" s="13" t="n"/>
      <c r="B2253" s="5" t="n"/>
      <c r="C2253" s="17" t="n"/>
      <c r="D2253" s="5" t="n"/>
      <c r="E2253" s="5" t="n"/>
      <c r="F2253" s="6">
        <f>IF(B2253&amp;""="","",IFERROR(INDEX('الطلاب'!$B$6:$B$505,MATCH(B2253&amp;"",'الطلاب'!$A$6:$A$505,0))&amp;"","كود غير موجود"))</f>
        <v/>
      </c>
      <c r="G2253" s="6">
        <f>IF(B2253&amp;""="","",IFERROR(INDEX('الطلاب'!$F$6:$F$505,MATCH(B2253&amp;"",'الطلاب'!$A$6:$A$505,0))&amp;"",""))</f>
        <v/>
      </c>
      <c r="H2253" s="22">
        <f>IF(OR(B2253&amp;""="",NOT(ISNUMBER(A2253))),"",IF(COUNTIFS($B$6:$B$3005,B2253&amp;"",$A$6:$A$3005,"&gt;"&amp;A2253)=0,1,0))</f>
        <v/>
      </c>
    </row>
    <row r="2254">
      <c r="A2254" s="13" t="n"/>
      <c r="B2254" s="5" t="n"/>
      <c r="C2254" s="17" t="n"/>
      <c r="D2254" s="5" t="n"/>
      <c r="E2254" s="5" t="n"/>
      <c r="F2254" s="6">
        <f>IF(B2254&amp;""="","",IFERROR(INDEX('الطلاب'!$B$6:$B$505,MATCH(B2254&amp;"",'الطلاب'!$A$6:$A$505,0))&amp;"","كود غير موجود"))</f>
        <v/>
      </c>
      <c r="G2254" s="6">
        <f>IF(B2254&amp;""="","",IFERROR(INDEX('الطلاب'!$F$6:$F$505,MATCH(B2254&amp;"",'الطلاب'!$A$6:$A$505,0))&amp;"",""))</f>
        <v/>
      </c>
      <c r="H2254" s="22">
        <f>IF(OR(B2254&amp;""="",NOT(ISNUMBER(A2254))),"",IF(COUNTIFS($B$6:$B$3005,B2254&amp;"",$A$6:$A$3005,"&gt;"&amp;A2254)=0,1,0))</f>
        <v/>
      </c>
    </row>
    <row r="2255">
      <c r="A2255" s="13" t="n"/>
      <c r="B2255" s="5" t="n"/>
      <c r="C2255" s="17" t="n"/>
      <c r="D2255" s="5" t="n"/>
      <c r="E2255" s="5" t="n"/>
      <c r="F2255" s="6">
        <f>IF(B2255&amp;""="","",IFERROR(INDEX('الطلاب'!$B$6:$B$505,MATCH(B2255&amp;"",'الطلاب'!$A$6:$A$505,0))&amp;"","كود غير موجود"))</f>
        <v/>
      </c>
      <c r="G2255" s="6">
        <f>IF(B2255&amp;""="","",IFERROR(INDEX('الطلاب'!$F$6:$F$505,MATCH(B2255&amp;"",'الطلاب'!$A$6:$A$505,0))&amp;"",""))</f>
        <v/>
      </c>
      <c r="H2255" s="22">
        <f>IF(OR(B2255&amp;""="",NOT(ISNUMBER(A2255))),"",IF(COUNTIFS($B$6:$B$3005,B2255&amp;"",$A$6:$A$3005,"&gt;"&amp;A2255)=0,1,0))</f>
        <v/>
      </c>
    </row>
    <row r="2256">
      <c r="A2256" s="13" t="n"/>
      <c r="B2256" s="5" t="n"/>
      <c r="C2256" s="17" t="n"/>
      <c r="D2256" s="5" t="n"/>
      <c r="E2256" s="5" t="n"/>
      <c r="F2256" s="6">
        <f>IF(B2256&amp;""="","",IFERROR(INDEX('الطلاب'!$B$6:$B$505,MATCH(B2256&amp;"",'الطلاب'!$A$6:$A$505,0))&amp;"","كود غير موجود"))</f>
        <v/>
      </c>
      <c r="G2256" s="6">
        <f>IF(B2256&amp;""="","",IFERROR(INDEX('الطلاب'!$F$6:$F$505,MATCH(B2256&amp;"",'الطلاب'!$A$6:$A$505,0))&amp;"",""))</f>
        <v/>
      </c>
      <c r="H2256" s="22">
        <f>IF(OR(B2256&amp;""="",NOT(ISNUMBER(A2256))),"",IF(COUNTIFS($B$6:$B$3005,B2256&amp;"",$A$6:$A$3005,"&gt;"&amp;A2256)=0,1,0))</f>
        <v/>
      </c>
    </row>
    <row r="2257">
      <c r="A2257" s="13" t="n"/>
      <c r="B2257" s="5" t="n"/>
      <c r="C2257" s="17" t="n"/>
      <c r="D2257" s="5" t="n"/>
      <c r="E2257" s="5" t="n"/>
      <c r="F2257" s="6">
        <f>IF(B2257&amp;""="","",IFERROR(INDEX('الطلاب'!$B$6:$B$505,MATCH(B2257&amp;"",'الطلاب'!$A$6:$A$505,0))&amp;"","كود غير موجود"))</f>
        <v/>
      </c>
      <c r="G2257" s="6">
        <f>IF(B2257&amp;""="","",IFERROR(INDEX('الطلاب'!$F$6:$F$505,MATCH(B2257&amp;"",'الطلاب'!$A$6:$A$505,0))&amp;"",""))</f>
        <v/>
      </c>
      <c r="H2257" s="22">
        <f>IF(OR(B2257&amp;""="",NOT(ISNUMBER(A2257))),"",IF(COUNTIFS($B$6:$B$3005,B2257&amp;"",$A$6:$A$3005,"&gt;"&amp;A2257)=0,1,0))</f>
        <v/>
      </c>
    </row>
    <row r="2258">
      <c r="A2258" s="13" t="n"/>
      <c r="B2258" s="5" t="n"/>
      <c r="C2258" s="17" t="n"/>
      <c r="D2258" s="5" t="n"/>
      <c r="E2258" s="5" t="n"/>
      <c r="F2258" s="6">
        <f>IF(B2258&amp;""="","",IFERROR(INDEX('الطلاب'!$B$6:$B$505,MATCH(B2258&amp;"",'الطلاب'!$A$6:$A$505,0))&amp;"","كود غير موجود"))</f>
        <v/>
      </c>
      <c r="G2258" s="6">
        <f>IF(B2258&amp;""="","",IFERROR(INDEX('الطلاب'!$F$6:$F$505,MATCH(B2258&amp;"",'الطلاب'!$A$6:$A$505,0))&amp;"",""))</f>
        <v/>
      </c>
      <c r="H2258" s="22">
        <f>IF(OR(B2258&amp;""="",NOT(ISNUMBER(A2258))),"",IF(COUNTIFS($B$6:$B$3005,B2258&amp;"",$A$6:$A$3005,"&gt;"&amp;A2258)=0,1,0))</f>
        <v/>
      </c>
    </row>
    <row r="2259">
      <c r="A2259" s="13" t="n"/>
      <c r="B2259" s="5" t="n"/>
      <c r="C2259" s="17" t="n"/>
      <c r="D2259" s="5" t="n"/>
      <c r="E2259" s="5" t="n"/>
      <c r="F2259" s="6">
        <f>IF(B2259&amp;""="","",IFERROR(INDEX('الطلاب'!$B$6:$B$505,MATCH(B2259&amp;"",'الطلاب'!$A$6:$A$505,0))&amp;"","كود غير موجود"))</f>
        <v/>
      </c>
      <c r="G2259" s="6">
        <f>IF(B2259&amp;""="","",IFERROR(INDEX('الطلاب'!$F$6:$F$505,MATCH(B2259&amp;"",'الطلاب'!$A$6:$A$505,0))&amp;"",""))</f>
        <v/>
      </c>
      <c r="H2259" s="22">
        <f>IF(OR(B2259&amp;""="",NOT(ISNUMBER(A2259))),"",IF(COUNTIFS($B$6:$B$3005,B2259&amp;"",$A$6:$A$3005,"&gt;"&amp;A2259)=0,1,0))</f>
        <v/>
      </c>
    </row>
    <row r="2260">
      <c r="A2260" s="13" t="n"/>
      <c r="B2260" s="5" t="n"/>
      <c r="C2260" s="17" t="n"/>
      <c r="D2260" s="5" t="n"/>
      <c r="E2260" s="5" t="n"/>
      <c r="F2260" s="6">
        <f>IF(B2260&amp;""="","",IFERROR(INDEX('الطلاب'!$B$6:$B$505,MATCH(B2260&amp;"",'الطلاب'!$A$6:$A$505,0))&amp;"","كود غير موجود"))</f>
        <v/>
      </c>
      <c r="G2260" s="6">
        <f>IF(B2260&amp;""="","",IFERROR(INDEX('الطلاب'!$F$6:$F$505,MATCH(B2260&amp;"",'الطلاب'!$A$6:$A$505,0))&amp;"",""))</f>
        <v/>
      </c>
      <c r="H2260" s="22">
        <f>IF(OR(B2260&amp;""="",NOT(ISNUMBER(A2260))),"",IF(COUNTIFS($B$6:$B$3005,B2260&amp;"",$A$6:$A$3005,"&gt;"&amp;A2260)=0,1,0))</f>
        <v/>
      </c>
    </row>
    <row r="2261">
      <c r="A2261" s="13" t="n"/>
      <c r="B2261" s="5" t="n"/>
      <c r="C2261" s="17" t="n"/>
      <c r="D2261" s="5" t="n"/>
      <c r="E2261" s="5" t="n"/>
      <c r="F2261" s="6">
        <f>IF(B2261&amp;""="","",IFERROR(INDEX('الطلاب'!$B$6:$B$505,MATCH(B2261&amp;"",'الطلاب'!$A$6:$A$505,0))&amp;"","كود غير موجود"))</f>
        <v/>
      </c>
      <c r="G2261" s="6">
        <f>IF(B2261&amp;""="","",IFERROR(INDEX('الطلاب'!$F$6:$F$505,MATCH(B2261&amp;"",'الطلاب'!$A$6:$A$505,0))&amp;"",""))</f>
        <v/>
      </c>
      <c r="H2261" s="22">
        <f>IF(OR(B2261&amp;""="",NOT(ISNUMBER(A2261))),"",IF(COUNTIFS($B$6:$B$3005,B2261&amp;"",$A$6:$A$3005,"&gt;"&amp;A2261)=0,1,0))</f>
        <v/>
      </c>
    </row>
    <row r="2262">
      <c r="A2262" s="13" t="n"/>
      <c r="B2262" s="5" t="n"/>
      <c r="C2262" s="17" t="n"/>
      <c r="D2262" s="5" t="n"/>
      <c r="E2262" s="5" t="n"/>
      <c r="F2262" s="6">
        <f>IF(B2262&amp;""="","",IFERROR(INDEX('الطلاب'!$B$6:$B$505,MATCH(B2262&amp;"",'الطلاب'!$A$6:$A$505,0))&amp;"","كود غير موجود"))</f>
        <v/>
      </c>
      <c r="G2262" s="6">
        <f>IF(B2262&amp;""="","",IFERROR(INDEX('الطلاب'!$F$6:$F$505,MATCH(B2262&amp;"",'الطلاب'!$A$6:$A$505,0))&amp;"",""))</f>
        <v/>
      </c>
      <c r="H2262" s="22">
        <f>IF(OR(B2262&amp;""="",NOT(ISNUMBER(A2262))),"",IF(COUNTIFS($B$6:$B$3005,B2262&amp;"",$A$6:$A$3005,"&gt;"&amp;A2262)=0,1,0))</f>
        <v/>
      </c>
    </row>
    <row r="2263">
      <c r="A2263" s="13" t="n"/>
      <c r="B2263" s="5" t="n"/>
      <c r="C2263" s="17" t="n"/>
      <c r="D2263" s="5" t="n"/>
      <c r="E2263" s="5" t="n"/>
      <c r="F2263" s="6">
        <f>IF(B2263&amp;""="","",IFERROR(INDEX('الطلاب'!$B$6:$B$505,MATCH(B2263&amp;"",'الطلاب'!$A$6:$A$505,0))&amp;"","كود غير موجود"))</f>
        <v/>
      </c>
      <c r="G2263" s="6">
        <f>IF(B2263&amp;""="","",IFERROR(INDEX('الطلاب'!$F$6:$F$505,MATCH(B2263&amp;"",'الطلاب'!$A$6:$A$505,0))&amp;"",""))</f>
        <v/>
      </c>
      <c r="H2263" s="22">
        <f>IF(OR(B2263&amp;""="",NOT(ISNUMBER(A2263))),"",IF(COUNTIFS($B$6:$B$3005,B2263&amp;"",$A$6:$A$3005,"&gt;"&amp;A2263)=0,1,0))</f>
        <v/>
      </c>
    </row>
    <row r="2264">
      <c r="A2264" s="13" t="n"/>
      <c r="B2264" s="5" t="n"/>
      <c r="C2264" s="17" t="n"/>
      <c r="D2264" s="5" t="n"/>
      <c r="E2264" s="5" t="n"/>
      <c r="F2264" s="6">
        <f>IF(B2264&amp;""="","",IFERROR(INDEX('الطلاب'!$B$6:$B$505,MATCH(B2264&amp;"",'الطلاب'!$A$6:$A$505,0))&amp;"","كود غير موجود"))</f>
        <v/>
      </c>
      <c r="G2264" s="6">
        <f>IF(B2264&amp;""="","",IFERROR(INDEX('الطلاب'!$F$6:$F$505,MATCH(B2264&amp;"",'الطلاب'!$A$6:$A$505,0))&amp;"",""))</f>
        <v/>
      </c>
      <c r="H2264" s="22">
        <f>IF(OR(B2264&amp;""="",NOT(ISNUMBER(A2264))),"",IF(COUNTIFS($B$6:$B$3005,B2264&amp;"",$A$6:$A$3005,"&gt;"&amp;A2264)=0,1,0))</f>
        <v/>
      </c>
    </row>
    <row r="2265">
      <c r="A2265" s="13" t="n"/>
      <c r="B2265" s="5" t="n"/>
      <c r="C2265" s="17" t="n"/>
      <c r="D2265" s="5" t="n"/>
      <c r="E2265" s="5" t="n"/>
      <c r="F2265" s="6">
        <f>IF(B2265&amp;""="","",IFERROR(INDEX('الطلاب'!$B$6:$B$505,MATCH(B2265&amp;"",'الطلاب'!$A$6:$A$505,0))&amp;"","كود غير موجود"))</f>
        <v/>
      </c>
      <c r="G2265" s="6">
        <f>IF(B2265&amp;""="","",IFERROR(INDEX('الطلاب'!$F$6:$F$505,MATCH(B2265&amp;"",'الطلاب'!$A$6:$A$505,0))&amp;"",""))</f>
        <v/>
      </c>
      <c r="H2265" s="22">
        <f>IF(OR(B2265&amp;""="",NOT(ISNUMBER(A2265))),"",IF(COUNTIFS($B$6:$B$3005,B2265&amp;"",$A$6:$A$3005,"&gt;"&amp;A2265)=0,1,0))</f>
        <v/>
      </c>
    </row>
    <row r="2266">
      <c r="A2266" s="13" t="n"/>
      <c r="B2266" s="5" t="n"/>
      <c r="C2266" s="17" t="n"/>
      <c r="D2266" s="5" t="n"/>
      <c r="E2266" s="5" t="n"/>
      <c r="F2266" s="6">
        <f>IF(B2266&amp;""="","",IFERROR(INDEX('الطلاب'!$B$6:$B$505,MATCH(B2266&amp;"",'الطلاب'!$A$6:$A$505,0))&amp;"","كود غير موجود"))</f>
        <v/>
      </c>
      <c r="G2266" s="6">
        <f>IF(B2266&amp;""="","",IFERROR(INDEX('الطلاب'!$F$6:$F$505,MATCH(B2266&amp;"",'الطلاب'!$A$6:$A$505,0))&amp;"",""))</f>
        <v/>
      </c>
      <c r="H2266" s="22">
        <f>IF(OR(B2266&amp;""="",NOT(ISNUMBER(A2266))),"",IF(COUNTIFS($B$6:$B$3005,B2266&amp;"",$A$6:$A$3005,"&gt;"&amp;A2266)=0,1,0))</f>
        <v/>
      </c>
    </row>
    <row r="2267">
      <c r="A2267" s="13" t="n"/>
      <c r="B2267" s="5" t="n"/>
      <c r="C2267" s="17" t="n"/>
      <c r="D2267" s="5" t="n"/>
      <c r="E2267" s="5" t="n"/>
      <c r="F2267" s="6">
        <f>IF(B2267&amp;""="","",IFERROR(INDEX('الطلاب'!$B$6:$B$505,MATCH(B2267&amp;"",'الطلاب'!$A$6:$A$505,0))&amp;"","كود غير موجود"))</f>
        <v/>
      </c>
      <c r="G2267" s="6">
        <f>IF(B2267&amp;""="","",IFERROR(INDEX('الطلاب'!$F$6:$F$505,MATCH(B2267&amp;"",'الطلاب'!$A$6:$A$505,0))&amp;"",""))</f>
        <v/>
      </c>
      <c r="H2267" s="22">
        <f>IF(OR(B2267&amp;""="",NOT(ISNUMBER(A2267))),"",IF(COUNTIFS($B$6:$B$3005,B2267&amp;"",$A$6:$A$3005,"&gt;"&amp;A2267)=0,1,0))</f>
        <v/>
      </c>
    </row>
    <row r="2268">
      <c r="A2268" s="13" t="n"/>
      <c r="B2268" s="5" t="n"/>
      <c r="C2268" s="17" t="n"/>
      <c r="D2268" s="5" t="n"/>
      <c r="E2268" s="5" t="n"/>
      <c r="F2268" s="6">
        <f>IF(B2268&amp;""="","",IFERROR(INDEX('الطلاب'!$B$6:$B$505,MATCH(B2268&amp;"",'الطلاب'!$A$6:$A$505,0))&amp;"","كود غير موجود"))</f>
        <v/>
      </c>
      <c r="G2268" s="6">
        <f>IF(B2268&amp;""="","",IFERROR(INDEX('الطلاب'!$F$6:$F$505,MATCH(B2268&amp;"",'الطلاب'!$A$6:$A$505,0))&amp;"",""))</f>
        <v/>
      </c>
      <c r="H2268" s="22">
        <f>IF(OR(B2268&amp;""="",NOT(ISNUMBER(A2268))),"",IF(COUNTIFS($B$6:$B$3005,B2268&amp;"",$A$6:$A$3005,"&gt;"&amp;A2268)=0,1,0))</f>
        <v/>
      </c>
    </row>
    <row r="2269">
      <c r="A2269" s="13" t="n"/>
      <c r="B2269" s="5" t="n"/>
      <c r="C2269" s="17" t="n"/>
      <c r="D2269" s="5" t="n"/>
      <c r="E2269" s="5" t="n"/>
      <c r="F2269" s="6">
        <f>IF(B2269&amp;""="","",IFERROR(INDEX('الطلاب'!$B$6:$B$505,MATCH(B2269&amp;"",'الطلاب'!$A$6:$A$505,0))&amp;"","كود غير موجود"))</f>
        <v/>
      </c>
      <c r="G2269" s="6">
        <f>IF(B2269&amp;""="","",IFERROR(INDEX('الطلاب'!$F$6:$F$505,MATCH(B2269&amp;"",'الطلاب'!$A$6:$A$505,0))&amp;"",""))</f>
        <v/>
      </c>
      <c r="H2269" s="22">
        <f>IF(OR(B2269&amp;""="",NOT(ISNUMBER(A2269))),"",IF(COUNTIFS($B$6:$B$3005,B2269&amp;"",$A$6:$A$3005,"&gt;"&amp;A2269)=0,1,0))</f>
        <v/>
      </c>
    </row>
    <row r="2270">
      <c r="A2270" s="13" t="n"/>
      <c r="B2270" s="5" t="n"/>
      <c r="C2270" s="17" t="n"/>
      <c r="D2270" s="5" t="n"/>
      <c r="E2270" s="5" t="n"/>
      <c r="F2270" s="6">
        <f>IF(B2270&amp;""="","",IFERROR(INDEX('الطلاب'!$B$6:$B$505,MATCH(B2270&amp;"",'الطلاب'!$A$6:$A$505,0))&amp;"","كود غير موجود"))</f>
        <v/>
      </c>
      <c r="G2270" s="6">
        <f>IF(B2270&amp;""="","",IFERROR(INDEX('الطلاب'!$F$6:$F$505,MATCH(B2270&amp;"",'الطلاب'!$A$6:$A$505,0))&amp;"",""))</f>
        <v/>
      </c>
      <c r="H2270" s="22">
        <f>IF(OR(B2270&amp;""="",NOT(ISNUMBER(A2270))),"",IF(COUNTIFS($B$6:$B$3005,B2270&amp;"",$A$6:$A$3005,"&gt;"&amp;A2270)=0,1,0))</f>
        <v/>
      </c>
    </row>
    <row r="2271">
      <c r="A2271" s="13" t="n"/>
      <c r="B2271" s="5" t="n"/>
      <c r="C2271" s="17" t="n"/>
      <c r="D2271" s="5" t="n"/>
      <c r="E2271" s="5" t="n"/>
      <c r="F2271" s="6">
        <f>IF(B2271&amp;""="","",IFERROR(INDEX('الطلاب'!$B$6:$B$505,MATCH(B2271&amp;"",'الطلاب'!$A$6:$A$505,0))&amp;"","كود غير موجود"))</f>
        <v/>
      </c>
      <c r="G2271" s="6">
        <f>IF(B2271&amp;""="","",IFERROR(INDEX('الطلاب'!$F$6:$F$505,MATCH(B2271&amp;"",'الطلاب'!$A$6:$A$505,0))&amp;"",""))</f>
        <v/>
      </c>
      <c r="H2271" s="22">
        <f>IF(OR(B2271&amp;""="",NOT(ISNUMBER(A2271))),"",IF(COUNTIFS($B$6:$B$3005,B2271&amp;"",$A$6:$A$3005,"&gt;"&amp;A2271)=0,1,0))</f>
        <v/>
      </c>
    </row>
    <row r="2272">
      <c r="A2272" s="13" t="n"/>
      <c r="B2272" s="5" t="n"/>
      <c r="C2272" s="17" t="n"/>
      <c r="D2272" s="5" t="n"/>
      <c r="E2272" s="5" t="n"/>
      <c r="F2272" s="6">
        <f>IF(B2272&amp;""="","",IFERROR(INDEX('الطلاب'!$B$6:$B$505,MATCH(B2272&amp;"",'الطلاب'!$A$6:$A$505,0))&amp;"","كود غير موجود"))</f>
        <v/>
      </c>
      <c r="G2272" s="6">
        <f>IF(B2272&amp;""="","",IFERROR(INDEX('الطلاب'!$F$6:$F$505,MATCH(B2272&amp;"",'الطلاب'!$A$6:$A$505,0))&amp;"",""))</f>
        <v/>
      </c>
      <c r="H2272" s="22">
        <f>IF(OR(B2272&amp;""="",NOT(ISNUMBER(A2272))),"",IF(COUNTIFS($B$6:$B$3005,B2272&amp;"",$A$6:$A$3005,"&gt;"&amp;A2272)=0,1,0))</f>
        <v/>
      </c>
    </row>
    <row r="2273">
      <c r="A2273" s="13" t="n"/>
      <c r="B2273" s="5" t="n"/>
      <c r="C2273" s="17" t="n"/>
      <c r="D2273" s="5" t="n"/>
      <c r="E2273" s="5" t="n"/>
      <c r="F2273" s="6">
        <f>IF(B2273&amp;""="","",IFERROR(INDEX('الطلاب'!$B$6:$B$505,MATCH(B2273&amp;"",'الطلاب'!$A$6:$A$505,0))&amp;"","كود غير موجود"))</f>
        <v/>
      </c>
      <c r="G2273" s="6">
        <f>IF(B2273&amp;""="","",IFERROR(INDEX('الطلاب'!$F$6:$F$505,MATCH(B2273&amp;"",'الطلاب'!$A$6:$A$505,0))&amp;"",""))</f>
        <v/>
      </c>
      <c r="H2273" s="22">
        <f>IF(OR(B2273&amp;""="",NOT(ISNUMBER(A2273))),"",IF(COUNTIFS($B$6:$B$3005,B2273&amp;"",$A$6:$A$3005,"&gt;"&amp;A2273)=0,1,0))</f>
        <v/>
      </c>
    </row>
    <row r="2274">
      <c r="A2274" s="13" t="n"/>
      <c r="B2274" s="5" t="n"/>
      <c r="C2274" s="17" t="n"/>
      <c r="D2274" s="5" t="n"/>
      <c r="E2274" s="5" t="n"/>
      <c r="F2274" s="6">
        <f>IF(B2274&amp;""="","",IFERROR(INDEX('الطلاب'!$B$6:$B$505,MATCH(B2274&amp;"",'الطلاب'!$A$6:$A$505,0))&amp;"","كود غير موجود"))</f>
        <v/>
      </c>
      <c r="G2274" s="6">
        <f>IF(B2274&amp;""="","",IFERROR(INDEX('الطلاب'!$F$6:$F$505,MATCH(B2274&amp;"",'الطلاب'!$A$6:$A$505,0))&amp;"",""))</f>
        <v/>
      </c>
      <c r="H2274" s="22">
        <f>IF(OR(B2274&amp;""="",NOT(ISNUMBER(A2274))),"",IF(COUNTIFS($B$6:$B$3005,B2274&amp;"",$A$6:$A$3005,"&gt;"&amp;A2274)=0,1,0))</f>
        <v/>
      </c>
    </row>
    <row r="2275">
      <c r="A2275" s="13" t="n"/>
      <c r="B2275" s="5" t="n"/>
      <c r="C2275" s="17" t="n"/>
      <c r="D2275" s="5" t="n"/>
      <c r="E2275" s="5" t="n"/>
      <c r="F2275" s="6">
        <f>IF(B2275&amp;""="","",IFERROR(INDEX('الطلاب'!$B$6:$B$505,MATCH(B2275&amp;"",'الطلاب'!$A$6:$A$505,0))&amp;"","كود غير موجود"))</f>
        <v/>
      </c>
      <c r="G2275" s="6">
        <f>IF(B2275&amp;""="","",IFERROR(INDEX('الطلاب'!$F$6:$F$505,MATCH(B2275&amp;"",'الطلاب'!$A$6:$A$505,0))&amp;"",""))</f>
        <v/>
      </c>
      <c r="H2275" s="22">
        <f>IF(OR(B2275&amp;""="",NOT(ISNUMBER(A2275))),"",IF(COUNTIFS($B$6:$B$3005,B2275&amp;"",$A$6:$A$3005,"&gt;"&amp;A2275)=0,1,0))</f>
        <v/>
      </c>
    </row>
    <row r="2276">
      <c r="A2276" s="13" t="n"/>
      <c r="B2276" s="5" t="n"/>
      <c r="C2276" s="17" t="n"/>
      <c r="D2276" s="5" t="n"/>
      <c r="E2276" s="5" t="n"/>
      <c r="F2276" s="6">
        <f>IF(B2276&amp;""="","",IFERROR(INDEX('الطلاب'!$B$6:$B$505,MATCH(B2276&amp;"",'الطلاب'!$A$6:$A$505,0))&amp;"","كود غير موجود"))</f>
        <v/>
      </c>
      <c r="G2276" s="6">
        <f>IF(B2276&amp;""="","",IFERROR(INDEX('الطلاب'!$F$6:$F$505,MATCH(B2276&amp;"",'الطلاب'!$A$6:$A$505,0))&amp;"",""))</f>
        <v/>
      </c>
      <c r="H2276" s="22">
        <f>IF(OR(B2276&amp;""="",NOT(ISNUMBER(A2276))),"",IF(COUNTIFS($B$6:$B$3005,B2276&amp;"",$A$6:$A$3005,"&gt;"&amp;A2276)=0,1,0))</f>
        <v/>
      </c>
    </row>
    <row r="2277">
      <c r="A2277" s="13" t="n"/>
      <c r="B2277" s="5" t="n"/>
      <c r="C2277" s="17" t="n"/>
      <c r="D2277" s="5" t="n"/>
      <c r="E2277" s="5" t="n"/>
      <c r="F2277" s="6">
        <f>IF(B2277&amp;""="","",IFERROR(INDEX('الطلاب'!$B$6:$B$505,MATCH(B2277&amp;"",'الطلاب'!$A$6:$A$505,0))&amp;"","كود غير موجود"))</f>
        <v/>
      </c>
      <c r="G2277" s="6">
        <f>IF(B2277&amp;""="","",IFERROR(INDEX('الطلاب'!$F$6:$F$505,MATCH(B2277&amp;"",'الطلاب'!$A$6:$A$505,0))&amp;"",""))</f>
        <v/>
      </c>
      <c r="H2277" s="22">
        <f>IF(OR(B2277&amp;""="",NOT(ISNUMBER(A2277))),"",IF(COUNTIFS($B$6:$B$3005,B2277&amp;"",$A$6:$A$3005,"&gt;"&amp;A2277)=0,1,0))</f>
        <v/>
      </c>
    </row>
    <row r="2278">
      <c r="A2278" s="13" t="n"/>
      <c r="B2278" s="5" t="n"/>
      <c r="C2278" s="17" t="n"/>
      <c r="D2278" s="5" t="n"/>
      <c r="E2278" s="5" t="n"/>
      <c r="F2278" s="6">
        <f>IF(B2278&amp;""="","",IFERROR(INDEX('الطلاب'!$B$6:$B$505,MATCH(B2278&amp;"",'الطلاب'!$A$6:$A$505,0))&amp;"","كود غير موجود"))</f>
        <v/>
      </c>
      <c r="G2278" s="6">
        <f>IF(B2278&amp;""="","",IFERROR(INDEX('الطلاب'!$F$6:$F$505,MATCH(B2278&amp;"",'الطلاب'!$A$6:$A$505,0))&amp;"",""))</f>
        <v/>
      </c>
      <c r="H2278" s="22">
        <f>IF(OR(B2278&amp;""="",NOT(ISNUMBER(A2278))),"",IF(COUNTIFS($B$6:$B$3005,B2278&amp;"",$A$6:$A$3005,"&gt;"&amp;A2278)=0,1,0))</f>
        <v/>
      </c>
    </row>
    <row r="2279">
      <c r="A2279" s="13" t="n"/>
      <c r="B2279" s="5" t="n"/>
      <c r="C2279" s="17" t="n"/>
      <c r="D2279" s="5" t="n"/>
      <c r="E2279" s="5" t="n"/>
      <c r="F2279" s="6">
        <f>IF(B2279&amp;""="","",IFERROR(INDEX('الطلاب'!$B$6:$B$505,MATCH(B2279&amp;"",'الطلاب'!$A$6:$A$505,0))&amp;"","كود غير موجود"))</f>
        <v/>
      </c>
      <c r="G2279" s="6">
        <f>IF(B2279&amp;""="","",IFERROR(INDEX('الطلاب'!$F$6:$F$505,MATCH(B2279&amp;"",'الطلاب'!$A$6:$A$505,0))&amp;"",""))</f>
        <v/>
      </c>
      <c r="H2279" s="22">
        <f>IF(OR(B2279&amp;""="",NOT(ISNUMBER(A2279))),"",IF(COUNTIFS($B$6:$B$3005,B2279&amp;"",$A$6:$A$3005,"&gt;"&amp;A2279)=0,1,0))</f>
        <v/>
      </c>
    </row>
    <row r="2280">
      <c r="A2280" s="13" t="n"/>
      <c r="B2280" s="5" t="n"/>
      <c r="C2280" s="17" t="n"/>
      <c r="D2280" s="5" t="n"/>
      <c r="E2280" s="5" t="n"/>
      <c r="F2280" s="6">
        <f>IF(B2280&amp;""="","",IFERROR(INDEX('الطلاب'!$B$6:$B$505,MATCH(B2280&amp;"",'الطلاب'!$A$6:$A$505,0))&amp;"","كود غير موجود"))</f>
        <v/>
      </c>
      <c r="G2280" s="6">
        <f>IF(B2280&amp;""="","",IFERROR(INDEX('الطلاب'!$F$6:$F$505,MATCH(B2280&amp;"",'الطلاب'!$A$6:$A$505,0))&amp;"",""))</f>
        <v/>
      </c>
      <c r="H2280" s="22">
        <f>IF(OR(B2280&amp;""="",NOT(ISNUMBER(A2280))),"",IF(COUNTIFS($B$6:$B$3005,B2280&amp;"",$A$6:$A$3005,"&gt;"&amp;A2280)=0,1,0))</f>
        <v/>
      </c>
    </row>
    <row r="2281">
      <c r="A2281" s="13" t="n"/>
      <c r="B2281" s="5" t="n"/>
      <c r="C2281" s="17" t="n"/>
      <c r="D2281" s="5" t="n"/>
      <c r="E2281" s="5" t="n"/>
      <c r="F2281" s="6">
        <f>IF(B2281&amp;""="","",IFERROR(INDEX('الطلاب'!$B$6:$B$505,MATCH(B2281&amp;"",'الطلاب'!$A$6:$A$505,0))&amp;"","كود غير موجود"))</f>
        <v/>
      </c>
      <c r="G2281" s="6">
        <f>IF(B2281&amp;""="","",IFERROR(INDEX('الطلاب'!$F$6:$F$505,MATCH(B2281&amp;"",'الطلاب'!$A$6:$A$505,0))&amp;"",""))</f>
        <v/>
      </c>
      <c r="H2281" s="22">
        <f>IF(OR(B2281&amp;""="",NOT(ISNUMBER(A2281))),"",IF(COUNTIFS($B$6:$B$3005,B2281&amp;"",$A$6:$A$3005,"&gt;"&amp;A2281)=0,1,0))</f>
        <v/>
      </c>
    </row>
    <row r="2282">
      <c r="A2282" s="13" t="n"/>
      <c r="B2282" s="5" t="n"/>
      <c r="C2282" s="17" t="n"/>
      <c r="D2282" s="5" t="n"/>
      <c r="E2282" s="5" t="n"/>
      <c r="F2282" s="6">
        <f>IF(B2282&amp;""="","",IFERROR(INDEX('الطلاب'!$B$6:$B$505,MATCH(B2282&amp;"",'الطلاب'!$A$6:$A$505,0))&amp;"","كود غير موجود"))</f>
        <v/>
      </c>
      <c r="G2282" s="6">
        <f>IF(B2282&amp;""="","",IFERROR(INDEX('الطلاب'!$F$6:$F$505,MATCH(B2282&amp;"",'الطلاب'!$A$6:$A$505,0))&amp;"",""))</f>
        <v/>
      </c>
      <c r="H2282" s="22">
        <f>IF(OR(B2282&amp;""="",NOT(ISNUMBER(A2282))),"",IF(COUNTIFS($B$6:$B$3005,B2282&amp;"",$A$6:$A$3005,"&gt;"&amp;A2282)=0,1,0))</f>
        <v/>
      </c>
    </row>
    <row r="2283">
      <c r="A2283" s="13" t="n"/>
      <c r="B2283" s="5" t="n"/>
      <c r="C2283" s="17" t="n"/>
      <c r="D2283" s="5" t="n"/>
      <c r="E2283" s="5" t="n"/>
      <c r="F2283" s="6">
        <f>IF(B2283&amp;""="","",IFERROR(INDEX('الطلاب'!$B$6:$B$505,MATCH(B2283&amp;"",'الطلاب'!$A$6:$A$505,0))&amp;"","كود غير موجود"))</f>
        <v/>
      </c>
      <c r="G2283" s="6">
        <f>IF(B2283&amp;""="","",IFERROR(INDEX('الطلاب'!$F$6:$F$505,MATCH(B2283&amp;"",'الطلاب'!$A$6:$A$505,0))&amp;"",""))</f>
        <v/>
      </c>
      <c r="H2283" s="22">
        <f>IF(OR(B2283&amp;""="",NOT(ISNUMBER(A2283))),"",IF(COUNTIFS($B$6:$B$3005,B2283&amp;"",$A$6:$A$3005,"&gt;"&amp;A2283)=0,1,0))</f>
        <v/>
      </c>
    </row>
    <row r="2284">
      <c r="A2284" s="13" t="n"/>
      <c r="B2284" s="5" t="n"/>
      <c r="C2284" s="17" t="n"/>
      <c r="D2284" s="5" t="n"/>
      <c r="E2284" s="5" t="n"/>
      <c r="F2284" s="6">
        <f>IF(B2284&amp;""="","",IFERROR(INDEX('الطلاب'!$B$6:$B$505,MATCH(B2284&amp;"",'الطلاب'!$A$6:$A$505,0))&amp;"","كود غير موجود"))</f>
        <v/>
      </c>
      <c r="G2284" s="6">
        <f>IF(B2284&amp;""="","",IFERROR(INDEX('الطلاب'!$F$6:$F$505,MATCH(B2284&amp;"",'الطلاب'!$A$6:$A$505,0))&amp;"",""))</f>
        <v/>
      </c>
      <c r="H2284" s="22">
        <f>IF(OR(B2284&amp;""="",NOT(ISNUMBER(A2284))),"",IF(COUNTIFS($B$6:$B$3005,B2284&amp;"",$A$6:$A$3005,"&gt;"&amp;A2284)=0,1,0))</f>
        <v/>
      </c>
    </row>
    <row r="2285">
      <c r="A2285" s="13" t="n"/>
      <c r="B2285" s="5" t="n"/>
      <c r="C2285" s="17" t="n"/>
      <c r="D2285" s="5" t="n"/>
      <c r="E2285" s="5" t="n"/>
      <c r="F2285" s="6">
        <f>IF(B2285&amp;""="","",IFERROR(INDEX('الطلاب'!$B$6:$B$505,MATCH(B2285&amp;"",'الطلاب'!$A$6:$A$505,0))&amp;"","كود غير موجود"))</f>
        <v/>
      </c>
      <c r="G2285" s="6">
        <f>IF(B2285&amp;""="","",IFERROR(INDEX('الطلاب'!$F$6:$F$505,MATCH(B2285&amp;"",'الطلاب'!$A$6:$A$505,0))&amp;"",""))</f>
        <v/>
      </c>
      <c r="H2285" s="22">
        <f>IF(OR(B2285&amp;""="",NOT(ISNUMBER(A2285))),"",IF(COUNTIFS($B$6:$B$3005,B2285&amp;"",$A$6:$A$3005,"&gt;"&amp;A2285)=0,1,0))</f>
        <v/>
      </c>
    </row>
    <row r="2286">
      <c r="A2286" s="13" t="n"/>
      <c r="B2286" s="5" t="n"/>
      <c r="C2286" s="17" t="n"/>
      <c r="D2286" s="5" t="n"/>
      <c r="E2286" s="5" t="n"/>
      <c r="F2286" s="6">
        <f>IF(B2286&amp;""="","",IFERROR(INDEX('الطلاب'!$B$6:$B$505,MATCH(B2286&amp;"",'الطلاب'!$A$6:$A$505,0))&amp;"","كود غير موجود"))</f>
        <v/>
      </c>
      <c r="G2286" s="6">
        <f>IF(B2286&amp;""="","",IFERROR(INDEX('الطلاب'!$F$6:$F$505,MATCH(B2286&amp;"",'الطلاب'!$A$6:$A$505,0))&amp;"",""))</f>
        <v/>
      </c>
      <c r="H2286" s="22">
        <f>IF(OR(B2286&amp;""="",NOT(ISNUMBER(A2286))),"",IF(COUNTIFS($B$6:$B$3005,B2286&amp;"",$A$6:$A$3005,"&gt;"&amp;A2286)=0,1,0))</f>
        <v/>
      </c>
    </row>
    <row r="2287">
      <c r="A2287" s="13" t="n"/>
      <c r="B2287" s="5" t="n"/>
      <c r="C2287" s="17" t="n"/>
      <c r="D2287" s="5" t="n"/>
      <c r="E2287" s="5" t="n"/>
      <c r="F2287" s="6">
        <f>IF(B2287&amp;""="","",IFERROR(INDEX('الطلاب'!$B$6:$B$505,MATCH(B2287&amp;"",'الطلاب'!$A$6:$A$505,0))&amp;"","كود غير موجود"))</f>
        <v/>
      </c>
      <c r="G2287" s="6">
        <f>IF(B2287&amp;""="","",IFERROR(INDEX('الطلاب'!$F$6:$F$505,MATCH(B2287&amp;"",'الطلاب'!$A$6:$A$505,0))&amp;"",""))</f>
        <v/>
      </c>
      <c r="H2287" s="22">
        <f>IF(OR(B2287&amp;""="",NOT(ISNUMBER(A2287))),"",IF(COUNTIFS($B$6:$B$3005,B2287&amp;"",$A$6:$A$3005,"&gt;"&amp;A2287)=0,1,0))</f>
        <v/>
      </c>
    </row>
    <row r="2288">
      <c r="A2288" s="13" t="n"/>
      <c r="B2288" s="5" t="n"/>
      <c r="C2288" s="17" t="n"/>
      <c r="D2288" s="5" t="n"/>
      <c r="E2288" s="5" t="n"/>
      <c r="F2288" s="6">
        <f>IF(B2288&amp;""="","",IFERROR(INDEX('الطلاب'!$B$6:$B$505,MATCH(B2288&amp;"",'الطلاب'!$A$6:$A$505,0))&amp;"","كود غير موجود"))</f>
        <v/>
      </c>
      <c r="G2288" s="6">
        <f>IF(B2288&amp;""="","",IFERROR(INDEX('الطلاب'!$F$6:$F$505,MATCH(B2288&amp;"",'الطلاب'!$A$6:$A$505,0))&amp;"",""))</f>
        <v/>
      </c>
      <c r="H2288" s="22">
        <f>IF(OR(B2288&amp;""="",NOT(ISNUMBER(A2288))),"",IF(COUNTIFS($B$6:$B$3005,B2288&amp;"",$A$6:$A$3005,"&gt;"&amp;A2288)=0,1,0))</f>
        <v/>
      </c>
    </row>
    <row r="2289">
      <c r="A2289" s="13" t="n"/>
      <c r="B2289" s="5" t="n"/>
      <c r="C2289" s="17" t="n"/>
      <c r="D2289" s="5" t="n"/>
      <c r="E2289" s="5" t="n"/>
      <c r="F2289" s="6">
        <f>IF(B2289&amp;""="","",IFERROR(INDEX('الطلاب'!$B$6:$B$505,MATCH(B2289&amp;"",'الطلاب'!$A$6:$A$505,0))&amp;"","كود غير موجود"))</f>
        <v/>
      </c>
      <c r="G2289" s="6">
        <f>IF(B2289&amp;""="","",IFERROR(INDEX('الطلاب'!$F$6:$F$505,MATCH(B2289&amp;"",'الطلاب'!$A$6:$A$505,0))&amp;"",""))</f>
        <v/>
      </c>
      <c r="H2289" s="22">
        <f>IF(OR(B2289&amp;""="",NOT(ISNUMBER(A2289))),"",IF(COUNTIFS($B$6:$B$3005,B2289&amp;"",$A$6:$A$3005,"&gt;"&amp;A2289)=0,1,0))</f>
        <v/>
      </c>
    </row>
    <row r="2290">
      <c r="A2290" s="13" t="n"/>
      <c r="B2290" s="5" t="n"/>
      <c r="C2290" s="17" t="n"/>
      <c r="D2290" s="5" t="n"/>
      <c r="E2290" s="5" t="n"/>
      <c r="F2290" s="6">
        <f>IF(B2290&amp;""="","",IFERROR(INDEX('الطلاب'!$B$6:$B$505,MATCH(B2290&amp;"",'الطلاب'!$A$6:$A$505,0))&amp;"","كود غير موجود"))</f>
        <v/>
      </c>
      <c r="G2290" s="6">
        <f>IF(B2290&amp;""="","",IFERROR(INDEX('الطلاب'!$F$6:$F$505,MATCH(B2290&amp;"",'الطلاب'!$A$6:$A$505,0))&amp;"",""))</f>
        <v/>
      </c>
      <c r="H2290" s="22">
        <f>IF(OR(B2290&amp;""="",NOT(ISNUMBER(A2290))),"",IF(COUNTIFS($B$6:$B$3005,B2290&amp;"",$A$6:$A$3005,"&gt;"&amp;A2290)=0,1,0))</f>
        <v/>
      </c>
    </row>
    <row r="2291">
      <c r="A2291" s="13" t="n"/>
      <c r="B2291" s="5" t="n"/>
      <c r="C2291" s="17" t="n"/>
      <c r="D2291" s="5" t="n"/>
      <c r="E2291" s="5" t="n"/>
      <c r="F2291" s="6">
        <f>IF(B2291&amp;""="","",IFERROR(INDEX('الطلاب'!$B$6:$B$505,MATCH(B2291&amp;"",'الطلاب'!$A$6:$A$505,0))&amp;"","كود غير موجود"))</f>
        <v/>
      </c>
      <c r="G2291" s="6">
        <f>IF(B2291&amp;""="","",IFERROR(INDEX('الطلاب'!$F$6:$F$505,MATCH(B2291&amp;"",'الطلاب'!$A$6:$A$505,0))&amp;"",""))</f>
        <v/>
      </c>
      <c r="H2291" s="22">
        <f>IF(OR(B2291&amp;""="",NOT(ISNUMBER(A2291))),"",IF(COUNTIFS($B$6:$B$3005,B2291&amp;"",$A$6:$A$3005,"&gt;"&amp;A2291)=0,1,0))</f>
        <v/>
      </c>
    </row>
    <row r="2292">
      <c r="A2292" s="13" t="n"/>
      <c r="B2292" s="5" t="n"/>
      <c r="C2292" s="17" t="n"/>
      <c r="D2292" s="5" t="n"/>
      <c r="E2292" s="5" t="n"/>
      <c r="F2292" s="6">
        <f>IF(B2292&amp;""="","",IFERROR(INDEX('الطلاب'!$B$6:$B$505,MATCH(B2292&amp;"",'الطلاب'!$A$6:$A$505,0))&amp;"","كود غير موجود"))</f>
        <v/>
      </c>
      <c r="G2292" s="6">
        <f>IF(B2292&amp;""="","",IFERROR(INDEX('الطلاب'!$F$6:$F$505,MATCH(B2292&amp;"",'الطلاب'!$A$6:$A$505,0))&amp;"",""))</f>
        <v/>
      </c>
      <c r="H2292" s="22">
        <f>IF(OR(B2292&amp;""="",NOT(ISNUMBER(A2292))),"",IF(COUNTIFS($B$6:$B$3005,B2292&amp;"",$A$6:$A$3005,"&gt;"&amp;A2292)=0,1,0))</f>
        <v/>
      </c>
    </row>
    <row r="2293">
      <c r="A2293" s="13" t="n"/>
      <c r="B2293" s="5" t="n"/>
      <c r="C2293" s="17" t="n"/>
      <c r="D2293" s="5" t="n"/>
      <c r="E2293" s="5" t="n"/>
      <c r="F2293" s="6">
        <f>IF(B2293&amp;""="","",IFERROR(INDEX('الطلاب'!$B$6:$B$505,MATCH(B2293&amp;"",'الطلاب'!$A$6:$A$505,0))&amp;"","كود غير موجود"))</f>
        <v/>
      </c>
      <c r="G2293" s="6">
        <f>IF(B2293&amp;""="","",IFERROR(INDEX('الطلاب'!$F$6:$F$505,MATCH(B2293&amp;"",'الطلاب'!$A$6:$A$505,0))&amp;"",""))</f>
        <v/>
      </c>
      <c r="H2293" s="22">
        <f>IF(OR(B2293&amp;""="",NOT(ISNUMBER(A2293))),"",IF(COUNTIFS($B$6:$B$3005,B2293&amp;"",$A$6:$A$3005,"&gt;"&amp;A2293)=0,1,0))</f>
        <v/>
      </c>
    </row>
    <row r="2294">
      <c r="A2294" s="13" t="n"/>
      <c r="B2294" s="5" t="n"/>
      <c r="C2294" s="17" t="n"/>
      <c r="D2294" s="5" t="n"/>
      <c r="E2294" s="5" t="n"/>
      <c r="F2294" s="6">
        <f>IF(B2294&amp;""="","",IFERROR(INDEX('الطلاب'!$B$6:$B$505,MATCH(B2294&amp;"",'الطلاب'!$A$6:$A$505,0))&amp;"","كود غير موجود"))</f>
        <v/>
      </c>
      <c r="G2294" s="6">
        <f>IF(B2294&amp;""="","",IFERROR(INDEX('الطلاب'!$F$6:$F$505,MATCH(B2294&amp;"",'الطلاب'!$A$6:$A$505,0))&amp;"",""))</f>
        <v/>
      </c>
      <c r="H2294" s="22">
        <f>IF(OR(B2294&amp;""="",NOT(ISNUMBER(A2294))),"",IF(COUNTIFS($B$6:$B$3005,B2294&amp;"",$A$6:$A$3005,"&gt;"&amp;A2294)=0,1,0))</f>
        <v/>
      </c>
    </row>
    <row r="2295">
      <c r="A2295" s="13" t="n"/>
      <c r="B2295" s="5" t="n"/>
      <c r="C2295" s="17" t="n"/>
      <c r="D2295" s="5" t="n"/>
      <c r="E2295" s="5" t="n"/>
      <c r="F2295" s="6">
        <f>IF(B2295&amp;""="","",IFERROR(INDEX('الطلاب'!$B$6:$B$505,MATCH(B2295&amp;"",'الطلاب'!$A$6:$A$505,0))&amp;"","كود غير موجود"))</f>
        <v/>
      </c>
      <c r="G2295" s="6">
        <f>IF(B2295&amp;""="","",IFERROR(INDEX('الطلاب'!$F$6:$F$505,MATCH(B2295&amp;"",'الطلاب'!$A$6:$A$505,0))&amp;"",""))</f>
        <v/>
      </c>
      <c r="H2295" s="22">
        <f>IF(OR(B2295&amp;""="",NOT(ISNUMBER(A2295))),"",IF(COUNTIFS($B$6:$B$3005,B2295&amp;"",$A$6:$A$3005,"&gt;"&amp;A2295)=0,1,0))</f>
        <v/>
      </c>
    </row>
    <row r="2296">
      <c r="A2296" s="13" t="n"/>
      <c r="B2296" s="5" t="n"/>
      <c r="C2296" s="17" t="n"/>
      <c r="D2296" s="5" t="n"/>
      <c r="E2296" s="5" t="n"/>
      <c r="F2296" s="6">
        <f>IF(B2296&amp;""="","",IFERROR(INDEX('الطلاب'!$B$6:$B$505,MATCH(B2296&amp;"",'الطلاب'!$A$6:$A$505,0))&amp;"","كود غير موجود"))</f>
        <v/>
      </c>
      <c r="G2296" s="6">
        <f>IF(B2296&amp;""="","",IFERROR(INDEX('الطلاب'!$F$6:$F$505,MATCH(B2296&amp;"",'الطلاب'!$A$6:$A$505,0))&amp;"",""))</f>
        <v/>
      </c>
      <c r="H2296" s="22">
        <f>IF(OR(B2296&amp;""="",NOT(ISNUMBER(A2296))),"",IF(COUNTIFS($B$6:$B$3005,B2296&amp;"",$A$6:$A$3005,"&gt;"&amp;A2296)=0,1,0))</f>
        <v/>
      </c>
    </row>
    <row r="2297">
      <c r="A2297" s="13" t="n"/>
      <c r="B2297" s="5" t="n"/>
      <c r="C2297" s="17" t="n"/>
      <c r="D2297" s="5" t="n"/>
      <c r="E2297" s="5" t="n"/>
      <c r="F2297" s="6">
        <f>IF(B2297&amp;""="","",IFERROR(INDEX('الطلاب'!$B$6:$B$505,MATCH(B2297&amp;"",'الطلاب'!$A$6:$A$505,0))&amp;"","كود غير موجود"))</f>
        <v/>
      </c>
      <c r="G2297" s="6">
        <f>IF(B2297&amp;""="","",IFERROR(INDEX('الطلاب'!$F$6:$F$505,MATCH(B2297&amp;"",'الطلاب'!$A$6:$A$505,0))&amp;"",""))</f>
        <v/>
      </c>
      <c r="H2297" s="22">
        <f>IF(OR(B2297&amp;""="",NOT(ISNUMBER(A2297))),"",IF(COUNTIFS($B$6:$B$3005,B2297&amp;"",$A$6:$A$3005,"&gt;"&amp;A2297)=0,1,0))</f>
        <v/>
      </c>
    </row>
    <row r="2298">
      <c r="A2298" s="13" t="n"/>
      <c r="B2298" s="5" t="n"/>
      <c r="C2298" s="17" t="n"/>
      <c r="D2298" s="5" t="n"/>
      <c r="E2298" s="5" t="n"/>
      <c r="F2298" s="6">
        <f>IF(B2298&amp;""="","",IFERROR(INDEX('الطلاب'!$B$6:$B$505,MATCH(B2298&amp;"",'الطلاب'!$A$6:$A$505,0))&amp;"","كود غير موجود"))</f>
        <v/>
      </c>
      <c r="G2298" s="6">
        <f>IF(B2298&amp;""="","",IFERROR(INDEX('الطلاب'!$F$6:$F$505,MATCH(B2298&amp;"",'الطلاب'!$A$6:$A$505,0))&amp;"",""))</f>
        <v/>
      </c>
      <c r="H2298" s="22">
        <f>IF(OR(B2298&amp;""="",NOT(ISNUMBER(A2298))),"",IF(COUNTIFS($B$6:$B$3005,B2298&amp;"",$A$6:$A$3005,"&gt;"&amp;A2298)=0,1,0))</f>
        <v/>
      </c>
    </row>
    <row r="2299">
      <c r="A2299" s="13" t="n"/>
      <c r="B2299" s="5" t="n"/>
      <c r="C2299" s="17" t="n"/>
      <c r="D2299" s="5" t="n"/>
      <c r="E2299" s="5" t="n"/>
      <c r="F2299" s="6">
        <f>IF(B2299&amp;""="","",IFERROR(INDEX('الطلاب'!$B$6:$B$505,MATCH(B2299&amp;"",'الطلاب'!$A$6:$A$505,0))&amp;"","كود غير موجود"))</f>
        <v/>
      </c>
      <c r="G2299" s="6">
        <f>IF(B2299&amp;""="","",IFERROR(INDEX('الطلاب'!$F$6:$F$505,MATCH(B2299&amp;"",'الطلاب'!$A$6:$A$505,0))&amp;"",""))</f>
        <v/>
      </c>
      <c r="H2299" s="22">
        <f>IF(OR(B2299&amp;""="",NOT(ISNUMBER(A2299))),"",IF(COUNTIFS($B$6:$B$3005,B2299&amp;"",$A$6:$A$3005,"&gt;"&amp;A2299)=0,1,0))</f>
        <v/>
      </c>
    </row>
    <row r="2300">
      <c r="A2300" s="13" t="n"/>
      <c r="B2300" s="5" t="n"/>
      <c r="C2300" s="17" t="n"/>
      <c r="D2300" s="5" t="n"/>
      <c r="E2300" s="5" t="n"/>
      <c r="F2300" s="6">
        <f>IF(B2300&amp;""="","",IFERROR(INDEX('الطلاب'!$B$6:$B$505,MATCH(B2300&amp;"",'الطلاب'!$A$6:$A$505,0))&amp;"","كود غير موجود"))</f>
        <v/>
      </c>
      <c r="G2300" s="6">
        <f>IF(B2300&amp;""="","",IFERROR(INDEX('الطلاب'!$F$6:$F$505,MATCH(B2300&amp;"",'الطلاب'!$A$6:$A$505,0))&amp;"",""))</f>
        <v/>
      </c>
      <c r="H2300" s="22">
        <f>IF(OR(B2300&amp;""="",NOT(ISNUMBER(A2300))),"",IF(COUNTIFS($B$6:$B$3005,B2300&amp;"",$A$6:$A$3005,"&gt;"&amp;A2300)=0,1,0))</f>
        <v/>
      </c>
    </row>
    <row r="2301">
      <c r="A2301" s="13" t="n"/>
      <c r="B2301" s="5" t="n"/>
      <c r="C2301" s="17" t="n"/>
      <c r="D2301" s="5" t="n"/>
      <c r="E2301" s="5" t="n"/>
      <c r="F2301" s="6">
        <f>IF(B2301&amp;""="","",IFERROR(INDEX('الطلاب'!$B$6:$B$505,MATCH(B2301&amp;"",'الطلاب'!$A$6:$A$505,0))&amp;"","كود غير موجود"))</f>
        <v/>
      </c>
      <c r="G2301" s="6">
        <f>IF(B2301&amp;""="","",IFERROR(INDEX('الطلاب'!$F$6:$F$505,MATCH(B2301&amp;"",'الطلاب'!$A$6:$A$505,0))&amp;"",""))</f>
        <v/>
      </c>
      <c r="H2301" s="22">
        <f>IF(OR(B2301&amp;""="",NOT(ISNUMBER(A2301))),"",IF(COUNTIFS($B$6:$B$3005,B2301&amp;"",$A$6:$A$3005,"&gt;"&amp;A2301)=0,1,0))</f>
        <v/>
      </c>
    </row>
    <row r="2302">
      <c r="A2302" s="13" t="n"/>
      <c r="B2302" s="5" t="n"/>
      <c r="C2302" s="17" t="n"/>
      <c r="D2302" s="5" t="n"/>
      <c r="E2302" s="5" t="n"/>
      <c r="F2302" s="6">
        <f>IF(B2302&amp;""="","",IFERROR(INDEX('الطلاب'!$B$6:$B$505,MATCH(B2302&amp;"",'الطلاب'!$A$6:$A$505,0))&amp;"","كود غير موجود"))</f>
        <v/>
      </c>
      <c r="G2302" s="6">
        <f>IF(B2302&amp;""="","",IFERROR(INDEX('الطلاب'!$F$6:$F$505,MATCH(B2302&amp;"",'الطلاب'!$A$6:$A$505,0))&amp;"",""))</f>
        <v/>
      </c>
      <c r="H2302" s="22">
        <f>IF(OR(B2302&amp;""="",NOT(ISNUMBER(A2302))),"",IF(COUNTIFS($B$6:$B$3005,B2302&amp;"",$A$6:$A$3005,"&gt;"&amp;A2302)=0,1,0))</f>
        <v/>
      </c>
    </row>
    <row r="2303">
      <c r="A2303" s="13" t="n"/>
      <c r="B2303" s="5" t="n"/>
      <c r="C2303" s="17" t="n"/>
      <c r="D2303" s="5" t="n"/>
      <c r="E2303" s="5" t="n"/>
      <c r="F2303" s="6">
        <f>IF(B2303&amp;""="","",IFERROR(INDEX('الطلاب'!$B$6:$B$505,MATCH(B2303&amp;"",'الطلاب'!$A$6:$A$505,0))&amp;"","كود غير موجود"))</f>
        <v/>
      </c>
      <c r="G2303" s="6">
        <f>IF(B2303&amp;""="","",IFERROR(INDEX('الطلاب'!$F$6:$F$505,MATCH(B2303&amp;"",'الطلاب'!$A$6:$A$505,0))&amp;"",""))</f>
        <v/>
      </c>
      <c r="H2303" s="22">
        <f>IF(OR(B2303&amp;""="",NOT(ISNUMBER(A2303))),"",IF(COUNTIFS($B$6:$B$3005,B2303&amp;"",$A$6:$A$3005,"&gt;"&amp;A2303)=0,1,0))</f>
        <v/>
      </c>
    </row>
    <row r="2304">
      <c r="A2304" s="13" t="n"/>
      <c r="B2304" s="5" t="n"/>
      <c r="C2304" s="17" t="n"/>
      <c r="D2304" s="5" t="n"/>
      <c r="E2304" s="5" t="n"/>
      <c r="F2304" s="6">
        <f>IF(B2304&amp;""="","",IFERROR(INDEX('الطلاب'!$B$6:$B$505,MATCH(B2304&amp;"",'الطلاب'!$A$6:$A$505,0))&amp;"","كود غير موجود"))</f>
        <v/>
      </c>
      <c r="G2304" s="6">
        <f>IF(B2304&amp;""="","",IFERROR(INDEX('الطلاب'!$F$6:$F$505,MATCH(B2304&amp;"",'الطلاب'!$A$6:$A$505,0))&amp;"",""))</f>
        <v/>
      </c>
      <c r="H2304" s="22">
        <f>IF(OR(B2304&amp;""="",NOT(ISNUMBER(A2304))),"",IF(COUNTIFS($B$6:$B$3005,B2304&amp;"",$A$6:$A$3005,"&gt;"&amp;A2304)=0,1,0))</f>
        <v/>
      </c>
    </row>
    <row r="2305">
      <c r="A2305" s="13" t="n"/>
      <c r="B2305" s="5" t="n"/>
      <c r="C2305" s="17" t="n"/>
      <c r="D2305" s="5" t="n"/>
      <c r="E2305" s="5" t="n"/>
      <c r="F2305" s="6">
        <f>IF(B2305&amp;""="","",IFERROR(INDEX('الطلاب'!$B$6:$B$505,MATCH(B2305&amp;"",'الطلاب'!$A$6:$A$505,0))&amp;"","كود غير موجود"))</f>
        <v/>
      </c>
      <c r="G2305" s="6">
        <f>IF(B2305&amp;""="","",IFERROR(INDEX('الطلاب'!$F$6:$F$505,MATCH(B2305&amp;"",'الطلاب'!$A$6:$A$505,0))&amp;"",""))</f>
        <v/>
      </c>
      <c r="H2305" s="22">
        <f>IF(OR(B2305&amp;""="",NOT(ISNUMBER(A2305))),"",IF(COUNTIFS($B$6:$B$3005,B2305&amp;"",$A$6:$A$3005,"&gt;"&amp;A2305)=0,1,0))</f>
        <v/>
      </c>
    </row>
    <row r="2306">
      <c r="A2306" s="13" t="n"/>
      <c r="B2306" s="5" t="n"/>
      <c r="C2306" s="17" t="n"/>
      <c r="D2306" s="5" t="n"/>
      <c r="E2306" s="5" t="n"/>
      <c r="F2306" s="6">
        <f>IF(B2306&amp;""="","",IFERROR(INDEX('الطلاب'!$B$6:$B$505,MATCH(B2306&amp;"",'الطلاب'!$A$6:$A$505,0))&amp;"","كود غير موجود"))</f>
        <v/>
      </c>
      <c r="G2306" s="6">
        <f>IF(B2306&amp;""="","",IFERROR(INDEX('الطلاب'!$F$6:$F$505,MATCH(B2306&amp;"",'الطلاب'!$A$6:$A$505,0))&amp;"",""))</f>
        <v/>
      </c>
      <c r="H2306" s="22">
        <f>IF(OR(B2306&amp;""="",NOT(ISNUMBER(A2306))),"",IF(COUNTIFS($B$6:$B$3005,B2306&amp;"",$A$6:$A$3005,"&gt;"&amp;A2306)=0,1,0))</f>
        <v/>
      </c>
    </row>
    <row r="2307">
      <c r="A2307" s="13" t="n"/>
      <c r="B2307" s="5" t="n"/>
      <c r="C2307" s="17" t="n"/>
      <c r="D2307" s="5" t="n"/>
      <c r="E2307" s="5" t="n"/>
      <c r="F2307" s="6">
        <f>IF(B2307&amp;""="","",IFERROR(INDEX('الطلاب'!$B$6:$B$505,MATCH(B2307&amp;"",'الطلاب'!$A$6:$A$505,0))&amp;"","كود غير موجود"))</f>
        <v/>
      </c>
      <c r="G2307" s="6">
        <f>IF(B2307&amp;""="","",IFERROR(INDEX('الطلاب'!$F$6:$F$505,MATCH(B2307&amp;"",'الطلاب'!$A$6:$A$505,0))&amp;"",""))</f>
        <v/>
      </c>
      <c r="H2307" s="22">
        <f>IF(OR(B2307&amp;""="",NOT(ISNUMBER(A2307))),"",IF(COUNTIFS($B$6:$B$3005,B2307&amp;"",$A$6:$A$3005,"&gt;"&amp;A2307)=0,1,0))</f>
        <v/>
      </c>
    </row>
    <row r="2308">
      <c r="A2308" s="13" t="n"/>
      <c r="B2308" s="5" t="n"/>
      <c r="C2308" s="17" t="n"/>
      <c r="D2308" s="5" t="n"/>
      <c r="E2308" s="5" t="n"/>
      <c r="F2308" s="6">
        <f>IF(B2308&amp;""="","",IFERROR(INDEX('الطلاب'!$B$6:$B$505,MATCH(B2308&amp;"",'الطلاب'!$A$6:$A$505,0))&amp;"","كود غير موجود"))</f>
        <v/>
      </c>
      <c r="G2308" s="6">
        <f>IF(B2308&amp;""="","",IFERROR(INDEX('الطلاب'!$F$6:$F$505,MATCH(B2308&amp;"",'الطلاب'!$A$6:$A$505,0))&amp;"",""))</f>
        <v/>
      </c>
      <c r="H2308" s="22">
        <f>IF(OR(B2308&amp;""="",NOT(ISNUMBER(A2308))),"",IF(COUNTIFS($B$6:$B$3005,B2308&amp;"",$A$6:$A$3005,"&gt;"&amp;A2308)=0,1,0))</f>
        <v/>
      </c>
    </row>
    <row r="2309">
      <c r="A2309" s="13" t="n"/>
      <c r="B2309" s="5" t="n"/>
      <c r="C2309" s="17" t="n"/>
      <c r="D2309" s="5" t="n"/>
      <c r="E2309" s="5" t="n"/>
      <c r="F2309" s="6">
        <f>IF(B2309&amp;""="","",IFERROR(INDEX('الطلاب'!$B$6:$B$505,MATCH(B2309&amp;"",'الطلاب'!$A$6:$A$505,0))&amp;"","كود غير موجود"))</f>
        <v/>
      </c>
      <c r="G2309" s="6">
        <f>IF(B2309&amp;""="","",IFERROR(INDEX('الطلاب'!$F$6:$F$505,MATCH(B2309&amp;"",'الطلاب'!$A$6:$A$505,0))&amp;"",""))</f>
        <v/>
      </c>
      <c r="H2309" s="22">
        <f>IF(OR(B2309&amp;""="",NOT(ISNUMBER(A2309))),"",IF(COUNTIFS($B$6:$B$3005,B2309&amp;"",$A$6:$A$3005,"&gt;"&amp;A2309)=0,1,0))</f>
        <v/>
      </c>
    </row>
    <row r="2310">
      <c r="A2310" s="13" t="n"/>
      <c r="B2310" s="5" t="n"/>
      <c r="C2310" s="17" t="n"/>
      <c r="D2310" s="5" t="n"/>
      <c r="E2310" s="5" t="n"/>
      <c r="F2310" s="6">
        <f>IF(B2310&amp;""="","",IFERROR(INDEX('الطلاب'!$B$6:$B$505,MATCH(B2310&amp;"",'الطلاب'!$A$6:$A$505,0))&amp;"","كود غير موجود"))</f>
        <v/>
      </c>
      <c r="G2310" s="6">
        <f>IF(B2310&amp;""="","",IFERROR(INDEX('الطلاب'!$F$6:$F$505,MATCH(B2310&amp;"",'الطلاب'!$A$6:$A$505,0))&amp;"",""))</f>
        <v/>
      </c>
      <c r="H2310" s="22">
        <f>IF(OR(B2310&amp;""="",NOT(ISNUMBER(A2310))),"",IF(COUNTIFS($B$6:$B$3005,B2310&amp;"",$A$6:$A$3005,"&gt;"&amp;A2310)=0,1,0))</f>
        <v/>
      </c>
    </row>
    <row r="2311">
      <c r="A2311" s="13" t="n"/>
      <c r="B2311" s="5" t="n"/>
      <c r="C2311" s="17" t="n"/>
      <c r="D2311" s="5" t="n"/>
      <c r="E2311" s="5" t="n"/>
      <c r="F2311" s="6">
        <f>IF(B2311&amp;""="","",IFERROR(INDEX('الطلاب'!$B$6:$B$505,MATCH(B2311&amp;"",'الطلاب'!$A$6:$A$505,0))&amp;"","كود غير موجود"))</f>
        <v/>
      </c>
      <c r="G2311" s="6">
        <f>IF(B2311&amp;""="","",IFERROR(INDEX('الطلاب'!$F$6:$F$505,MATCH(B2311&amp;"",'الطلاب'!$A$6:$A$505,0))&amp;"",""))</f>
        <v/>
      </c>
      <c r="H2311" s="22">
        <f>IF(OR(B2311&amp;""="",NOT(ISNUMBER(A2311))),"",IF(COUNTIFS($B$6:$B$3005,B2311&amp;"",$A$6:$A$3005,"&gt;"&amp;A2311)=0,1,0))</f>
        <v/>
      </c>
    </row>
    <row r="2312">
      <c r="A2312" s="13" t="n"/>
      <c r="B2312" s="5" t="n"/>
      <c r="C2312" s="17" t="n"/>
      <c r="D2312" s="5" t="n"/>
      <c r="E2312" s="5" t="n"/>
      <c r="F2312" s="6">
        <f>IF(B2312&amp;""="","",IFERROR(INDEX('الطلاب'!$B$6:$B$505,MATCH(B2312&amp;"",'الطلاب'!$A$6:$A$505,0))&amp;"","كود غير موجود"))</f>
        <v/>
      </c>
      <c r="G2312" s="6">
        <f>IF(B2312&amp;""="","",IFERROR(INDEX('الطلاب'!$F$6:$F$505,MATCH(B2312&amp;"",'الطلاب'!$A$6:$A$505,0))&amp;"",""))</f>
        <v/>
      </c>
      <c r="H2312" s="22">
        <f>IF(OR(B2312&amp;""="",NOT(ISNUMBER(A2312))),"",IF(COUNTIFS($B$6:$B$3005,B2312&amp;"",$A$6:$A$3005,"&gt;"&amp;A2312)=0,1,0))</f>
        <v/>
      </c>
    </row>
    <row r="2313">
      <c r="A2313" s="13" t="n"/>
      <c r="B2313" s="5" t="n"/>
      <c r="C2313" s="17" t="n"/>
      <c r="D2313" s="5" t="n"/>
      <c r="E2313" s="5" t="n"/>
      <c r="F2313" s="6">
        <f>IF(B2313&amp;""="","",IFERROR(INDEX('الطلاب'!$B$6:$B$505,MATCH(B2313&amp;"",'الطلاب'!$A$6:$A$505,0))&amp;"","كود غير موجود"))</f>
        <v/>
      </c>
      <c r="G2313" s="6">
        <f>IF(B2313&amp;""="","",IFERROR(INDEX('الطلاب'!$F$6:$F$505,MATCH(B2313&amp;"",'الطلاب'!$A$6:$A$505,0))&amp;"",""))</f>
        <v/>
      </c>
      <c r="H2313" s="22">
        <f>IF(OR(B2313&amp;""="",NOT(ISNUMBER(A2313))),"",IF(COUNTIFS($B$6:$B$3005,B2313&amp;"",$A$6:$A$3005,"&gt;"&amp;A2313)=0,1,0))</f>
        <v/>
      </c>
    </row>
    <row r="2314">
      <c r="A2314" s="13" t="n"/>
      <c r="B2314" s="5" t="n"/>
      <c r="C2314" s="17" t="n"/>
      <c r="D2314" s="5" t="n"/>
      <c r="E2314" s="5" t="n"/>
      <c r="F2314" s="6">
        <f>IF(B2314&amp;""="","",IFERROR(INDEX('الطلاب'!$B$6:$B$505,MATCH(B2314&amp;"",'الطلاب'!$A$6:$A$505,0))&amp;"","كود غير موجود"))</f>
        <v/>
      </c>
      <c r="G2314" s="6">
        <f>IF(B2314&amp;""="","",IFERROR(INDEX('الطلاب'!$F$6:$F$505,MATCH(B2314&amp;"",'الطلاب'!$A$6:$A$505,0))&amp;"",""))</f>
        <v/>
      </c>
      <c r="H2314" s="22">
        <f>IF(OR(B2314&amp;""="",NOT(ISNUMBER(A2314))),"",IF(COUNTIFS($B$6:$B$3005,B2314&amp;"",$A$6:$A$3005,"&gt;"&amp;A2314)=0,1,0))</f>
        <v/>
      </c>
    </row>
    <row r="2315">
      <c r="A2315" s="13" t="n"/>
      <c r="B2315" s="5" t="n"/>
      <c r="C2315" s="17" t="n"/>
      <c r="D2315" s="5" t="n"/>
      <c r="E2315" s="5" t="n"/>
      <c r="F2315" s="6">
        <f>IF(B2315&amp;""="","",IFERROR(INDEX('الطلاب'!$B$6:$B$505,MATCH(B2315&amp;"",'الطلاب'!$A$6:$A$505,0))&amp;"","كود غير موجود"))</f>
        <v/>
      </c>
      <c r="G2315" s="6">
        <f>IF(B2315&amp;""="","",IFERROR(INDEX('الطلاب'!$F$6:$F$505,MATCH(B2315&amp;"",'الطلاب'!$A$6:$A$505,0))&amp;"",""))</f>
        <v/>
      </c>
      <c r="H2315" s="22">
        <f>IF(OR(B2315&amp;""="",NOT(ISNUMBER(A2315))),"",IF(COUNTIFS($B$6:$B$3005,B2315&amp;"",$A$6:$A$3005,"&gt;"&amp;A2315)=0,1,0))</f>
        <v/>
      </c>
    </row>
    <row r="2316">
      <c r="A2316" s="13" t="n"/>
      <c r="B2316" s="5" t="n"/>
      <c r="C2316" s="17" t="n"/>
      <c r="D2316" s="5" t="n"/>
      <c r="E2316" s="5" t="n"/>
      <c r="F2316" s="6">
        <f>IF(B2316&amp;""="","",IFERROR(INDEX('الطلاب'!$B$6:$B$505,MATCH(B2316&amp;"",'الطلاب'!$A$6:$A$505,0))&amp;"","كود غير موجود"))</f>
        <v/>
      </c>
      <c r="G2316" s="6">
        <f>IF(B2316&amp;""="","",IFERROR(INDEX('الطلاب'!$F$6:$F$505,MATCH(B2316&amp;"",'الطلاب'!$A$6:$A$505,0))&amp;"",""))</f>
        <v/>
      </c>
      <c r="H2316" s="22">
        <f>IF(OR(B2316&amp;""="",NOT(ISNUMBER(A2316))),"",IF(COUNTIFS($B$6:$B$3005,B2316&amp;"",$A$6:$A$3005,"&gt;"&amp;A2316)=0,1,0))</f>
        <v/>
      </c>
    </row>
    <row r="2317">
      <c r="A2317" s="13" t="n"/>
      <c r="B2317" s="5" t="n"/>
      <c r="C2317" s="17" t="n"/>
      <c r="D2317" s="5" t="n"/>
      <c r="E2317" s="5" t="n"/>
      <c r="F2317" s="6">
        <f>IF(B2317&amp;""="","",IFERROR(INDEX('الطلاب'!$B$6:$B$505,MATCH(B2317&amp;"",'الطلاب'!$A$6:$A$505,0))&amp;"","كود غير موجود"))</f>
        <v/>
      </c>
      <c r="G2317" s="6">
        <f>IF(B2317&amp;""="","",IFERROR(INDEX('الطلاب'!$F$6:$F$505,MATCH(B2317&amp;"",'الطلاب'!$A$6:$A$505,0))&amp;"",""))</f>
        <v/>
      </c>
      <c r="H2317" s="22">
        <f>IF(OR(B2317&amp;""="",NOT(ISNUMBER(A2317))),"",IF(COUNTIFS($B$6:$B$3005,B2317&amp;"",$A$6:$A$3005,"&gt;"&amp;A2317)=0,1,0))</f>
        <v/>
      </c>
    </row>
    <row r="2318">
      <c r="A2318" s="13" t="n"/>
      <c r="B2318" s="5" t="n"/>
      <c r="C2318" s="17" t="n"/>
      <c r="D2318" s="5" t="n"/>
      <c r="E2318" s="5" t="n"/>
      <c r="F2318" s="6">
        <f>IF(B2318&amp;""="","",IFERROR(INDEX('الطلاب'!$B$6:$B$505,MATCH(B2318&amp;"",'الطلاب'!$A$6:$A$505,0))&amp;"","كود غير موجود"))</f>
        <v/>
      </c>
      <c r="G2318" s="6">
        <f>IF(B2318&amp;""="","",IFERROR(INDEX('الطلاب'!$F$6:$F$505,MATCH(B2318&amp;"",'الطلاب'!$A$6:$A$505,0))&amp;"",""))</f>
        <v/>
      </c>
      <c r="H2318" s="22">
        <f>IF(OR(B2318&amp;""="",NOT(ISNUMBER(A2318))),"",IF(COUNTIFS($B$6:$B$3005,B2318&amp;"",$A$6:$A$3005,"&gt;"&amp;A2318)=0,1,0))</f>
        <v/>
      </c>
    </row>
    <row r="2319">
      <c r="A2319" s="13" t="n"/>
      <c r="B2319" s="5" t="n"/>
      <c r="C2319" s="17" t="n"/>
      <c r="D2319" s="5" t="n"/>
      <c r="E2319" s="5" t="n"/>
      <c r="F2319" s="6">
        <f>IF(B2319&amp;""="","",IFERROR(INDEX('الطلاب'!$B$6:$B$505,MATCH(B2319&amp;"",'الطلاب'!$A$6:$A$505,0))&amp;"","كود غير موجود"))</f>
        <v/>
      </c>
      <c r="G2319" s="6">
        <f>IF(B2319&amp;""="","",IFERROR(INDEX('الطلاب'!$F$6:$F$505,MATCH(B2319&amp;"",'الطلاب'!$A$6:$A$505,0))&amp;"",""))</f>
        <v/>
      </c>
      <c r="H2319" s="22">
        <f>IF(OR(B2319&amp;""="",NOT(ISNUMBER(A2319))),"",IF(COUNTIFS($B$6:$B$3005,B2319&amp;"",$A$6:$A$3005,"&gt;"&amp;A2319)=0,1,0))</f>
        <v/>
      </c>
    </row>
    <row r="2320">
      <c r="A2320" s="13" t="n"/>
      <c r="B2320" s="5" t="n"/>
      <c r="C2320" s="17" t="n"/>
      <c r="D2320" s="5" t="n"/>
      <c r="E2320" s="5" t="n"/>
      <c r="F2320" s="6">
        <f>IF(B2320&amp;""="","",IFERROR(INDEX('الطلاب'!$B$6:$B$505,MATCH(B2320&amp;"",'الطلاب'!$A$6:$A$505,0))&amp;"","كود غير موجود"))</f>
        <v/>
      </c>
      <c r="G2320" s="6">
        <f>IF(B2320&amp;""="","",IFERROR(INDEX('الطلاب'!$F$6:$F$505,MATCH(B2320&amp;"",'الطلاب'!$A$6:$A$505,0))&amp;"",""))</f>
        <v/>
      </c>
      <c r="H2320" s="22">
        <f>IF(OR(B2320&amp;""="",NOT(ISNUMBER(A2320))),"",IF(COUNTIFS($B$6:$B$3005,B2320&amp;"",$A$6:$A$3005,"&gt;"&amp;A2320)=0,1,0))</f>
        <v/>
      </c>
    </row>
    <row r="2321">
      <c r="A2321" s="13" t="n"/>
      <c r="B2321" s="5" t="n"/>
      <c r="C2321" s="17" t="n"/>
      <c r="D2321" s="5" t="n"/>
      <c r="E2321" s="5" t="n"/>
      <c r="F2321" s="6">
        <f>IF(B2321&amp;""="","",IFERROR(INDEX('الطلاب'!$B$6:$B$505,MATCH(B2321&amp;"",'الطلاب'!$A$6:$A$505,0))&amp;"","كود غير موجود"))</f>
        <v/>
      </c>
      <c r="G2321" s="6">
        <f>IF(B2321&amp;""="","",IFERROR(INDEX('الطلاب'!$F$6:$F$505,MATCH(B2321&amp;"",'الطلاب'!$A$6:$A$505,0))&amp;"",""))</f>
        <v/>
      </c>
      <c r="H2321" s="22">
        <f>IF(OR(B2321&amp;""="",NOT(ISNUMBER(A2321))),"",IF(COUNTIFS($B$6:$B$3005,B2321&amp;"",$A$6:$A$3005,"&gt;"&amp;A2321)=0,1,0))</f>
        <v/>
      </c>
    </row>
    <row r="2322">
      <c r="A2322" s="13" t="n"/>
      <c r="B2322" s="5" t="n"/>
      <c r="C2322" s="17" t="n"/>
      <c r="D2322" s="5" t="n"/>
      <c r="E2322" s="5" t="n"/>
      <c r="F2322" s="6">
        <f>IF(B2322&amp;""="","",IFERROR(INDEX('الطلاب'!$B$6:$B$505,MATCH(B2322&amp;"",'الطلاب'!$A$6:$A$505,0))&amp;"","كود غير موجود"))</f>
        <v/>
      </c>
      <c r="G2322" s="6">
        <f>IF(B2322&amp;""="","",IFERROR(INDEX('الطلاب'!$F$6:$F$505,MATCH(B2322&amp;"",'الطلاب'!$A$6:$A$505,0))&amp;"",""))</f>
        <v/>
      </c>
      <c r="H2322" s="22">
        <f>IF(OR(B2322&amp;""="",NOT(ISNUMBER(A2322))),"",IF(COUNTIFS($B$6:$B$3005,B2322&amp;"",$A$6:$A$3005,"&gt;"&amp;A2322)=0,1,0))</f>
        <v/>
      </c>
    </row>
    <row r="2323">
      <c r="A2323" s="13" t="n"/>
      <c r="B2323" s="5" t="n"/>
      <c r="C2323" s="17" t="n"/>
      <c r="D2323" s="5" t="n"/>
      <c r="E2323" s="5" t="n"/>
      <c r="F2323" s="6">
        <f>IF(B2323&amp;""="","",IFERROR(INDEX('الطلاب'!$B$6:$B$505,MATCH(B2323&amp;"",'الطلاب'!$A$6:$A$505,0))&amp;"","كود غير موجود"))</f>
        <v/>
      </c>
      <c r="G2323" s="6">
        <f>IF(B2323&amp;""="","",IFERROR(INDEX('الطلاب'!$F$6:$F$505,MATCH(B2323&amp;"",'الطلاب'!$A$6:$A$505,0))&amp;"",""))</f>
        <v/>
      </c>
      <c r="H2323" s="22">
        <f>IF(OR(B2323&amp;""="",NOT(ISNUMBER(A2323))),"",IF(COUNTIFS($B$6:$B$3005,B2323&amp;"",$A$6:$A$3005,"&gt;"&amp;A2323)=0,1,0))</f>
        <v/>
      </c>
    </row>
    <row r="2324">
      <c r="A2324" s="13" t="n"/>
      <c r="B2324" s="5" t="n"/>
      <c r="C2324" s="17" t="n"/>
      <c r="D2324" s="5" t="n"/>
      <c r="E2324" s="5" t="n"/>
      <c r="F2324" s="6">
        <f>IF(B2324&amp;""="","",IFERROR(INDEX('الطلاب'!$B$6:$B$505,MATCH(B2324&amp;"",'الطلاب'!$A$6:$A$505,0))&amp;"","كود غير موجود"))</f>
        <v/>
      </c>
      <c r="G2324" s="6">
        <f>IF(B2324&amp;""="","",IFERROR(INDEX('الطلاب'!$F$6:$F$505,MATCH(B2324&amp;"",'الطلاب'!$A$6:$A$505,0))&amp;"",""))</f>
        <v/>
      </c>
      <c r="H2324" s="22">
        <f>IF(OR(B2324&amp;""="",NOT(ISNUMBER(A2324))),"",IF(COUNTIFS($B$6:$B$3005,B2324&amp;"",$A$6:$A$3005,"&gt;"&amp;A2324)=0,1,0))</f>
        <v/>
      </c>
    </row>
    <row r="2325">
      <c r="A2325" s="13" t="n"/>
      <c r="B2325" s="5" t="n"/>
      <c r="C2325" s="17" t="n"/>
      <c r="D2325" s="5" t="n"/>
      <c r="E2325" s="5" t="n"/>
      <c r="F2325" s="6">
        <f>IF(B2325&amp;""="","",IFERROR(INDEX('الطلاب'!$B$6:$B$505,MATCH(B2325&amp;"",'الطلاب'!$A$6:$A$505,0))&amp;"","كود غير موجود"))</f>
        <v/>
      </c>
      <c r="G2325" s="6">
        <f>IF(B2325&amp;""="","",IFERROR(INDEX('الطلاب'!$F$6:$F$505,MATCH(B2325&amp;"",'الطلاب'!$A$6:$A$505,0))&amp;"",""))</f>
        <v/>
      </c>
      <c r="H2325" s="22">
        <f>IF(OR(B2325&amp;""="",NOT(ISNUMBER(A2325))),"",IF(COUNTIFS($B$6:$B$3005,B2325&amp;"",$A$6:$A$3005,"&gt;"&amp;A2325)=0,1,0))</f>
        <v/>
      </c>
    </row>
    <row r="2326">
      <c r="A2326" s="13" t="n"/>
      <c r="B2326" s="5" t="n"/>
      <c r="C2326" s="17" t="n"/>
      <c r="D2326" s="5" t="n"/>
      <c r="E2326" s="5" t="n"/>
      <c r="F2326" s="6">
        <f>IF(B2326&amp;""="","",IFERROR(INDEX('الطلاب'!$B$6:$B$505,MATCH(B2326&amp;"",'الطلاب'!$A$6:$A$505,0))&amp;"","كود غير موجود"))</f>
        <v/>
      </c>
      <c r="G2326" s="6">
        <f>IF(B2326&amp;""="","",IFERROR(INDEX('الطلاب'!$F$6:$F$505,MATCH(B2326&amp;"",'الطلاب'!$A$6:$A$505,0))&amp;"",""))</f>
        <v/>
      </c>
      <c r="H2326" s="22">
        <f>IF(OR(B2326&amp;""="",NOT(ISNUMBER(A2326))),"",IF(COUNTIFS($B$6:$B$3005,B2326&amp;"",$A$6:$A$3005,"&gt;"&amp;A2326)=0,1,0))</f>
        <v/>
      </c>
    </row>
    <row r="2327">
      <c r="A2327" s="13" t="n"/>
      <c r="B2327" s="5" t="n"/>
      <c r="C2327" s="17" t="n"/>
      <c r="D2327" s="5" t="n"/>
      <c r="E2327" s="5" t="n"/>
      <c r="F2327" s="6">
        <f>IF(B2327&amp;""="","",IFERROR(INDEX('الطلاب'!$B$6:$B$505,MATCH(B2327&amp;"",'الطلاب'!$A$6:$A$505,0))&amp;"","كود غير موجود"))</f>
        <v/>
      </c>
      <c r="G2327" s="6">
        <f>IF(B2327&amp;""="","",IFERROR(INDEX('الطلاب'!$F$6:$F$505,MATCH(B2327&amp;"",'الطلاب'!$A$6:$A$505,0))&amp;"",""))</f>
        <v/>
      </c>
      <c r="H2327" s="22">
        <f>IF(OR(B2327&amp;""="",NOT(ISNUMBER(A2327))),"",IF(COUNTIFS($B$6:$B$3005,B2327&amp;"",$A$6:$A$3005,"&gt;"&amp;A2327)=0,1,0))</f>
        <v/>
      </c>
    </row>
    <row r="2328">
      <c r="A2328" s="13" t="n"/>
      <c r="B2328" s="5" t="n"/>
      <c r="C2328" s="17" t="n"/>
      <c r="D2328" s="5" t="n"/>
      <c r="E2328" s="5" t="n"/>
      <c r="F2328" s="6">
        <f>IF(B2328&amp;""="","",IFERROR(INDEX('الطلاب'!$B$6:$B$505,MATCH(B2328&amp;"",'الطلاب'!$A$6:$A$505,0))&amp;"","كود غير موجود"))</f>
        <v/>
      </c>
      <c r="G2328" s="6">
        <f>IF(B2328&amp;""="","",IFERROR(INDEX('الطلاب'!$F$6:$F$505,MATCH(B2328&amp;"",'الطلاب'!$A$6:$A$505,0))&amp;"",""))</f>
        <v/>
      </c>
      <c r="H2328" s="22">
        <f>IF(OR(B2328&amp;""="",NOT(ISNUMBER(A2328))),"",IF(COUNTIFS($B$6:$B$3005,B2328&amp;"",$A$6:$A$3005,"&gt;"&amp;A2328)=0,1,0))</f>
        <v/>
      </c>
    </row>
    <row r="2329">
      <c r="A2329" s="13" t="n"/>
      <c r="B2329" s="5" t="n"/>
      <c r="C2329" s="17" t="n"/>
      <c r="D2329" s="5" t="n"/>
      <c r="E2329" s="5" t="n"/>
      <c r="F2329" s="6">
        <f>IF(B2329&amp;""="","",IFERROR(INDEX('الطلاب'!$B$6:$B$505,MATCH(B2329&amp;"",'الطلاب'!$A$6:$A$505,0))&amp;"","كود غير موجود"))</f>
        <v/>
      </c>
      <c r="G2329" s="6">
        <f>IF(B2329&amp;""="","",IFERROR(INDEX('الطلاب'!$F$6:$F$505,MATCH(B2329&amp;"",'الطلاب'!$A$6:$A$505,0))&amp;"",""))</f>
        <v/>
      </c>
      <c r="H2329" s="22">
        <f>IF(OR(B2329&amp;""="",NOT(ISNUMBER(A2329))),"",IF(COUNTIFS($B$6:$B$3005,B2329&amp;"",$A$6:$A$3005,"&gt;"&amp;A2329)=0,1,0))</f>
        <v/>
      </c>
    </row>
    <row r="2330">
      <c r="A2330" s="13" t="n"/>
      <c r="B2330" s="5" t="n"/>
      <c r="C2330" s="17" t="n"/>
      <c r="D2330" s="5" t="n"/>
      <c r="E2330" s="5" t="n"/>
      <c r="F2330" s="6">
        <f>IF(B2330&amp;""="","",IFERROR(INDEX('الطلاب'!$B$6:$B$505,MATCH(B2330&amp;"",'الطلاب'!$A$6:$A$505,0))&amp;"","كود غير موجود"))</f>
        <v/>
      </c>
      <c r="G2330" s="6">
        <f>IF(B2330&amp;""="","",IFERROR(INDEX('الطلاب'!$F$6:$F$505,MATCH(B2330&amp;"",'الطلاب'!$A$6:$A$505,0))&amp;"",""))</f>
        <v/>
      </c>
      <c r="H2330" s="22">
        <f>IF(OR(B2330&amp;""="",NOT(ISNUMBER(A2330))),"",IF(COUNTIFS($B$6:$B$3005,B2330&amp;"",$A$6:$A$3005,"&gt;"&amp;A2330)=0,1,0))</f>
        <v/>
      </c>
    </row>
    <row r="2331">
      <c r="A2331" s="13" t="n"/>
      <c r="B2331" s="5" t="n"/>
      <c r="C2331" s="17" t="n"/>
      <c r="D2331" s="5" t="n"/>
      <c r="E2331" s="5" t="n"/>
      <c r="F2331" s="6">
        <f>IF(B2331&amp;""="","",IFERROR(INDEX('الطلاب'!$B$6:$B$505,MATCH(B2331&amp;"",'الطلاب'!$A$6:$A$505,0))&amp;"","كود غير موجود"))</f>
        <v/>
      </c>
      <c r="G2331" s="6">
        <f>IF(B2331&amp;""="","",IFERROR(INDEX('الطلاب'!$F$6:$F$505,MATCH(B2331&amp;"",'الطلاب'!$A$6:$A$505,0))&amp;"",""))</f>
        <v/>
      </c>
      <c r="H2331" s="22">
        <f>IF(OR(B2331&amp;""="",NOT(ISNUMBER(A2331))),"",IF(COUNTIFS($B$6:$B$3005,B2331&amp;"",$A$6:$A$3005,"&gt;"&amp;A2331)=0,1,0))</f>
        <v/>
      </c>
    </row>
    <row r="2332">
      <c r="A2332" s="13" t="n"/>
      <c r="B2332" s="5" t="n"/>
      <c r="C2332" s="17" t="n"/>
      <c r="D2332" s="5" t="n"/>
      <c r="E2332" s="5" t="n"/>
      <c r="F2332" s="6">
        <f>IF(B2332&amp;""="","",IFERROR(INDEX('الطلاب'!$B$6:$B$505,MATCH(B2332&amp;"",'الطلاب'!$A$6:$A$505,0))&amp;"","كود غير موجود"))</f>
        <v/>
      </c>
      <c r="G2332" s="6">
        <f>IF(B2332&amp;""="","",IFERROR(INDEX('الطلاب'!$F$6:$F$505,MATCH(B2332&amp;"",'الطلاب'!$A$6:$A$505,0))&amp;"",""))</f>
        <v/>
      </c>
      <c r="H2332" s="22">
        <f>IF(OR(B2332&amp;""="",NOT(ISNUMBER(A2332))),"",IF(COUNTIFS($B$6:$B$3005,B2332&amp;"",$A$6:$A$3005,"&gt;"&amp;A2332)=0,1,0))</f>
        <v/>
      </c>
    </row>
    <row r="2333">
      <c r="A2333" s="13" t="n"/>
      <c r="B2333" s="5" t="n"/>
      <c r="C2333" s="17" t="n"/>
      <c r="D2333" s="5" t="n"/>
      <c r="E2333" s="5" t="n"/>
      <c r="F2333" s="6">
        <f>IF(B2333&amp;""="","",IFERROR(INDEX('الطلاب'!$B$6:$B$505,MATCH(B2333&amp;"",'الطلاب'!$A$6:$A$505,0))&amp;"","كود غير موجود"))</f>
        <v/>
      </c>
      <c r="G2333" s="6">
        <f>IF(B2333&amp;""="","",IFERROR(INDEX('الطلاب'!$F$6:$F$505,MATCH(B2333&amp;"",'الطلاب'!$A$6:$A$505,0))&amp;"",""))</f>
        <v/>
      </c>
      <c r="H2333" s="22">
        <f>IF(OR(B2333&amp;""="",NOT(ISNUMBER(A2333))),"",IF(COUNTIFS($B$6:$B$3005,B2333&amp;"",$A$6:$A$3005,"&gt;"&amp;A2333)=0,1,0))</f>
        <v/>
      </c>
    </row>
    <row r="2334">
      <c r="A2334" s="13" t="n"/>
      <c r="B2334" s="5" t="n"/>
      <c r="C2334" s="17" t="n"/>
      <c r="D2334" s="5" t="n"/>
      <c r="E2334" s="5" t="n"/>
      <c r="F2334" s="6">
        <f>IF(B2334&amp;""="","",IFERROR(INDEX('الطلاب'!$B$6:$B$505,MATCH(B2334&amp;"",'الطلاب'!$A$6:$A$505,0))&amp;"","كود غير موجود"))</f>
        <v/>
      </c>
      <c r="G2334" s="6">
        <f>IF(B2334&amp;""="","",IFERROR(INDEX('الطلاب'!$F$6:$F$505,MATCH(B2334&amp;"",'الطلاب'!$A$6:$A$505,0))&amp;"",""))</f>
        <v/>
      </c>
      <c r="H2334" s="22">
        <f>IF(OR(B2334&amp;""="",NOT(ISNUMBER(A2334))),"",IF(COUNTIFS($B$6:$B$3005,B2334&amp;"",$A$6:$A$3005,"&gt;"&amp;A2334)=0,1,0))</f>
        <v/>
      </c>
    </row>
    <row r="2335">
      <c r="A2335" s="13" t="n"/>
      <c r="B2335" s="5" t="n"/>
      <c r="C2335" s="17" t="n"/>
      <c r="D2335" s="5" t="n"/>
      <c r="E2335" s="5" t="n"/>
      <c r="F2335" s="6">
        <f>IF(B2335&amp;""="","",IFERROR(INDEX('الطلاب'!$B$6:$B$505,MATCH(B2335&amp;"",'الطلاب'!$A$6:$A$505,0))&amp;"","كود غير موجود"))</f>
        <v/>
      </c>
      <c r="G2335" s="6">
        <f>IF(B2335&amp;""="","",IFERROR(INDEX('الطلاب'!$F$6:$F$505,MATCH(B2335&amp;"",'الطلاب'!$A$6:$A$505,0))&amp;"",""))</f>
        <v/>
      </c>
      <c r="H2335" s="22">
        <f>IF(OR(B2335&amp;""="",NOT(ISNUMBER(A2335))),"",IF(COUNTIFS($B$6:$B$3005,B2335&amp;"",$A$6:$A$3005,"&gt;"&amp;A2335)=0,1,0))</f>
        <v/>
      </c>
    </row>
    <row r="2336">
      <c r="A2336" s="13" t="n"/>
      <c r="B2336" s="5" t="n"/>
      <c r="C2336" s="17" t="n"/>
      <c r="D2336" s="5" t="n"/>
      <c r="E2336" s="5" t="n"/>
      <c r="F2336" s="6">
        <f>IF(B2336&amp;""="","",IFERROR(INDEX('الطلاب'!$B$6:$B$505,MATCH(B2336&amp;"",'الطلاب'!$A$6:$A$505,0))&amp;"","كود غير موجود"))</f>
        <v/>
      </c>
      <c r="G2336" s="6">
        <f>IF(B2336&amp;""="","",IFERROR(INDEX('الطلاب'!$F$6:$F$505,MATCH(B2336&amp;"",'الطلاب'!$A$6:$A$505,0))&amp;"",""))</f>
        <v/>
      </c>
      <c r="H2336" s="22">
        <f>IF(OR(B2336&amp;""="",NOT(ISNUMBER(A2336))),"",IF(COUNTIFS($B$6:$B$3005,B2336&amp;"",$A$6:$A$3005,"&gt;"&amp;A2336)=0,1,0))</f>
        <v/>
      </c>
    </row>
    <row r="2337">
      <c r="A2337" s="13" t="n"/>
      <c r="B2337" s="5" t="n"/>
      <c r="C2337" s="17" t="n"/>
      <c r="D2337" s="5" t="n"/>
      <c r="E2337" s="5" t="n"/>
      <c r="F2337" s="6">
        <f>IF(B2337&amp;""="","",IFERROR(INDEX('الطلاب'!$B$6:$B$505,MATCH(B2337&amp;"",'الطلاب'!$A$6:$A$505,0))&amp;"","كود غير موجود"))</f>
        <v/>
      </c>
      <c r="G2337" s="6">
        <f>IF(B2337&amp;""="","",IFERROR(INDEX('الطلاب'!$F$6:$F$505,MATCH(B2337&amp;"",'الطلاب'!$A$6:$A$505,0))&amp;"",""))</f>
        <v/>
      </c>
      <c r="H2337" s="22">
        <f>IF(OR(B2337&amp;""="",NOT(ISNUMBER(A2337))),"",IF(COUNTIFS($B$6:$B$3005,B2337&amp;"",$A$6:$A$3005,"&gt;"&amp;A2337)=0,1,0))</f>
        <v/>
      </c>
    </row>
    <row r="2338">
      <c r="A2338" s="13" t="n"/>
      <c r="B2338" s="5" t="n"/>
      <c r="C2338" s="17" t="n"/>
      <c r="D2338" s="5" t="n"/>
      <c r="E2338" s="5" t="n"/>
      <c r="F2338" s="6">
        <f>IF(B2338&amp;""="","",IFERROR(INDEX('الطلاب'!$B$6:$B$505,MATCH(B2338&amp;"",'الطلاب'!$A$6:$A$505,0))&amp;"","كود غير موجود"))</f>
        <v/>
      </c>
      <c r="G2338" s="6">
        <f>IF(B2338&amp;""="","",IFERROR(INDEX('الطلاب'!$F$6:$F$505,MATCH(B2338&amp;"",'الطلاب'!$A$6:$A$505,0))&amp;"",""))</f>
        <v/>
      </c>
      <c r="H2338" s="22">
        <f>IF(OR(B2338&amp;""="",NOT(ISNUMBER(A2338))),"",IF(COUNTIFS($B$6:$B$3005,B2338&amp;"",$A$6:$A$3005,"&gt;"&amp;A2338)=0,1,0))</f>
        <v/>
      </c>
    </row>
    <row r="2339">
      <c r="A2339" s="13" t="n"/>
      <c r="B2339" s="5" t="n"/>
      <c r="C2339" s="17" t="n"/>
      <c r="D2339" s="5" t="n"/>
      <c r="E2339" s="5" t="n"/>
      <c r="F2339" s="6">
        <f>IF(B2339&amp;""="","",IFERROR(INDEX('الطلاب'!$B$6:$B$505,MATCH(B2339&amp;"",'الطلاب'!$A$6:$A$505,0))&amp;"","كود غير موجود"))</f>
        <v/>
      </c>
      <c r="G2339" s="6">
        <f>IF(B2339&amp;""="","",IFERROR(INDEX('الطلاب'!$F$6:$F$505,MATCH(B2339&amp;"",'الطلاب'!$A$6:$A$505,0))&amp;"",""))</f>
        <v/>
      </c>
      <c r="H2339" s="22">
        <f>IF(OR(B2339&amp;""="",NOT(ISNUMBER(A2339))),"",IF(COUNTIFS($B$6:$B$3005,B2339&amp;"",$A$6:$A$3005,"&gt;"&amp;A2339)=0,1,0))</f>
        <v/>
      </c>
    </row>
    <row r="2340">
      <c r="A2340" s="13" t="n"/>
      <c r="B2340" s="5" t="n"/>
      <c r="C2340" s="17" t="n"/>
      <c r="D2340" s="5" t="n"/>
      <c r="E2340" s="5" t="n"/>
      <c r="F2340" s="6">
        <f>IF(B2340&amp;""="","",IFERROR(INDEX('الطلاب'!$B$6:$B$505,MATCH(B2340&amp;"",'الطلاب'!$A$6:$A$505,0))&amp;"","كود غير موجود"))</f>
        <v/>
      </c>
      <c r="G2340" s="6">
        <f>IF(B2340&amp;""="","",IFERROR(INDEX('الطلاب'!$F$6:$F$505,MATCH(B2340&amp;"",'الطلاب'!$A$6:$A$505,0))&amp;"",""))</f>
        <v/>
      </c>
      <c r="H2340" s="22">
        <f>IF(OR(B2340&amp;""="",NOT(ISNUMBER(A2340))),"",IF(COUNTIFS($B$6:$B$3005,B2340&amp;"",$A$6:$A$3005,"&gt;"&amp;A2340)=0,1,0))</f>
        <v/>
      </c>
    </row>
    <row r="2341">
      <c r="A2341" s="13" t="n"/>
      <c r="B2341" s="5" t="n"/>
      <c r="C2341" s="17" t="n"/>
      <c r="D2341" s="5" t="n"/>
      <c r="E2341" s="5" t="n"/>
      <c r="F2341" s="6">
        <f>IF(B2341&amp;""="","",IFERROR(INDEX('الطلاب'!$B$6:$B$505,MATCH(B2341&amp;"",'الطلاب'!$A$6:$A$505,0))&amp;"","كود غير موجود"))</f>
        <v/>
      </c>
      <c r="G2341" s="6">
        <f>IF(B2341&amp;""="","",IFERROR(INDEX('الطلاب'!$F$6:$F$505,MATCH(B2341&amp;"",'الطلاب'!$A$6:$A$505,0))&amp;"",""))</f>
        <v/>
      </c>
      <c r="H2341" s="22">
        <f>IF(OR(B2341&amp;""="",NOT(ISNUMBER(A2341))),"",IF(COUNTIFS($B$6:$B$3005,B2341&amp;"",$A$6:$A$3005,"&gt;"&amp;A2341)=0,1,0))</f>
        <v/>
      </c>
    </row>
    <row r="2342">
      <c r="A2342" s="13" t="n"/>
      <c r="B2342" s="5" t="n"/>
      <c r="C2342" s="17" t="n"/>
      <c r="D2342" s="5" t="n"/>
      <c r="E2342" s="5" t="n"/>
      <c r="F2342" s="6">
        <f>IF(B2342&amp;""="","",IFERROR(INDEX('الطلاب'!$B$6:$B$505,MATCH(B2342&amp;"",'الطلاب'!$A$6:$A$505,0))&amp;"","كود غير موجود"))</f>
        <v/>
      </c>
      <c r="G2342" s="6">
        <f>IF(B2342&amp;""="","",IFERROR(INDEX('الطلاب'!$F$6:$F$505,MATCH(B2342&amp;"",'الطلاب'!$A$6:$A$505,0))&amp;"",""))</f>
        <v/>
      </c>
      <c r="H2342" s="22">
        <f>IF(OR(B2342&amp;""="",NOT(ISNUMBER(A2342))),"",IF(COUNTIFS($B$6:$B$3005,B2342&amp;"",$A$6:$A$3005,"&gt;"&amp;A2342)=0,1,0))</f>
        <v/>
      </c>
    </row>
    <row r="2343">
      <c r="A2343" s="13" t="n"/>
      <c r="B2343" s="5" t="n"/>
      <c r="C2343" s="17" t="n"/>
      <c r="D2343" s="5" t="n"/>
      <c r="E2343" s="5" t="n"/>
      <c r="F2343" s="6">
        <f>IF(B2343&amp;""="","",IFERROR(INDEX('الطلاب'!$B$6:$B$505,MATCH(B2343&amp;"",'الطلاب'!$A$6:$A$505,0))&amp;"","كود غير موجود"))</f>
        <v/>
      </c>
      <c r="G2343" s="6">
        <f>IF(B2343&amp;""="","",IFERROR(INDEX('الطلاب'!$F$6:$F$505,MATCH(B2343&amp;"",'الطلاب'!$A$6:$A$505,0))&amp;"",""))</f>
        <v/>
      </c>
      <c r="H2343" s="22">
        <f>IF(OR(B2343&amp;""="",NOT(ISNUMBER(A2343))),"",IF(COUNTIFS($B$6:$B$3005,B2343&amp;"",$A$6:$A$3005,"&gt;"&amp;A2343)=0,1,0))</f>
        <v/>
      </c>
    </row>
    <row r="2344">
      <c r="A2344" s="13" t="n"/>
      <c r="B2344" s="5" t="n"/>
      <c r="C2344" s="17" t="n"/>
      <c r="D2344" s="5" t="n"/>
      <c r="E2344" s="5" t="n"/>
      <c r="F2344" s="6">
        <f>IF(B2344&amp;""="","",IFERROR(INDEX('الطلاب'!$B$6:$B$505,MATCH(B2344&amp;"",'الطلاب'!$A$6:$A$505,0))&amp;"","كود غير موجود"))</f>
        <v/>
      </c>
      <c r="G2344" s="6">
        <f>IF(B2344&amp;""="","",IFERROR(INDEX('الطلاب'!$F$6:$F$505,MATCH(B2344&amp;"",'الطلاب'!$A$6:$A$505,0))&amp;"",""))</f>
        <v/>
      </c>
      <c r="H2344" s="22">
        <f>IF(OR(B2344&amp;""="",NOT(ISNUMBER(A2344))),"",IF(COUNTIFS($B$6:$B$3005,B2344&amp;"",$A$6:$A$3005,"&gt;"&amp;A2344)=0,1,0))</f>
        <v/>
      </c>
    </row>
    <row r="2345">
      <c r="A2345" s="13" t="n"/>
      <c r="B2345" s="5" t="n"/>
      <c r="C2345" s="17" t="n"/>
      <c r="D2345" s="5" t="n"/>
      <c r="E2345" s="5" t="n"/>
      <c r="F2345" s="6">
        <f>IF(B2345&amp;""="","",IFERROR(INDEX('الطلاب'!$B$6:$B$505,MATCH(B2345&amp;"",'الطلاب'!$A$6:$A$505,0))&amp;"","كود غير موجود"))</f>
        <v/>
      </c>
      <c r="G2345" s="6">
        <f>IF(B2345&amp;""="","",IFERROR(INDEX('الطلاب'!$F$6:$F$505,MATCH(B2345&amp;"",'الطلاب'!$A$6:$A$505,0))&amp;"",""))</f>
        <v/>
      </c>
      <c r="H2345" s="22">
        <f>IF(OR(B2345&amp;""="",NOT(ISNUMBER(A2345))),"",IF(COUNTIFS($B$6:$B$3005,B2345&amp;"",$A$6:$A$3005,"&gt;"&amp;A2345)=0,1,0))</f>
        <v/>
      </c>
    </row>
    <row r="2346">
      <c r="A2346" s="13" t="n"/>
      <c r="B2346" s="5" t="n"/>
      <c r="C2346" s="17" t="n"/>
      <c r="D2346" s="5" t="n"/>
      <c r="E2346" s="5" t="n"/>
      <c r="F2346" s="6">
        <f>IF(B2346&amp;""="","",IFERROR(INDEX('الطلاب'!$B$6:$B$505,MATCH(B2346&amp;"",'الطلاب'!$A$6:$A$505,0))&amp;"","كود غير موجود"))</f>
        <v/>
      </c>
      <c r="G2346" s="6">
        <f>IF(B2346&amp;""="","",IFERROR(INDEX('الطلاب'!$F$6:$F$505,MATCH(B2346&amp;"",'الطلاب'!$A$6:$A$505,0))&amp;"",""))</f>
        <v/>
      </c>
      <c r="H2346" s="22">
        <f>IF(OR(B2346&amp;""="",NOT(ISNUMBER(A2346))),"",IF(COUNTIFS($B$6:$B$3005,B2346&amp;"",$A$6:$A$3005,"&gt;"&amp;A2346)=0,1,0))</f>
        <v/>
      </c>
    </row>
    <row r="2347">
      <c r="A2347" s="13" t="n"/>
      <c r="B2347" s="5" t="n"/>
      <c r="C2347" s="17" t="n"/>
      <c r="D2347" s="5" t="n"/>
      <c r="E2347" s="5" t="n"/>
      <c r="F2347" s="6">
        <f>IF(B2347&amp;""="","",IFERROR(INDEX('الطلاب'!$B$6:$B$505,MATCH(B2347&amp;"",'الطلاب'!$A$6:$A$505,0))&amp;"","كود غير موجود"))</f>
        <v/>
      </c>
      <c r="G2347" s="6">
        <f>IF(B2347&amp;""="","",IFERROR(INDEX('الطلاب'!$F$6:$F$505,MATCH(B2347&amp;"",'الطلاب'!$A$6:$A$505,0))&amp;"",""))</f>
        <v/>
      </c>
      <c r="H2347" s="22">
        <f>IF(OR(B2347&amp;""="",NOT(ISNUMBER(A2347))),"",IF(COUNTIFS($B$6:$B$3005,B2347&amp;"",$A$6:$A$3005,"&gt;"&amp;A2347)=0,1,0))</f>
        <v/>
      </c>
    </row>
    <row r="2348">
      <c r="A2348" s="13" t="n"/>
      <c r="B2348" s="5" t="n"/>
      <c r="C2348" s="17" t="n"/>
      <c r="D2348" s="5" t="n"/>
      <c r="E2348" s="5" t="n"/>
      <c r="F2348" s="6">
        <f>IF(B2348&amp;""="","",IFERROR(INDEX('الطلاب'!$B$6:$B$505,MATCH(B2348&amp;"",'الطلاب'!$A$6:$A$505,0))&amp;"","كود غير موجود"))</f>
        <v/>
      </c>
      <c r="G2348" s="6">
        <f>IF(B2348&amp;""="","",IFERROR(INDEX('الطلاب'!$F$6:$F$505,MATCH(B2348&amp;"",'الطلاب'!$A$6:$A$505,0))&amp;"",""))</f>
        <v/>
      </c>
      <c r="H2348" s="22">
        <f>IF(OR(B2348&amp;""="",NOT(ISNUMBER(A2348))),"",IF(COUNTIFS($B$6:$B$3005,B2348&amp;"",$A$6:$A$3005,"&gt;"&amp;A2348)=0,1,0))</f>
        <v/>
      </c>
    </row>
    <row r="2349">
      <c r="A2349" s="13" t="n"/>
      <c r="B2349" s="5" t="n"/>
      <c r="C2349" s="17" t="n"/>
      <c r="D2349" s="5" t="n"/>
      <c r="E2349" s="5" t="n"/>
      <c r="F2349" s="6">
        <f>IF(B2349&amp;""="","",IFERROR(INDEX('الطلاب'!$B$6:$B$505,MATCH(B2349&amp;"",'الطلاب'!$A$6:$A$505,0))&amp;"","كود غير موجود"))</f>
        <v/>
      </c>
      <c r="G2349" s="6">
        <f>IF(B2349&amp;""="","",IFERROR(INDEX('الطلاب'!$F$6:$F$505,MATCH(B2349&amp;"",'الطلاب'!$A$6:$A$505,0))&amp;"",""))</f>
        <v/>
      </c>
      <c r="H2349" s="22">
        <f>IF(OR(B2349&amp;""="",NOT(ISNUMBER(A2349))),"",IF(COUNTIFS($B$6:$B$3005,B2349&amp;"",$A$6:$A$3005,"&gt;"&amp;A2349)=0,1,0))</f>
        <v/>
      </c>
    </row>
    <row r="2350">
      <c r="A2350" s="13" t="n"/>
      <c r="B2350" s="5" t="n"/>
      <c r="C2350" s="17" t="n"/>
      <c r="D2350" s="5" t="n"/>
      <c r="E2350" s="5" t="n"/>
      <c r="F2350" s="6">
        <f>IF(B2350&amp;""="","",IFERROR(INDEX('الطلاب'!$B$6:$B$505,MATCH(B2350&amp;"",'الطلاب'!$A$6:$A$505,0))&amp;"","كود غير موجود"))</f>
        <v/>
      </c>
      <c r="G2350" s="6">
        <f>IF(B2350&amp;""="","",IFERROR(INDEX('الطلاب'!$F$6:$F$505,MATCH(B2350&amp;"",'الطلاب'!$A$6:$A$505,0))&amp;"",""))</f>
        <v/>
      </c>
      <c r="H2350" s="22">
        <f>IF(OR(B2350&amp;""="",NOT(ISNUMBER(A2350))),"",IF(COUNTIFS($B$6:$B$3005,B2350&amp;"",$A$6:$A$3005,"&gt;"&amp;A2350)=0,1,0))</f>
        <v/>
      </c>
    </row>
    <row r="2351">
      <c r="A2351" s="13" t="n"/>
      <c r="B2351" s="5" t="n"/>
      <c r="C2351" s="17" t="n"/>
      <c r="D2351" s="5" t="n"/>
      <c r="E2351" s="5" t="n"/>
      <c r="F2351" s="6">
        <f>IF(B2351&amp;""="","",IFERROR(INDEX('الطلاب'!$B$6:$B$505,MATCH(B2351&amp;"",'الطلاب'!$A$6:$A$505,0))&amp;"","كود غير موجود"))</f>
        <v/>
      </c>
      <c r="G2351" s="6">
        <f>IF(B2351&amp;""="","",IFERROR(INDEX('الطلاب'!$F$6:$F$505,MATCH(B2351&amp;"",'الطلاب'!$A$6:$A$505,0))&amp;"",""))</f>
        <v/>
      </c>
      <c r="H2351" s="22">
        <f>IF(OR(B2351&amp;""="",NOT(ISNUMBER(A2351))),"",IF(COUNTIFS($B$6:$B$3005,B2351&amp;"",$A$6:$A$3005,"&gt;"&amp;A2351)=0,1,0))</f>
        <v/>
      </c>
    </row>
    <row r="2352">
      <c r="A2352" s="13" t="n"/>
      <c r="B2352" s="5" t="n"/>
      <c r="C2352" s="17" t="n"/>
      <c r="D2352" s="5" t="n"/>
      <c r="E2352" s="5" t="n"/>
      <c r="F2352" s="6">
        <f>IF(B2352&amp;""="","",IFERROR(INDEX('الطلاب'!$B$6:$B$505,MATCH(B2352&amp;"",'الطلاب'!$A$6:$A$505,0))&amp;"","كود غير موجود"))</f>
        <v/>
      </c>
      <c r="G2352" s="6">
        <f>IF(B2352&amp;""="","",IFERROR(INDEX('الطلاب'!$F$6:$F$505,MATCH(B2352&amp;"",'الطلاب'!$A$6:$A$505,0))&amp;"",""))</f>
        <v/>
      </c>
      <c r="H2352" s="22">
        <f>IF(OR(B2352&amp;""="",NOT(ISNUMBER(A2352))),"",IF(COUNTIFS($B$6:$B$3005,B2352&amp;"",$A$6:$A$3005,"&gt;"&amp;A2352)=0,1,0))</f>
        <v/>
      </c>
    </row>
    <row r="2353">
      <c r="A2353" s="13" t="n"/>
      <c r="B2353" s="5" t="n"/>
      <c r="C2353" s="17" t="n"/>
      <c r="D2353" s="5" t="n"/>
      <c r="E2353" s="5" t="n"/>
      <c r="F2353" s="6">
        <f>IF(B2353&amp;""="","",IFERROR(INDEX('الطلاب'!$B$6:$B$505,MATCH(B2353&amp;"",'الطلاب'!$A$6:$A$505,0))&amp;"","كود غير موجود"))</f>
        <v/>
      </c>
      <c r="G2353" s="6">
        <f>IF(B2353&amp;""="","",IFERROR(INDEX('الطلاب'!$F$6:$F$505,MATCH(B2353&amp;"",'الطلاب'!$A$6:$A$505,0))&amp;"",""))</f>
        <v/>
      </c>
      <c r="H2353" s="22">
        <f>IF(OR(B2353&amp;""="",NOT(ISNUMBER(A2353))),"",IF(COUNTIFS($B$6:$B$3005,B2353&amp;"",$A$6:$A$3005,"&gt;"&amp;A2353)=0,1,0))</f>
        <v/>
      </c>
    </row>
    <row r="2354">
      <c r="A2354" s="13" t="n"/>
      <c r="B2354" s="5" t="n"/>
      <c r="C2354" s="17" t="n"/>
      <c r="D2354" s="5" t="n"/>
      <c r="E2354" s="5" t="n"/>
      <c r="F2354" s="6">
        <f>IF(B2354&amp;""="","",IFERROR(INDEX('الطلاب'!$B$6:$B$505,MATCH(B2354&amp;"",'الطلاب'!$A$6:$A$505,0))&amp;"","كود غير موجود"))</f>
        <v/>
      </c>
      <c r="G2354" s="6">
        <f>IF(B2354&amp;""="","",IFERROR(INDEX('الطلاب'!$F$6:$F$505,MATCH(B2354&amp;"",'الطلاب'!$A$6:$A$505,0))&amp;"",""))</f>
        <v/>
      </c>
      <c r="H2354" s="22">
        <f>IF(OR(B2354&amp;""="",NOT(ISNUMBER(A2354))),"",IF(COUNTIFS($B$6:$B$3005,B2354&amp;"",$A$6:$A$3005,"&gt;"&amp;A2354)=0,1,0))</f>
        <v/>
      </c>
    </row>
    <row r="2355">
      <c r="A2355" s="13" t="n"/>
      <c r="B2355" s="5" t="n"/>
      <c r="C2355" s="17" t="n"/>
      <c r="D2355" s="5" t="n"/>
      <c r="E2355" s="5" t="n"/>
      <c r="F2355" s="6">
        <f>IF(B2355&amp;""="","",IFERROR(INDEX('الطلاب'!$B$6:$B$505,MATCH(B2355&amp;"",'الطلاب'!$A$6:$A$505,0))&amp;"","كود غير موجود"))</f>
        <v/>
      </c>
      <c r="G2355" s="6">
        <f>IF(B2355&amp;""="","",IFERROR(INDEX('الطلاب'!$F$6:$F$505,MATCH(B2355&amp;"",'الطلاب'!$A$6:$A$505,0))&amp;"",""))</f>
        <v/>
      </c>
      <c r="H2355" s="22">
        <f>IF(OR(B2355&amp;""="",NOT(ISNUMBER(A2355))),"",IF(COUNTIFS($B$6:$B$3005,B2355&amp;"",$A$6:$A$3005,"&gt;"&amp;A2355)=0,1,0))</f>
        <v/>
      </c>
    </row>
    <row r="2356">
      <c r="A2356" s="13" t="n"/>
      <c r="B2356" s="5" t="n"/>
      <c r="C2356" s="17" t="n"/>
      <c r="D2356" s="5" t="n"/>
      <c r="E2356" s="5" t="n"/>
      <c r="F2356" s="6">
        <f>IF(B2356&amp;""="","",IFERROR(INDEX('الطلاب'!$B$6:$B$505,MATCH(B2356&amp;"",'الطلاب'!$A$6:$A$505,0))&amp;"","كود غير موجود"))</f>
        <v/>
      </c>
      <c r="G2356" s="6">
        <f>IF(B2356&amp;""="","",IFERROR(INDEX('الطلاب'!$F$6:$F$505,MATCH(B2356&amp;"",'الطلاب'!$A$6:$A$505,0))&amp;"",""))</f>
        <v/>
      </c>
      <c r="H2356" s="22">
        <f>IF(OR(B2356&amp;""="",NOT(ISNUMBER(A2356))),"",IF(COUNTIFS($B$6:$B$3005,B2356&amp;"",$A$6:$A$3005,"&gt;"&amp;A2356)=0,1,0))</f>
        <v/>
      </c>
    </row>
    <row r="2357">
      <c r="A2357" s="13" t="n"/>
      <c r="B2357" s="5" t="n"/>
      <c r="C2357" s="17" t="n"/>
      <c r="D2357" s="5" t="n"/>
      <c r="E2357" s="5" t="n"/>
      <c r="F2357" s="6">
        <f>IF(B2357&amp;""="","",IFERROR(INDEX('الطلاب'!$B$6:$B$505,MATCH(B2357&amp;"",'الطلاب'!$A$6:$A$505,0))&amp;"","كود غير موجود"))</f>
        <v/>
      </c>
      <c r="G2357" s="6">
        <f>IF(B2357&amp;""="","",IFERROR(INDEX('الطلاب'!$F$6:$F$505,MATCH(B2357&amp;"",'الطلاب'!$A$6:$A$505,0))&amp;"",""))</f>
        <v/>
      </c>
      <c r="H2357" s="22">
        <f>IF(OR(B2357&amp;""="",NOT(ISNUMBER(A2357))),"",IF(COUNTIFS($B$6:$B$3005,B2357&amp;"",$A$6:$A$3005,"&gt;"&amp;A2357)=0,1,0))</f>
        <v/>
      </c>
    </row>
    <row r="2358">
      <c r="A2358" s="13" t="n"/>
      <c r="B2358" s="5" t="n"/>
      <c r="C2358" s="17" t="n"/>
      <c r="D2358" s="5" t="n"/>
      <c r="E2358" s="5" t="n"/>
      <c r="F2358" s="6">
        <f>IF(B2358&amp;""="","",IFERROR(INDEX('الطلاب'!$B$6:$B$505,MATCH(B2358&amp;"",'الطلاب'!$A$6:$A$505,0))&amp;"","كود غير موجود"))</f>
        <v/>
      </c>
      <c r="G2358" s="6">
        <f>IF(B2358&amp;""="","",IFERROR(INDEX('الطلاب'!$F$6:$F$505,MATCH(B2358&amp;"",'الطلاب'!$A$6:$A$505,0))&amp;"",""))</f>
        <v/>
      </c>
      <c r="H2358" s="22">
        <f>IF(OR(B2358&amp;""="",NOT(ISNUMBER(A2358))),"",IF(COUNTIFS($B$6:$B$3005,B2358&amp;"",$A$6:$A$3005,"&gt;"&amp;A2358)=0,1,0))</f>
        <v/>
      </c>
    </row>
    <row r="2359">
      <c r="A2359" s="13" t="n"/>
      <c r="B2359" s="5" t="n"/>
      <c r="C2359" s="17" t="n"/>
      <c r="D2359" s="5" t="n"/>
      <c r="E2359" s="5" t="n"/>
      <c r="F2359" s="6">
        <f>IF(B2359&amp;""="","",IFERROR(INDEX('الطلاب'!$B$6:$B$505,MATCH(B2359&amp;"",'الطلاب'!$A$6:$A$505,0))&amp;"","كود غير موجود"))</f>
        <v/>
      </c>
      <c r="G2359" s="6">
        <f>IF(B2359&amp;""="","",IFERROR(INDEX('الطلاب'!$F$6:$F$505,MATCH(B2359&amp;"",'الطلاب'!$A$6:$A$505,0))&amp;"",""))</f>
        <v/>
      </c>
      <c r="H2359" s="22">
        <f>IF(OR(B2359&amp;""="",NOT(ISNUMBER(A2359))),"",IF(COUNTIFS($B$6:$B$3005,B2359&amp;"",$A$6:$A$3005,"&gt;"&amp;A2359)=0,1,0))</f>
        <v/>
      </c>
    </row>
    <row r="2360">
      <c r="A2360" s="13" t="n"/>
      <c r="B2360" s="5" t="n"/>
      <c r="C2360" s="17" t="n"/>
      <c r="D2360" s="5" t="n"/>
      <c r="E2360" s="5" t="n"/>
      <c r="F2360" s="6">
        <f>IF(B2360&amp;""="","",IFERROR(INDEX('الطلاب'!$B$6:$B$505,MATCH(B2360&amp;"",'الطلاب'!$A$6:$A$505,0))&amp;"","كود غير موجود"))</f>
        <v/>
      </c>
      <c r="G2360" s="6">
        <f>IF(B2360&amp;""="","",IFERROR(INDEX('الطلاب'!$F$6:$F$505,MATCH(B2360&amp;"",'الطلاب'!$A$6:$A$505,0))&amp;"",""))</f>
        <v/>
      </c>
      <c r="H2360" s="22">
        <f>IF(OR(B2360&amp;""="",NOT(ISNUMBER(A2360))),"",IF(COUNTIFS($B$6:$B$3005,B2360&amp;"",$A$6:$A$3005,"&gt;"&amp;A2360)=0,1,0))</f>
        <v/>
      </c>
    </row>
    <row r="2361">
      <c r="A2361" s="13" t="n"/>
      <c r="B2361" s="5" t="n"/>
      <c r="C2361" s="17" t="n"/>
      <c r="D2361" s="5" t="n"/>
      <c r="E2361" s="5" t="n"/>
      <c r="F2361" s="6">
        <f>IF(B2361&amp;""="","",IFERROR(INDEX('الطلاب'!$B$6:$B$505,MATCH(B2361&amp;"",'الطلاب'!$A$6:$A$505,0))&amp;"","كود غير موجود"))</f>
        <v/>
      </c>
      <c r="G2361" s="6">
        <f>IF(B2361&amp;""="","",IFERROR(INDEX('الطلاب'!$F$6:$F$505,MATCH(B2361&amp;"",'الطلاب'!$A$6:$A$505,0))&amp;"",""))</f>
        <v/>
      </c>
      <c r="H2361" s="22">
        <f>IF(OR(B2361&amp;""="",NOT(ISNUMBER(A2361))),"",IF(COUNTIFS($B$6:$B$3005,B2361&amp;"",$A$6:$A$3005,"&gt;"&amp;A2361)=0,1,0))</f>
        <v/>
      </c>
    </row>
    <row r="2362">
      <c r="A2362" s="13" t="n"/>
      <c r="B2362" s="5" t="n"/>
      <c r="C2362" s="17" t="n"/>
      <c r="D2362" s="5" t="n"/>
      <c r="E2362" s="5" t="n"/>
      <c r="F2362" s="6">
        <f>IF(B2362&amp;""="","",IFERROR(INDEX('الطلاب'!$B$6:$B$505,MATCH(B2362&amp;"",'الطلاب'!$A$6:$A$505,0))&amp;"","كود غير موجود"))</f>
        <v/>
      </c>
      <c r="G2362" s="6">
        <f>IF(B2362&amp;""="","",IFERROR(INDEX('الطلاب'!$F$6:$F$505,MATCH(B2362&amp;"",'الطلاب'!$A$6:$A$505,0))&amp;"",""))</f>
        <v/>
      </c>
      <c r="H2362" s="22">
        <f>IF(OR(B2362&amp;""="",NOT(ISNUMBER(A2362))),"",IF(COUNTIFS($B$6:$B$3005,B2362&amp;"",$A$6:$A$3005,"&gt;"&amp;A2362)=0,1,0))</f>
        <v/>
      </c>
    </row>
    <row r="2363">
      <c r="A2363" s="13" t="n"/>
      <c r="B2363" s="5" t="n"/>
      <c r="C2363" s="17" t="n"/>
      <c r="D2363" s="5" t="n"/>
      <c r="E2363" s="5" t="n"/>
      <c r="F2363" s="6">
        <f>IF(B2363&amp;""="","",IFERROR(INDEX('الطلاب'!$B$6:$B$505,MATCH(B2363&amp;"",'الطلاب'!$A$6:$A$505,0))&amp;"","كود غير موجود"))</f>
        <v/>
      </c>
      <c r="G2363" s="6">
        <f>IF(B2363&amp;""="","",IFERROR(INDEX('الطلاب'!$F$6:$F$505,MATCH(B2363&amp;"",'الطلاب'!$A$6:$A$505,0))&amp;"",""))</f>
        <v/>
      </c>
      <c r="H2363" s="22">
        <f>IF(OR(B2363&amp;""="",NOT(ISNUMBER(A2363))),"",IF(COUNTIFS($B$6:$B$3005,B2363&amp;"",$A$6:$A$3005,"&gt;"&amp;A2363)=0,1,0))</f>
        <v/>
      </c>
    </row>
    <row r="2364">
      <c r="A2364" s="13" t="n"/>
      <c r="B2364" s="5" t="n"/>
      <c r="C2364" s="17" t="n"/>
      <c r="D2364" s="5" t="n"/>
      <c r="E2364" s="5" t="n"/>
      <c r="F2364" s="6">
        <f>IF(B2364&amp;""="","",IFERROR(INDEX('الطلاب'!$B$6:$B$505,MATCH(B2364&amp;"",'الطلاب'!$A$6:$A$505,0))&amp;"","كود غير موجود"))</f>
        <v/>
      </c>
      <c r="G2364" s="6">
        <f>IF(B2364&amp;""="","",IFERROR(INDEX('الطلاب'!$F$6:$F$505,MATCH(B2364&amp;"",'الطلاب'!$A$6:$A$505,0))&amp;"",""))</f>
        <v/>
      </c>
      <c r="H2364" s="22">
        <f>IF(OR(B2364&amp;""="",NOT(ISNUMBER(A2364))),"",IF(COUNTIFS($B$6:$B$3005,B2364&amp;"",$A$6:$A$3005,"&gt;"&amp;A2364)=0,1,0))</f>
        <v/>
      </c>
    </row>
    <row r="2365">
      <c r="A2365" s="13" t="n"/>
      <c r="B2365" s="5" t="n"/>
      <c r="C2365" s="17" t="n"/>
      <c r="D2365" s="5" t="n"/>
      <c r="E2365" s="5" t="n"/>
      <c r="F2365" s="6">
        <f>IF(B2365&amp;""="","",IFERROR(INDEX('الطلاب'!$B$6:$B$505,MATCH(B2365&amp;"",'الطلاب'!$A$6:$A$505,0))&amp;"","كود غير موجود"))</f>
        <v/>
      </c>
      <c r="G2365" s="6">
        <f>IF(B2365&amp;""="","",IFERROR(INDEX('الطلاب'!$F$6:$F$505,MATCH(B2365&amp;"",'الطلاب'!$A$6:$A$505,0))&amp;"",""))</f>
        <v/>
      </c>
      <c r="H2365" s="22">
        <f>IF(OR(B2365&amp;""="",NOT(ISNUMBER(A2365))),"",IF(COUNTIFS($B$6:$B$3005,B2365&amp;"",$A$6:$A$3005,"&gt;"&amp;A2365)=0,1,0))</f>
        <v/>
      </c>
    </row>
    <row r="2366">
      <c r="A2366" s="13" t="n"/>
      <c r="B2366" s="5" t="n"/>
      <c r="C2366" s="17" t="n"/>
      <c r="D2366" s="5" t="n"/>
      <c r="E2366" s="5" t="n"/>
      <c r="F2366" s="6">
        <f>IF(B2366&amp;""="","",IFERROR(INDEX('الطلاب'!$B$6:$B$505,MATCH(B2366&amp;"",'الطلاب'!$A$6:$A$505,0))&amp;"","كود غير موجود"))</f>
        <v/>
      </c>
      <c r="G2366" s="6">
        <f>IF(B2366&amp;""="","",IFERROR(INDEX('الطلاب'!$F$6:$F$505,MATCH(B2366&amp;"",'الطلاب'!$A$6:$A$505,0))&amp;"",""))</f>
        <v/>
      </c>
      <c r="H2366" s="22">
        <f>IF(OR(B2366&amp;""="",NOT(ISNUMBER(A2366))),"",IF(COUNTIFS($B$6:$B$3005,B2366&amp;"",$A$6:$A$3005,"&gt;"&amp;A2366)=0,1,0))</f>
        <v/>
      </c>
    </row>
    <row r="2367">
      <c r="A2367" s="13" t="n"/>
      <c r="B2367" s="5" t="n"/>
      <c r="C2367" s="17" t="n"/>
      <c r="D2367" s="5" t="n"/>
      <c r="E2367" s="5" t="n"/>
      <c r="F2367" s="6">
        <f>IF(B2367&amp;""="","",IFERROR(INDEX('الطلاب'!$B$6:$B$505,MATCH(B2367&amp;"",'الطلاب'!$A$6:$A$505,0))&amp;"","كود غير موجود"))</f>
        <v/>
      </c>
      <c r="G2367" s="6">
        <f>IF(B2367&amp;""="","",IFERROR(INDEX('الطلاب'!$F$6:$F$505,MATCH(B2367&amp;"",'الطلاب'!$A$6:$A$505,0))&amp;"",""))</f>
        <v/>
      </c>
      <c r="H2367" s="22">
        <f>IF(OR(B2367&amp;""="",NOT(ISNUMBER(A2367))),"",IF(COUNTIFS($B$6:$B$3005,B2367&amp;"",$A$6:$A$3005,"&gt;"&amp;A2367)=0,1,0))</f>
        <v/>
      </c>
    </row>
    <row r="2368">
      <c r="A2368" s="13" t="n"/>
      <c r="B2368" s="5" t="n"/>
      <c r="C2368" s="17" t="n"/>
      <c r="D2368" s="5" t="n"/>
      <c r="E2368" s="5" t="n"/>
      <c r="F2368" s="6">
        <f>IF(B2368&amp;""="","",IFERROR(INDEX('الطلاب'!$B$6:$B$505,MATCH(B2368&amp;"",'الطلاب'!$A$6:$A$505,0))&amp;"","كود غير موجود"))</f>
        <v/>
      </c>
      <c r="G2368" s="6">
        <f>IF(B2368&amp;""="","",IFERROR(INDEX('الطلاب'!$F$6:$F$505,MATCH(B2368&amp;"",'الطلاب'!$A$6:$A$505,0))&amp;"",""))</f>
        <v/>
      </c>
      <c r="H2368" s="22">
        <f>IF(OR(B2368&amp;""="",NOT(ISNUMBER(A2368))),"",IF(COUNTIFS($B$6:$B$3005,B2368&amp;"",$A$6:$A$3005,"&gt;"&amp;A2368)=0,1,0))</f>
        <v/>
      </c>
    </row>
    <row r="2369">
      <c r="A2369" s="13" t="n"/>
      <c r="B2369" s="5" t="n"/>
      <c r="C2369" s="17" t="n"/>
      <c r="D2369" s="5" t="n"/>
      <c r="E2369" s="5" t="n"/>
      <c r="F2369" s="6">
        <f>IF(B2369&amp;""="","",IFERROR(INDEX('الطلاب'!$B$6:$B$505,MATCH(B2369&amp;"",'الطلاب'!$A$6:$A$505,0))&amp;"","كود غير موجود"))</f>
        <v/>
      </c>
      <c r="G2369" s="6">
        <f>IF(B2369&amp;""="","",IFERROR(INDEX('الطلاب'!$F$6:$F$505,MATCH(B2369&amp;"",'الطلاب'!$A$6:$A$505,0))&amp;"",""))</f>
        <v/>
      </c>
      <c r="H2369" s="22">
        <f>IF(OR(B2369&amp;""="",NOT(ISNUMBER(A2369))),"",IF(COUNTIFS($B$6:$B$3005,B2369&amp;"",$A$6:$A$3005,"&gt;"&amp;A2369)=0,1,0))</f>
        <v/>
      </c>
    </row>
    <row r="2370">
      <c r="A2370" s="13" t="n"/>
      <c r="B2370" s="5" t="n"/>
      <c r="C2370" s="17" t="n"/>
      <c r="D2370" s="5" t="n"/>
      <c r="E2370" s="5" t="n"/>
      <c r="F2370" s="6">
        <f>IF(B2370&amp;""="","",IFERROR(INDEX('الطلاب'!$B$6:$B$505,MATCH(B2370&amp;"",'الطلاب'!$A$6:$A$505,0))&amp;"","كود غير موجود"))</f>
        <v/>
      </c>
      <c r="G2370" s="6">
        <f>IF(B2370&amp;""="","",IFERROR(INDEX('الطلاب'!$F$6:$F$505,MATCH(B2370&amp;"",'الطلاب'!$A$6:$A$505,0))&amp;"",""))</f>
        <v/>
      </c>
      <c r="H2370" s="22">
        <f>IF(OR(B2370&amp;""="",NOT(ISNUMBER(A2370))),"",IF(COUNTIFS($B$6:$B$3005,B2370&amp;"",$A$6:$A$3005,"&gt;"&amp;A2370)=0,1,0))</f>
        <v/>
      </c>
    </row>
    <row r="2371">
      <c r="A2371" s="13" t="n"/>
      <c r="B2371" s="5" t="n"/>
      <c r="C2371" s="17" t="n"/>
      <c r="D2371" s="5" t="n"/>
      <c r="E2371" s="5" t="n"/>
      <c r="F2371" s="6">
        <f>IF(B2371&amp;""="","",IFERROR(INDEX('الطلاب'!$B$6:$B$505,MATCH(B2371&amp;"",'الطلاب'!$A$6:$A$505,0))&amp;"","كود غير موجود"))</f>
        <v/>
      </c>
      <c r="G2371" s="6">
        <f>IF(B2371&amp;""="","",IFERROR(INDEX('الطلاب'!$F$6:$F$505,MATCH(B2371&amp;"",'الطلاب'!$A$6:$A$505,0))&amp;"",""))</f>
        <v/>
      </c>
      <c r="H2371" s="22">
        <f>IF(OR(B2371&amp;""="",NOT(ISNUMBER(A2371))),"",IF(COUNTIFS($B$6:$B$3005,B2371&amp;"",$A$6:$A$3005,"&gt;"&amp;A2371)=0,1,0))</f>
        <v/>
      </c>
    </row>
    <row r="2372">
      <c r="A2372" s="13" t="n"/>
      <c r="B2372" s="5" t="n"/>
      <c r="C2372" s="17" t="n"/>
      <c r="D2372" s="5" t="n"/>
      <c r="E2372" s="5" t="n"/>
      <c r="F2372" s="6">
        <f>IF(B2372&amp;""="","",IFERROR(INDEX('الطلاب'!$B$6:$B$505,MATCH(B2372&amp;"",'الطلاب'!$A$6:$A$505,0))&amp;"","كود غير موجود"))</f>
        <v/>
      </c>
      <c r="G2372" s="6">
        <f>IF(B2372&amp;""="","",IFERROR(INDEX('الطلاب'!$F$6:$F$505,MATCH(B2372&amp;"",'الطلاب'!$A$6:$A$505,0))&amp;"",""))</f>
        <v/>
      </c>
      <c r="H2372" s="22">
        <f>IF(OR(B2372&amp;""="",NOT(ISNUMBER(A2372))),"",IF(COUNTIFS($B$6:$B$3005,B2372&amp;"",$A$6:$A$3005,"&gt;"&amp;A2372)=0,1,0))</f>
        <v/>
      </c>
    </row>
    <row r="2373">
      <c r="A2373" s="13" t="n"/>
      <c r="B2373" s="5" t="n"/>
      <c r="C2373" s="17" t="n"/>
      <c r="D2373" s="5" t="n"/>
      <c r="E2373" s="5" t="n"/>
      <c r="F2373" s="6">
        <f>IF(B2373&amp;""="","",IFERROR(INDEX('الطلاب'!$B$6:$B$505,MATCH(B2373&amp;"",'الطلاب'!$A$6:$A$505,0))&amp;"","كود غير موجود"))</f>
        <v/>
      </c>
      <c r="G2373" s="6">
        <f>IF(B2373&amp;""="","",IFERROR(INDEX('الطلاب'!$F$6:$F$505,MATCH(B2373&amp;"",'الطلاب'!$A$6:$A$505,0))&amp;"",""))</f>
        <v/>
      </c>
      <c r="H2373" s="22">
        <f>IF(OR(B2373&amp;""="",NOT(ISNUMBER(A2373))),"",IF(COUNTIFS($B$6:$B$3005,B2373&amp;"",$A$6:$A$3005,"&gt;"&amp;A2373)=0,1,0))</f>
        <v/>
      </c>
    </row>
    <row r="2374">
      <c r="A2374" s="13" t="n"/>
      <c r="B2374" s="5" t="n"/>
      <c r="C2374" s="17" t="n"/>
      <c r="D2374" s="5" t="n"/>
      <c r="E2374" s="5" t="n"/>
      <c r="F2374" s="6">
        <f>IF(B2374&amp;""="","",IFERROR(INDEX('الطلاب'!$B$6:$B$505,MATCH(B2374&amp;"",'الطلاب'!$A$6:$A$505,0))&amp;"","كود غير موجود"))</f>
        <v/>
      </c>
      <c r="G2374" s="6">
        <f>IF(B2374&amp;""="","",IFERROR(INDEX('الطلاب'!$F$6:$F$505,MATCH(B2374&amp;"",'الطلاب'!$A$6:$A$505,0))&amp;"",""))</f>
        <v/>
      </c>
      <c r="H2374" s="22">
        <f>IF(OR(B2374&amp;""="",NOT(ISNUMBER(A2374))),"",IF(COUNTIFS($B$6:$B$3005,B2374&amp;"",$A$6:$A$3005,"&gt;"&amp;A2374)=0,1,0))</f>
        <v/>
      </c>
    </row>
    <row r="2375">
      <c r="A2375" s="13" t="n"/>
      <c r="B2375" s="5" t="n"/>
      <c r="C2375" s="17" t="n"/>
      <c r="D2375" s="5" t="n"/>
      <c r="E2375" s="5" t="n"/>
      <c r="F2375" s="6">
        <f>IF(B2375&amp;""="","",IFERROR(INDEX('الطلاب'!$B$6:$B$505,MATCH(B2375&amp;"",'الطلاب'!$A$6:$A$505,0))&amp;"","كود غير موجود"))</f>
        <v/>
      </c>
      <c r="G2375" s="6">
        <f>IF(B2375&amp;""="","",IFERROR(INDEX('الطلاب'!$F$6:$F$505,MATCH(B2375&amp;"",'الطلاب'!$A$6:$A$505,0))&amp;"",""))</f>
        <v/>
      </c>
      <c r="H2375" s="22">
        <f>IF(OR(B2375&amp;""="",NOT(ISNUMBER(A2375))),"",IF(COUNTIFS($B$6:$B$3005,B2375&amp;"",$A$6:$A$3005,"&gt;"&amp;A2375)=0,1,0))</f>
        <v/>
      </c>
    </row>
    <row r="2376">
      <c r="A2376" s="13" t="n"/>
      <c r="B2376" s="5" t="n"/>
      <c r="C2376" s="17" t="n"/>
      <c r="D2376" s="5" t="n"/>
      <c r="E2376" s="5" t="n"/>
      <c r="F2376" s="6">
        <f>IF(B2376&amp;""="","",IFERROR(INDEX('الطلاب'!$B$6:$B$505,MATCH(B2376&amp;"",'الطلاب'!$A$6:$A$505,0))&amp;"","كود غير موجود"))</f>
        <v/>
      </c>
      <c r="G2376" s="6">
        <f>IF(B2376&amp;""="","",IFERROR(INDEX('الطلاب'!$F$6:$F$505,MATCH(B2376&amp;"",'الطلاب'!$A$6:$A$505,0))&amp;"",""))</f>
        <v/>
      </c>
      <c r="H2376" s="22">
        <f>IF(OR(B2376&amp;""="",NOT(ISNUMBER(A2376))),"",IF(COUNTIFS($B$6:$B$3005,B2376&amp;"",$A$6:$A$3005,"&gt;"&amp;A2376)=0,1,0))</f>
        <v/>
      </c>
    </row>
    <row r="2377">
      <c r="A2377" s="13" t="n"/>
      <c r="B2377" s="5" t="n"/>
      <c r="C2377" s="17" t="n"/>
      <c r="D2377" s="5" t="n"/>
      <c r="E2377" s="5" t="n"/>
      <c r="F2377" s="6">
        <f>IF(B2377&amp;""="","",IFERROR(INDEX('الطلاب'!$B$6:$B$505,MATCH(B2377&amp;"",'الطلاب'!$A$6:$A$505,0))&amp;"","كود غير موجود"))</f>
        <v/>
      </c>
      <c r="G2377" s="6">
        <f>IF(B2377&amp;""="","",IFERROR(INDEX('الطلاب'!$F$6:$F$505,MATCH(B2377&amp;"",'الطلاب'!$A$6:$A$505,0))&amp;"",""))</f>
        <v/>
      </c>
      <c r="H2377" s="22">
        <f>IF(OR(B2377&amp;""="",NOT(ISNUMBER(A2377))),"",IF(COUNTIFS($B$6:$B$3005,B2377&amp;"",$A$6:$A$3005,"&gt;"&amp;A2377)=0,1,0))</f>
        <v/>
      </c>
    </row>
    <row r="2378">
      <c r="A2378" s="13" t="n"/>
      <c r="B2378" s="5" t="n"/>
      <c r="C2378" s="17" t="n"/>
      <c r="D2378" s="5" t="n"/>
      <c r="E2378" s="5" t="n"/>
      <c r="F2378" s="6">
        <f>IF(B2378&amp;""="","",IFERROR(INDEX('الطلاب'!$B$6:$B$505,MATCH(B2378&amp;"",'الطلاب'!$A$6:$A$505,0))&amp;"","كود غير موجود"))</f>
        <v/>
      </c>
      <c r="G2378" s="6">
        <f>IF(B2378&amp;""="","",IFERROR(INDEX('الطلاب'!$F$6:$F$505,MATCH(B2378&amp;"",'الطلاب'!$A$6:$A$505,0))&amp;"",""))</f>
        <v/>
      </c>
      <c r="H2378" s="22">
        <f>IF(OR(B2378&amp;""="",NOT(ISNUMBER(A2378))),"",IF(COUNTIFS($B$6:$B$3005,B2378&amp;"",$A$6:$A$3005,"&gt;"&amp;A2378)=0,1,0))</f>
        <v/>
      </c>
    </row>
    <row r="2379">
      <c r="A2379" s="13" t="n"/>
      <c r="B2379" s="5" t="n"/>
      <c r="C2379" s="17" t="n"/>
      <c r="D2379" s="5" t="n"/>
      <c r="E2379" s="5" t="n"/>
      <c r="F2379" s="6">
        <f>IF(B2379&amp;""="","",IFERROR(INDEX('الطلاب'!$B$6:$B$505,MATCH(B2379&amp;"",'الطلاب'!$A$6:$A$505,0))&amp;"","كود غير موجود"))</f>
        <v/>
      </c>
      <c r="G2379" s="6">
        <f>IF(B2379&amp;""="","",IFERROR(INDEX('الطلاب'!$F$6:$F$505,MATCH(B2379&amp;"",'الطلاب'!$A$6:$A$505,0))&amp;"",""))</f>
        <v/>
      </c>
      <c r="H2379" s="22">
        <f>IF(OR(B2379&amp;""="",NOT(ISNUMBER(A2379))),"",IF(COUNTIFS($B$6:$B$3005,B2379&amp;"",$A$6:$A$3005,"&gt;"&amp;A2379)=0,1,0))</f>
        <v/>
      </c>
    </row>
    <row r="2380">
      <c r="A2380" s="13" t="n"/>
      <c r="B2380" s="5" t="n"/>
      <c r="C2380" s="17" t="n"/>
      <c r="D2380" s="5" t="n"/>
      <c r="E2380" s="5" t="n"/>
      <c r="F2380" s="6">
        <f>IF(B2380&amp;""="","",IFERROR(INDEX('الطلاب'!$B$6:$B$505,MATCH(B2380&amp;"",'الطلاب'!$A$6:$A$505,0))&amp;"","كود غير موجود"))</f>
        <v/>
      </c>
      <c r="G2380" s="6">
        <f>IF(B2380&amp;""="","",IFERROR(INDEX('الطلاب'!$F$6:$F$505,MATCH(B2380&amp;"",'الطلاب'!$A$6:$A$505,0))&amp;"",""))</f>
        <v/>
      </c>
      <c r="H2380" s="22">
        <f>IF(OR(B2380&amp;""="",NOT(ISNUMBER(A2380))),"",IF(COUNTIFS($B$6:$B$3005,B2380&amp;"",$A$6:$A$3005,"&gt;"&amp;A2380)=0,1,0))</f>
        <v/>
      </c>
    </row>
    <row r="2381">
      <c r="A2381" s="13" t="n"/>
      <c r="B2381" s="5" t="n"/>
      <c r="C2381" s="17" t="n"/>
      <c r="D2381" s="5" t="n"/>
      <c r="E2381" s="5" t="n"/>
      <c r="F2381" s="6">
        <f>IF(B2381&amp;""="","",IFERROR(INDEX('الطلاب'!$B$6:$B$505,MATCH(B2381&amp;"",'الطلاب'!$A$6:$A$505,0))&amp;"","كود غير موجود"))</f>
        <v/>
      </c>
      <c r="G2381" s="6">
        <f>IF(B2381&amp;""="","",IFERROR(INDEX('الطلاب'!$F$6:$F$505,MATCH(B2381&amp;"",'الطلاب'!$A$6:$A$505,0))&amp;"",""))</f>
        <v/>
      </c>
      <c r="H2381" s="22">
        <f>IF(OR(B2381&amp;""="",NOT(ISNUMBER(A2381))),"",IF(COUNTIFS($B$6:$B$3005,B2381&amp;"",$A$6:$A$3005,"&gt;"&amp;A2381)=0,1,0))</f>
        <v/>
      </c>
    </row>
    <row r="2382">
      <c r="A2382" s="13" t="n"/>
      <c r="B2382" s="5" t="n"/>
      <c r="C2382" s="17" t="n"/>
      <c r="D2382" s="5" t="n"/>
      <c r="E2382" s="5" t="n"/>
      <c r="F2382" s="6">
        <f>IF(B2382&amp;""="","",IFERROR(INDEX('الطلاب'!$B$6:$B$505,MATCH(B2382&amp;"",'الطلاب'!$A$6:$A$505,0))&amp;"","كود غير موجود"))</f>
        <v/>
      </c>
      <c r="G2382" s="6">
        <f>IF(B2382&amp;""="","",IFERROR(INDEX('الطلاب'!$F$6:$F$505,MATCH(B2382&amp;"",'الطلاب'!$A$6:$A$505,0))&amp;"",""))</f>
        <v/>
      </c>
      <c r="H2382" s="22">
        <f>IF(OR(B2382&amp;""="",NOT(ISNUMBER(A2382))),"",IF(COUNTIFS($B$6:$B$3005,B2382&amp;"",$A$6:$A$3005,"&gt;"&amp;A2382)=0,1,0))</f>
        <v/>
      </c>
    </row>
    <row r="2383">
      <c r="A2383" s="13" t="n"/>
      <c r="B2383" s="5" t="n"/>
      <c r="C2383" s="17" t="n"/>
      <c r="D2383" s="5" t="n"/>
      <c r="E2383" s="5" t="n"/>
      <c r="F2383" s="6">
        <f>IF(B2383&amp;""="","",IFERROR(INDEX('الطلاب'!$B$6:$B$505,MATCH(B2383&amp;"",'الطلاب'!$A$6:$A$505,0))&amp;"","كود غير موجود"))</f>
        <v/>
      </c>
      <c r="G2383" s="6">
        <f>IF(B2383&amp;""="","",IFERROR(INDEX('الطلاب'!$F$6:$F$505,MATCH(B2383&amp;"",'الطلاب'!$A$6:$A$505,0))&amp;"",""))</f>
        <v/>
      </c>
      <c r="H2383" s="22">
        <f>IF(OR(B2383&amp;""="",NOT(ISNUMBER(A2383))),"",IF(COUNTIFS($B$6:$B$3005,B2383&amp;"",$A$6:$A$3005,"&gt;"&amp;A2383)=0,1,0))</f>
        <v/>
      </c>
    </row>
    <row r="2384">
      <c r="A2384" s="13" t="n"/>
      <c r="B2384" s="5" t="n"/>
      <c r="C2384" s="17" t="n"/>
      <c r="D2384" s="5" t="n"/>
      <c r="E2384" s="5" t="n"/>
      <c r="F2384" s="6">
        <f>IF(B2384&amp;""="","",IFERROR(INDEX('الطلاب'!$B$6:$B$505,MATCH(B2384&amp;"",'الطلاب'!$A$6:$A$505,0))&amp;"","كود غير موجود"))</f>
        <v/>
      </c>
      <c r="G2384" s="6">
        <f>IF(B2384&amp;""="","",IFERROR(INDEX('الطلاب'!$F$6:$F$505,MATCH(B2384&amp;"",'الطلاب'!$A$6:$A$505,0))&amp;"",""))</f>
        <v/>
      </c>
      <c r="H2384" s="22">
        <f>IF(OR(B2384&amp;""="",NOT(ISNUMBER(A2384))),"",IF(COUNTIFS($B$6:$B$3005,B2384&amp;"",$A$6:$A$3005,"&gt;"&amp;A2384)=0,1,0))</f>
        <v/>
      </c>
    </row>
    <row r="2385">
      <c r="A2385" s="13" t="n"/>
      <c r="B2385" s="5" t="n"/>
      <c r="C2385" s="17" t="n"/>
      <c r="D2385" s="5" t="n"/>
      <c r="E2385" s="5" t="n"/>
      <c r="F2385" s="6">
        <f>IF(B2385&amp;""="","",IFERROR(INDEX('الطلاب'!$B$6:$B$505,MATCH(B2385&amp;"",'الطلاب'!$A$6:$A$505,0))&amp;"","كود غير موجود"))</f>
        <v/>
      </c>
      <c r="G2385" s="6">
        <f>IF(B2385&amp;""="","",IFERROR(INDEX('الطلاب'!$F$6:$F$505,MATCH(B2385&amp;"",'الطلاب'!$A$6:$A$505,0))&amp;"",""))</f>
        <v/>
      </c>
      <c r="H2385" s="22">
        <f>IF(OR(B2385&amp;""="",NOT(ISNUMBER(A2385))),"",IF(COUNTIFS($B$6:$B$3005,B2385&amp;"",$A$6:$A$3005,"&gt;"&amp;A2385)=0,1,0))</f>
        <v/>
      </c>
    </row>
    <row r="2386">
      <c r="A2386" s="13" t="n"/>
      <c r="B2386" s="5" t="n"/>
      <c r="C2386" s="17" t="n"/>
      <c r="D2386" s="5" t="n"/>
      <c r="E2386" s="5" t="n"/>
      <c r="F2386" s="6">
        <f>IF(B2386&amp;""="","",IFERROR(INDEX('الطلاب'!$B$6:$B$505,MATCH(B2386&amp;"",'الطلاب'!$A$6:$A$505,0))&amp;"","كود غير موجود"))</f>
        <v/>
      </c>
      <c r="G2386" s="6">
        <f>IF(B2386&amp;""="","",IFERROR(INDEX('الطلاب'!$F$6:$F$505,MATCH(B2386&amp;"",'الطلاب'!$A$6:$A$505,0))&amp;"",""))</f>
        <v/>
      </c>
      <c r="H2386" s="22">
        <f>IF(OR(B2386&amp;""="",NOT(ISNUMBER(A2386))),"",IF(COUNTIFS($B$6:$B$3005,B2386&amp;"",$A$6:$A$3005,"&gt;"&amp;A2386)=0,1,0))</f>
        <v/>
      </c>
    </row>
    <row r="2387">
      <c r="A2387" s="13" t="n"/>
      <c r="B2387" s="5" t="n"/>
      <c r="C2387" s="17" t="n"/>
      <c r="D2387" s="5" t="n"/>
      <c r="E2387" s="5" t="n"/>
      <c r="F2387" s="6">
        <f>IF(B2387&amp;""="","",IFERROR(INDEX('الطلاب'!$B$6:$B$505,MATCH(B2387&amp;"",'الطلاب'!$A$6:$A$505,0))&amp;"","كود غير موجود"))</f>
        <v/>
      </c>
      <c r="G2387" s="6">
        <f>IF(B2387&amp;""="","",IFERROR(INDEX('الطلاب'!$F$6:$F$505,MATCH(B2387&amp;"",'الطلاب'!$A$6:$A$505,0))&amp;"",""))</f>
        <v/>
      </c>
      <c r="H2387" s="22">
        <f>IF(OR(B2387&amp;""="",NOT(ISNUMBER(A2387))),"",IF(COUNTIFS($B$6:$B$3005,B2387&amp;"",$A$6:$A$3005,"&gt;"&amp;A2387)=0,1,0))</f>
        <v/>
      </c>
    </row>
    <row r="2388">
      <c r="A2388" s="13" t="n"/>
      <c r="B2388" s="5" t="n"/>
      <c r="C2388" s="17" t="n"/>
      <c r="D2388" s="5" t="n"/>
      <c r="E2388" s="5" t="n"/>
      <c r="F2388" s="6">
        <f>IF(B2388&amp;""="","",IFERROR(INDEX('الطلاب'!$B$6:$B$505,MATCH(B2388&amp;"",'الطلاب'!$A$6:$A$505,0))&amp;"","كود غير موجود"))</f>
        <v/>
      </c>
      <c r="G2388" s="6">
        <f>IF(B2388&amp;""="","",IFERROR(INDEX('الطلاب'!$F$6:$F$505,MATCH(B2388&amp;"",'الطلاب'!$A$6:$A$505,0))&amp;"",""))</f>
        <v/>
      </c>
      <c r="H2388" s="22">
        <f>IF(OR(B2388&amp;""="",NOT(ISNUMBER(A2388))),"",IF(COUNTIFS($B$6:$B$3005,B2388&amp;"",$A$6:$A$3005,"&gt;"&amp;A2388)=0,1,0))</f>
        <v/>
      </c>
    </row>
    <row r="2389">
      <c r="A2389" s="13" t="n"/>
      <c r="B2389" s="5" t="n"/>
      <c r="C2389" s="17" t="n"/>
      <c r="D2389" s="5" t="n"/>
      <c r="E2389" s="5" t="n"/>
      <c r="F2389" s="6">
        <f>IF(B2389&amp;""="","",IFERROR(INDEX('الطلاب'!$B$6:$B$505,MATCH(B2389&amp;"",'الطلاب'!$A$6:$A$505,0))&amp;"","كود غير موجود"))</f>
        <v/>
      </c>
      <c r="G2389" s="6">
        <f>IF(B2389&amp;""="","",IFERROR(INDEX('الطلاب'!$F$6:$F$505,MATCH(B2389&amp;"",'الطلاب'!$A$6:$A$505,0))&amp;"",""))</f>
        <v/>
      </c>
      <c r="H2389" s="22">
        <f>IF(OR(B2389&amp;""="",NOT(ISNUMBER(A2389))),"",IF(COUNTIFS($B$6:$B$3005,B2389&amp;"",$A$6:$A$3005,"&gt;"&amp;A2389)=0,1,0))</f>
        <v/>
      </c>
    </row>
    <row r="2390">
      <c r="A2390" s="13" t="n"/>
      <c r="B2390" s="5" t="n"/>
      <c r="C2390" s="17" t="n"/>
      <c r="D2390" s="5" t="n"/>
      <c r="E2390" s="5" t="n"/>
      <c r="F2390" s="6">
        <f>IF(B2390&amp;""="","",IFERROR(INDEX('الطلاب'!$B$6:$B$505,MATCH(B2390&amp;"",'الطلاب'!$A$6:$A$505,0))&amp;"","كود غير موجود"))</f>
        <v/>
      </c>
      <c r="G2390" s="6">
        <f>IF(B2390&amp;""="","",IFERROR(INDEX('الطلاب'!$F$6:$F$505,MATCH(B2390&amp;"",'الطلاب'!$A$6:$A$505,0))&amp;"",""))</f>
        <v/>
      </c>
      <c r="H2390" s="22">
        <f>IF(OR(B2390&amp;""="",NOT(ISNUMBER(A2390))),"",IF(COUNTIFS($B$6:$B$3005,B2390&amp;"",$A$6:$A$3005,"&gt;"&amp;A2390)=0,1,0))</f>
        <v/>
      </c>
    </row>
    <row r="2391">
      <c r="A2391" s="13" t="n"/>
      <c r="B2391" s="5" t="n"/>
      <c r="C2391" s="17" t="n"/>
      <c r="D2391" s="5" t="n"/>
      <c r="E2391" s="5" t="n"/>
      <c r="F2391" s="6">
        <f>IF(B2391&amp;""="","",IFERROR(INDEX('الطلاب'!$B$6:$B$505,MATCH(B2391&amp;"",'الطلاب'!$A$6:$A$505,0))&amp;"","كود غير موجود"))</f>
        <v/>
      </c>
      <c r="G2391" s="6">
        <f>IF(B2391&amp;""="","",IFERROR(INDEX('الطلاب'!$F$6:$F$505,MATCH(B2391&amp;"",'الطلاب'!$A$6:$A$505,0))&amp;"",""))</f>
        <v/>
      </c>
      <c r="H2391" s="22">
        <f>IF(OR(B2391&amp;""="",NOT(ISNUMBER(A2391))),"",IF(COUNTIFS($B$6:$B$3005,B2391&amp;"",$A$6:$A$3005,"&gt;"&amp;A2391)=0,1,0))</f>
        <v/>
      </c>
    </row>
    <row r="2392">
      <c r="A2392" s="13" t="n"/>
      <c r="B2392" s="5" t="n"/>
      <c r="C2392" s="17" t="n"/>
      <c r="D2392" s="5" t="n"/>
      <c r="E2392" s="5" t="n"/>
      <c r="F2392" s="6">
        <f>IF(B2392&amp;""="","",IFERROR(INDEX('الطلاب'!$B$6:$B$505,MATCH(B2392&amp;"",'الطلاب'!$A$6:$A$505,0))&amp;"","كود غير موجود"))</f>
        <v/>
      </c>
      <c r="G2392" s="6">
        <f>IF(B2392&amp;""="","",IFERROR(INDEX('الطلاب'!$F$6:$F$505,MATCH(B2392&amp;"",'الطلاب'!$A$6:$A$505,0))&amp;"",""))</f>
        <v/>
      </c>
      <c r="H2392" s="22">
        <f>IF(OR(B2392&amp;""="",NOT(ISNUMBER(A2392))),"",IF(COUNTIFS($B$6:$B$3005,B2392&amp;"",$A$6:$A$3005,"&gt;"&amp;A2392)=0,1,0))</f>
        <v/>
      </c>
    </row>
    <row r="2393">
      <c r="A2393" s="13" t="n"/>
      <c r="B2393" s="5" t="n"/>
      <c r="C2393" s="17" t="n"/>
      <c r="D2393" s="5" t="n"/>
      <c r="E2393" s="5" t="n"/>
      <c r="F2393" s="6">
        <f>IF(B2393&amp;""="","",IFERROR(INDEX('الطلاب'!$B$6:$B$505,MATCH(B2393&amp;"",'الطلاب'!$A$6:$A$505,0))&amp;"","كود غير موجود"))</f>
        <v/>
      </c>
      <c r="G2393" s="6">
        <f>IF(B2393&amp;""="","",IFERROR(INDEX('الطلاب'!$F$6:$F$505,MATCH(B2393&amp;"",'الطلاب'!$A$6:$A$505,0))&amp;"",""))</f>
        <v/>
      </c>
      <c r="H2393" s="22">
        <f>IF(OR(B2393&amp;""="",NOT(ISNUMBER(A2393))),"",IF(COUNTIFS($B$6:$B$3005,B2393&amp;"",$A$6:$A$3005,"&gt;"&amp;A2393)=0,1,0))</f>
        <v/>
      </c>
    </row>
    <row r="2394">
      <c r="A2394" s="13" t="n"/>
      <c r="B2394" s="5" t="n"/>
      <c r="C2394" s="17" t="n"/>
      <c r="D2394" s="5" t="n"/>
      <c r="E2394" s="5" t="n"/>
      <c r="F2394" s="6">
        <f>IF(B2394&amp;""="","",IFERROR(INDEX('الطلاب'!$B$6:$B$505,MATCH(B2394&amp;"",'الطلاب'!$A$6:$A$505,0))&amp;"","كود غير موجود"))</f>
        <v/>
      </c>
      <c r="G2394" s="6">
        <f>IF(B2394&amp;""="","",IFERROR(INDEX('الطلاب'!$F$6:$F$505,MATCH(B2394&amp;"",'الطلاب'!$A$6:$A$505,0))&amp;"",""))</f>
        <v/>
      </c>
      <c r="H2394" s="22">
        <f>IF(OR(B2394&amp;""="",NOT(ISNUMBER(A2394))),"",IF(COUNTIFS($B$6:$B$3005,B2394&amp;"",$A$6:$A$3005,"&gt;"&amp;A2394)=0,1,0))</f>
        <v/>
      </c>
    </row>
    <row r="2395">
      <c r="A2395" s="13" t="n"/>
      <c r="B2395" s="5" t="n"/>
      <c r="C2395" s="17" t="n"/>
      <c r="D2395" s="5" t="n"/>
      <c r="E2395" s="5" t="n"/>
      <c r="F2395" s="6">
        <f>IF(B2395&amp;""="","",IFERROR(INDEX('الطلاب'!$B$6:$B$505,MATCH(B2395&amp;"",'الطلاب'!$A$6:$A$505,0))&amp;"","كود غير موجود"))</f>
        <v/>
      </c>
      <c r="G2395" s="6">
        <f>IF(B2395&amp;""="","",IFERROR(INDEX('الطلاب'!$F$6:$F$505,MATCH(B2395&amp;"",'الطلاب'!$A$6:$A$505,0))&amp;"",""))</f>
        <v/>
      </c>
      <c r="H2395" s="22">
        <f>IF(OR(B2395&amp;""="",NOT(ISNUMBER(A2395))),"",IF(COUNTIFS($B$6:$B$3005,B2395&amp;"",$A$6:$A$3005,"&gt;"&amp;A2395)=0,1,0))</f>
        <v/>
      </c>
    </row>
    <row r="2396">
      <c r="A2396" s="13" t="n"/>
      <c r="B2396" s="5" t="n"/>
      <c r="C2396" s="17" t="n"/>
      <c r="D2396" s="5" t="n"/>
      <c r="E2396" s="5" t="n"/>
      <c r="F2396" s="6">
        <f>IF(B2396&amp;""="","",IFERROR(INDEX('الطلاب'!$B$6:$B$505,MATCH(B2396&amp;"",'الطلاب'!$A$6:$A$505,0))&amp;"","كود غير موجود"))</f>
        <v/>
      </c>
      <c r="G2396" s="6">
        <f>IF(B2396&amp;""="","",IFERROR(INDEX('الطلاب'!$F$6:$F$505,MATCH(B2396&amp;"",'الطلاب'!$A$6:$A$505,0))&amp;"",""))</f>
        <v/>
      </c>
      <c r="H2396" s="22">
        <f>IF(OR(B2396&amp;""="",NOT(ISNUMBER(A2396))),"",IF(COUNTIFS($B$6:$B$3005,B2396&amp;"",$A$6:$A$3005,"&gt;"&amp;A2396)=0,1,0))</f>
        <v/>
      </c>
    </row>
    <row r="2397">
      <c r="A2397" s="13" t="n"/>
      <c r="B2397" s="5" t="n"/>
      <c r="C2397" s="17" t="n"/>
      <c r="D2397" s="5" t="n"/>
      <c r="E2397" s="5" t="n"/>
      <c r="F2397" s="6">
        <f>IF(B2397&amp;""="","",IFERROR(INDEX('الطلاب'!$B$6:$B$505,MATCH(B2397&amp;"",'الطلاب'!$A$6:$A$505,0))&amp;"","كود غير موجود"))</f>
        <v/>
      </c>
      <c r="G2397" s="6">
        <f>IF(B2397&amp;""="","",IFERROR(INDEX('الطلاب'!$F$6:$F$505,MATCH(B2397&amp;"",'الطلاب'!$A$6:$A$505,0))&amp;"",""))</f>
        <v/>
      </c>
      <c r="H2397" s="22">
        <f>IF(OR(B2397&amp;""="",NOT(ISNUMBER(A2397))),"",IF(COUNTIFS($B$6:$B$3005,B2397&amp;"",$A$6:$A$3005,"&gt;"&amp;A2397)=0,1,0))</f>
        <v/>
      </c>
    </row>
    <row r="2398">
      <c r="A2398" s="13" t="n"/>
      <c r="B2398" s="5" t="n"/>
      <c r="C2398" s="17" t="n"/>
      <c r="D2398" s="5" t="n"/>
      <c r="E2398" s="5" t="n"/>
      <c r="F2398" s="6">
        <f>IF(B2398&amp;""="","",IFERROR(INDEX('الطلاب'!$B$6:$B$505,MATCH(B2398&amp;"",'الطلاب'!$A$6:$A$505,0))&amp;"","كود غير موجود"))</f>
        <v/>
      </c>
      <c r="G2398" s="6">
        <f>IF(B2398&amp;""="","",IFERROR(INDEX('الطلاب'!$F$6:$F$505,MATCH(B2398&amp;"",'الطلاب'!$A$6:$A$505,0))&amp;"",""))</f>
        <v/>
      </c>
      <c r="H2398" s="22">
        <f>IF(OR(B2398&amp;""="",NOT(ISNUMBER(A2398))),"",IF(COUNTIFS($B$6:$B$3005,B2398&amp;"",$A$6:$A$3005,"&gt;"&amp;A2398)=0,1,0))</f>
        <v/>
      </c>
    </row>
    <row r="2399">
      <c r="A2399" s="13" t="n"/>
      <c r="B2399" s="5" t="n"/>
      <c r="C2399" s="17" t="n"/>
      <c r="D2399" s="5" t="n"/>
      <c r="E2399" s="5" t="n"/>
      <c r="F2399" s="6">
        <f>IF(B2399&amp;""="","",IFERROR(INDEX('الطلاب'!$B$6:$B$505,MATCH(B2399&amp;"",'الطلاب'!$A$6:$A$505,0))&amp;"","كود غير موجود"))</f>
        <v/>
      </c>
      <c r="G2399" s="6">
        <f>IF(B2399&amp;""="","",IFERROR(INDEX('الطلاب'!$F$6:$F$505,MATCH(B2399&amp;"",'الطلاب'!$A$6:$A$505,0))&amp;"",""))</f>
        <v/>
      </c>
      <c r="H2399" s="22">
        <f>IF(OR(B2399&amp;""="",NOT(ISNUMBER(A2399))),"",IF(COUNTIFS($B$6:$B$3005,B2399&amp;"",$A$6:$A$3005,"&gt;"&amp;A2399)=0,1,0))</f>
        <v/>
      </c>
    </row>
    <row r="2400">
      <c r="A2400" s="13" t="n"/>
      <c r="B2400" s="5" t="n"/>
      <c r="C2400" s="17" t="n"/>
      <c r="D2400" s="5" t="n"/>
      <c r="E2400" s="5" t="n"/>
      <c r="F2400" s="6">
        <f>IF(B2400&amp;""="","",IFERROR(INDEX('الطلاب'!$B$6:$B$505,MATCH(B2400&amp;"",'الطلاب'!$A$6:$A$505,0))&amp;"","كود غير موجود"))</f>
        <v/>
      </c>
      <c r="G2400" s="6">
        <f>IF(B2400&amp;""="","",IFERROR(INDEX('الطلاب'!$F$6:$F$505,MATCH(B2400&amp;"",'الطلاب'!$A$6:$A$505,0))&amp;"",""))</f>
        <v/>
      </c>
      <c r="H2400" s="22">
        <f>IF(OR(B2400&amp;""="",NOT(ISNUMBER(A2400))),"",IF(COUNTIFS($B$6:$B$3005,B2400&amp;"",$A$6:$A$3005,"&gt;"&amp;A2400)=0,1,0))</f>
        <v/>
      </c>
    </row>
    <row r="2401">
      <c r="A2401" s="13" t="n"/>
      <c r="B2401" s="5" t="n"/>
      <c r="C2401" s="17" t="n"/>
      <c r="D2401" s="5" t="n"/>
      <c r="E2401" s="5" t="n"/>
      <c r="F2401" s="6">
        <f>IF(B2401&amp;""="","",IFERROR(INDEX('الطلاب'!$B$6:$B$505,MATCH(B2401&amp;"",'الطلاب'!$A$6:$A$505,0))&amp;"","كود غير موجود"))</f>
        <v/>
      </c>
      <c r="G2401" s="6">
        <f>IF(B2401&amp;""="","",IFERROR(INDEX('الطلاب'!$F$6:$F$505,MATCH(B2401&amp;"",'الطلاب'!$A$6:$A$505,0))&amp;"",""))</f>
        <v/>
      </c>
      <c r="H2401" s="22">
        <f>IF(OR(B2401&amp;""="",NOT(ISNUMBER(A2401))),"",IF(COUNTIFS($B$6:$B$3005,B2401&amp;"",$A$6:$A$3005,"&gt;"&amp;A2401)=0,1,0))</f>
        <v/>
      </c>
    </row>
    <row r="2402">
      <c r="A2402" s="13" t="n"/>
      <c r="B2402" s="5" t="n"/>
      <c r="C2402" s="17" t="n"/>
      <c r="D2402" s="5" t="n"/>
      <c r="E2402" s="5" t="n"/>
      <c r="F2402" s="6">
        <f>IF(B2402&amp;""="","",IFERROR(INDEX('الطلاب'!$B$6:$B$505,MATCH(B2402&amp;"",'الطلاب'!$A$6:$A$505,0))&amp;"","كود غير موجود"))</f>
        <v/>
      </c>
      <c r="G2402" s="6">
        <f>IF(B2402&amp;""="","",IFERROR(INDEX('الطلاب'!$F$6:$F$505,MATCH(B2402&amp;"",'الطلاب'!$A$6:$A$505,0))&amp;"",""))</f>
        <v/>
      </c>
      <c r="H2402" s="22">
        <f>IF(OR(B2402&amp;""="",NOT(ISNUMBER(A2402))),"",IF(COUNTIFS($B$6:$B$3005,B2402&amp;"",$A$6:$A$3005,"&gt;"&amp;A2402)=0,1,0))</f>
        <v/>
      </c>
    </row>
    <row r="2403">
      <c r="A2403" s="13" t="n"/>
      <c r="B2403" s="5" t="n"/>
      <c r="C2403" s="17" t="n"/>
      <c r="D2403" s="5" t="n"/>
      <c r="E2403" s="5" t="n"/>
      <c r="F2403" s="6">
        <f>IF(B2403&amp;""="","",IFERROR(INDEX('الطلاب'!$B$6:$B$505,MATCH(B2403&amp;"",'الطلاب'!$A$6:$A$505,0))&amp;"","كود غير موجود"))</f>
        <v/>
      </c>
      <c r="G2403" s="6">
        <f>IF(B2403&amp;""="","",IFERROR(INDEX('الطلاب'!$F$6:$F$505,MATCH(B2403&amp;"",'الطلاب'!$A$6:$A$505,0))&amp;"",""))</f>
        <v/>
      </c>
      <c r="H2403" s="22">
        <f>IF(OR(B2403&amp;""="",NOT(ISNUMBER(A2403))),"",IF(COUNTIFS($B$6:$B$3005,B2403&amp;"",$A$6:$A$3005,"&gt;"&amp;A2403)=0,1,0))</f>
        <v/>
      </c>
    </row>
    <row r="2404">
      <c r="A2404" s="13" t="n"/>
      <c r="B2404" s="5" t="n"/>
      <c r="C2404" s="17" t="n"/>
      <c r="D2404" s="5" t="n"/>
      <c r="E2404" s="5" t="n"/>
      <c r="F2404" s="6">
        <f>IF(B2404&amp;""="","",IFERROR(INDEX('الطلاب'!$B$6:$B$505,MATCH(B2404&amp;"",'الطلاب'!$A$6:$A$505,0))&amp;"","كود غير موجود"))</f>
        <v/>
      </c>
      <c r="G2404" s="6">
        <f>IF(B2404&amp;""="","",IFERROR(INDEX('الطلاب'!$F$6:$F$505,MATCH(B2404&amp;"",'الطلاب'!$A$6:$A$505,0))&amp;"",""))</f>
        <v/>
      </c>
      <c r="H2404" s="22">
        <f>IF(OR(B2404&amp;""="",NOT(ISNUMBER(A2404))),"",IF(COUNTIFS($B$6:$B$3005,B2404&amp;"",$A$6:$A$3005,"&gt;"&amp;A2404)=0,1,0))</f>
        <v/>
      </c>
    </row>
    <row r="2405">
      <c r="A2405" s="13" t="n"/>
      <c r="B2405" s="5" t="n"/>
      <c r="C2405" s="17" t="n"/>
      <c r="D2405" s="5" t="n"/>
      <c r="E2405" s="5" t="n"/>
      <c r="F2405" s="6">
        <f>IF(B2405&amp;""="","",IFERROR(INDEX('الطلاب'!$B$6:$B$505,MATCH(B2405&amp;"",'الطلاب'!$A$6:$A$505,0))&amp;"","كود غير موجود"))</f>
        <v/>
      </c>
      <c r="G2405" s="6">
        <f>IF(B2405&amp;""="","",IFERROR(INDEX('الطلاب'!$F$6:$F$505,MATCH(B2405&amp;"",'الطلاب'!$A$6:$A$505,0))&amp;"",""))</f>
        <v/>
      </c>
      <c r="H2405" s="22">
        <f>IF(OR(B2405&amp;""="",NOT(ISNUMBER(A2405))),"",IF(COUNTIFS($B$6:$B$3005,B2405&amp;"",$A$6:$A$3005,"&gt;"&amp;A2405)=0,1,0))</f>
        <v/>
      </c>
    </row>
    <row r="2406">
      <c r="A2406" s="13" t="n"/>
      <c r="B2406" s="5" t="n"/>
      <c r="C2406" s="17" t="n"/>
      <c r="D2406" s="5" t="n"/>
      <c r="E2406" s="5" t="n"/>
      <c r="F2406" s="6">
        <f>IF(B2406&amp;""="","",IFERROR(INDEX('الطلاب'!$B$6:$B$505,MATCH(B2406&amp;"",'الطلاب'!$A$6:$A$505,0))&amp;"","كود غير موجود"))</f>
        <v/>
      </c>
      <c r="G2406" s="6">
        <f>IF(B2406&amp;""="","",IFERROR(INDEX('الطلاب'!$F$6:$F$505,MATCH(B2406&amp;"",'الطلاب'!$A$6:$A$505,0))&amp;"",""))</f>
        <v/>
      </c>
      <c r="H2406" s="22">
        <f>IF(OR(B2406&amp;""="",NOT(ISNUMBER(A2406))),"",IF(COUNTIFS($B$6:$B$3005,B2406&amp;"",$A$6:$A$3005,"&gt;"&amp;A2406)=0,1,0))</f>
        <v/>
      </c>
    </row>
    <row r="2407">
      <c r="A2407" s="13" t="n"/>
      <c r="B2407" s="5" t="n"/>
      <c r="C2407" s="17" t="n"/>
      <c r="D2407" s="5" t="n"/>
      <c r="E2407" s="5" t="n"/>
      <c r="F2407" s="6">
        <f>IF(B2407&amp;""="","",IFERROR(INDEX('الطلاب'!$B$6:$B$505,MATCH(B2407&amp;"",'الطلاب'!$A$6:$A$505,0))&amp;"","كود غير موجود"))</f>
        <v/>
      </c>
      <c r="G2407" s="6">
        <f>IF(B2407&amp;""="","",IFERROR(INDEX('الطلاب'!$F$6:$F$505,MATCH(B2407&amp;"",'الطلاب'!$A$6:$A$505,0))&amp;"",""))</f>
        <v/>
      </c>
      <c r="H2407" s="22">
        <f>IF(OR(B2407&amp;""="",NOT(ISNUMBER(A2407))),"",IF(COUNTIFS($B$6:$B$3005,B2407&amp;"",$A$6:$A$3005,"&gt;"&amp;A2407)=0,1,0))</f>
        <v/>
      </c>
    </row>
    <row r="2408">
      <c r="A2408" s="13" t="n"/>
      <c r="B2408" s="5" t="n"/>
      <c r="C2408" s="17" t="n"/>
      <c r="D2408" s="5" t="n"/>
      <c r="E2408" s="5" t="n"/>
      <c r="F2408" s="6">
        <f>IF(B2408&amp;""="","",IFERROR(INDEX('الطلاب'!$B$6:$B$505,MATCH(B2408&amp;"",'الطلاب'!$A$6:$A$505,0))&amp;"","كود غير موجود"))</f>
        <v/>
      </c>
      <c r="G2408" s="6">
        <f>IF(B2408&amp;""="","",IFERROR(INDEX('الطلاب'!$F$6:$F$505,MATCH(B2408&amp;"",'الطلاب'!$A$6:$A$505,0))&amp;"",""))</f>
        <v/>
      </c>
      <c r="H2408" s="22">
        <f>IF(OR(B2408&amp;""="",NOT(ISNUMBER(A2408))),"",IF(COUNTIFS($B$6:$B$3005,B2408&amp;"",$A$6:$A$3005,"&gt;"&amp;A2408)=0,1,0))</f>
        <v/>
      </c>
    </row>
    <row r="2409">
      <c r="A2409" s="13" t="n"/>
      <c r="B2409" s="5" t="n"/>
      <c r="C2409" s="17" t="n"/>
      <c r="D2409" s="5" t="n"/>
      <c r="E2409" s="5" t="n"/>
      <c r="F2409" s="6">
        <f>IF(B2409&amp;""="","",IFERROR(INDEX('الطلاب'!$B$6:$B$505,MATCH(B2409&amp;"",'الطلاب'!$A$6:$A$505,0))&amp;"","كود غير موجود"))</f>
        <v/>
      </c>
      <c r="G2409" s="6">
        <f>IF(B2409&amp;""="","",IFERROR(INDEX('الطلاب'!$F$6:$F$505,MATCH(B2409&amp;"",'الطلاب'!$A$6:$A$505,0))&amp;"",""))</f>
        <v/>
      </c>
      <c r="H2409" s="22">
        <f>IF(OR(B2409&amp;""="",NOT(ISNUMBER(A2409))),"",IF(COUNTIFS($B$6:$B$3005,B2409&amp;"",$A$6:$A$3005,"&gt;"&amp;A2409)=0,1,0))</f>
        <v/>
      </c>
    </row>
    <row r="2410">
      <c r="A2410" s="13" t="n"/>
      <c r="B2410" s="5" t="n"/>
      <c r="C2410" s="17" t="n"/>
      <c r="D2410" s="5" t="n"/>
      <c r="E2410" s="5" t="n"/>
      <c r="F2410" s="6">
        <f>IF(B2410&amp;""="","",IFERROR(INDEX('الطلاب'!$B$6:$B$505,MATCH(B2410&amp;"",'الطلاب'!$A$6:$A$505,0))&amp;"","كود غير موجود"))</f>
        <v/>
      </c>
      <c r="G2410" s="6">
        <f>IF(B2410&amp;""="","",IFERROR(INDEX('الطلاب'!$F$6:$F$505,MATCH(B2410&amp;"",'الطلاب'!$A$6:$A$505,0))&amp;"",""))</f>
        <v/>
      </c>
      <c r="H2410" s="22">
        <f>IF(OR(B2410&amp;""="",NOT(ISNUMBER(A2410))),"",IF(COUNTIFS($B$6:$B$3005,B2410&amp;"",$A$6:$A$3005,"&gt;"&amp;A2410)=0,1,0))</f>
        <v/>
      </c>
    </row>
    <row r="2411">
      <c r="A2411" s="13" t="n"/>
      <c r="B2411" s="5" t="n"/>
      <c r="C2411" s="17" t="n"/>
      <c r="D2411" s="5" t="n"/>
      <c r="E2411" s="5" t="n"/>
      <c r="F2411" s="6">
        <f>IF(B2411&amp;""="","",IFERROR(INDEX('الطلاب'!$B$6:$B$505,MATCH(B2411&amp;"",'الطلاب'!$A$6:$A$505,0))&amp;"","كود غير موجود"))</f>
        <v/>
      </c>
      <c r="G2411" s="6">
        <f>IF(B2411&amp;""="","",IFERROR(INDEX('الطلاب'!$F$6:$F$505,MATCH(B2411&amp;"",'الطلاب'!$A$6:$A$505,0))&amp;"",""))</f>
        <v/>
      </c>
      <c r="H2411" s="22">
        <f>IF(OR(B2411&amp;""="",NOT(ISNUMBER(A2411))),"",IF(COUNTIFS($B$6:$B$3005,B2411&amp;"",$A$6:$A$3005,"&gt;"&amp;A2411)=0,1,0))</f>
        <v/>
      </c>
    </row>
    <row r="2412">
      <c r="A2412" s="13" t="n"/>
      <c r="B2412" s="5" t="n"/>
      <c r="C2412" s="17" t="n"/>
      <c r="D2412" s="5" t="n"/>
      <c r="E2412" s="5" t="n"/>
      <c r="F2412" s="6">
        <f>IF(B2412&amp;""="","",IFERROR(INDEX('الطلاب'!$B$6:$B$505,MATCH(B2412&amp;"",'الطلاب'!$A$6:$A$505,0))&amp;"","كود غير موجود"))</f>
        <v/>
      </c>
      <c r="G2412" s="6">
        <f>IF(B2412&amp;""="","",IFERROR(INDEX('الطلاب'!$F$6:$F$505,MATCH(B2412&amp;"",'الطلاب'!$A$6:$A$505,0))&amp;"",""))</f>
        <v/>
      </c>
      <c r="H2412" s="22">
        <f>IF(OR(B2412&amp;""="",NOT(ISNUMBER(A2412))),"",IF(COUNTIFS($B$6:$B$3005,B2412&amp;"",$A$6:$A$3005,"&gt;"&amp;A2412)=0,1,0))</f>
        <v/>
      </c>
    </row>
    <row r="2413">
      <c r="A2413" s="13" t="n"/>
      <c r="B2413" s="5" t="n"/>
      <c r="C2413" s="17" t="n"/>
      <c r="D2413" s="5" t="n"/>
      <c r="E2413" s="5" t="n"/>
      <c r="F2413" s="6">
        <f>IF(B2413&amp;""="","",IFERROR(INDEX('الطلاب'!$B$6:$B$505,MATCH(B2413&amp;"",'الطلاب'!$A$6:$A$505,0))&amp;"","كود غير موجود"))</f>
        <v/>
      </c>
      <c r="G2413" s="6">
        <f>IF(B2413&amp;""="","",IFERROR(INDEX('الطلاب'!$F$6:$F$505,MATCH(B2413&amp;"",'الطلاب'!$A$6:$A$505,0))&amp;"",""))</f>
        <v/>
      </c>
      <c r="H2413" s="22">
        <f>IF(OR(B2413&amp;""="",NOT(ISNUMBER(A2413))),"",IF(COUNTIFS($B$6:$B$3005,B2413&amp;"",$A$6:$A$3005,"&gt;"&amp;A2413)=0,1,0))</f>
        <v/>
      </c>
    </row>
    <row r="2414">
      <c r="A2414" s="13" t="n"/>
      <c r="B2414" s="5" t="n"/>
      <c r="C2414" s="17" t="n"/>
      <c r="D2414" s="5" t="n"/>
      <c r="E2414" s="5" t="n"/>
      <c r="F2414" s="6">
        <f>IF(B2414&amp;""="","",IFERROR(INDEX('الطلاب'!$B$6:$B$505,MATCH(B2414&amp;"",'الطلاب'!$A$6:$A$505,0))&amp;"","كود غير موجود"))</f>
        <v/>
      </c>
      <c r="G2414" s="6">
        <f>IF(B2414&amp;""="","",IFERROR(INDEX('الطلاب'!$F$6:$F$505,MATCH(B2414&amp;"",'الطلاب'!$A$6:$A$505,0))&amp;"",""))</f>
        <v/>
      </c>
      <c r="H2414" s="22">
        <f>IF(OR(B2414&amp;""="",NOT(ISNUMBER(A2414))),"",IF(COUNTIFS($B$6:$B$3005,B2414&amp;"",$A$6:$A$3005,"&gt;"&amp;A2414)=0,1,0))</f>
        <v/>
      </c>
    </row>
    <row r="2415">
      <c r="A2415" s="13" t="n"/>
      <c r="B2415" s="5" t="n"/>
      <c r="C2415" s="17" t="n"/>
      <c r="D2415" s="5" t="n"/>
      <c r="E2415" s="5" t="n"/>
      <c r="F2415" s="6">
        <f>IF(B2415&amp;""="","",IFERROR(INDEX('الطلاب'!$B$6:$B$505,MATCH(B2415&amp;"",'الطلاب'!$A$6:$A$505,0))&amp;"","كود غير موجود"))</f>
        <v/>
      </c>
      <c r="G2415" s="6">
        <f>IF(B2415&amp;""="","",IFERROR(INDEX('الطلاب'!$F$6:$F$505,MATCH(B2415&amp;"",'الطلاب'!$A$6:$A$505,0))&amp;"",""))</f>
        <v/>
      </c>
      <c r="H2415" s="22">
        <f>IF(OR(B2415&amp;""="",NOT(ISNUMBER(A2415))),"",IF(COUNTIFS($B$6:$B$3005,B2415&amp;"",$A$6:$A$3005,"&gt;"&amp;A2415)=0,1,0))</f>
        <v/>
      </c>
    </row>
    <row r="2416">
      <c r="A2416" s="13" t="n"/>
      <c r="B2416" s="5" t="n"/>
      <c r="C2416" s="17" t="n"/>
      <c r="D2416" s="5" t="n"/>
      <c r="E2416" s="5" t="n"/>
      <c r="F2416" s="6">
        <f>IF(B2416&amp;""="","",IFERROR(INDEX('الطلاب'!$B$6:$B$505,MATCH(B2416&amp;"",'الطلاب'!$A$6:$A$505,0))&amp;"","كود غير موجود"))</f>
        <v/>
      </c>
      <c r="G2416" s="6">
        <f>IF(B2416&amp;""="","",IFERROR(INDEX('الطلاب'!$F$6:$F$505,MATCH(B2416&amp;"",'الطلاب'!$A$6:$A$505,0))&amp;"",""))</f>
        <v/>
      </c>
      <c r="H2416" s="22">
        <f>IF(OR(B2416&amp;""="",NOT(ISNUMBER(A2416))),"",IF(COUNTIFS($B$6:$B$3005,B2416&amp;"",$A$6:$A$3005,"&gt;"&amp;A2416)=0,1,0))</f>
        <v/>
      </c>
    </row>
    <row r="2417">
      <c r="A2417" s="13" t="n"/>
      <c r="B2417" s="5" t="n"/>
      <c r="C2417" s="17" t="n"/>
      <c r="D2417" s="5" t="n"/>
      <c r="E2417" s="5" t="n"/>
      <c r="F2417" s="6">
        <f>IF(B2417&amp;""="","",IFERROR(INDEX('الطلاب'!$B$6:$B$505,MATCH(B2417&amp;"",'الطلاب'!$A$6:$A$505,0))&amp;"","كود غير موجود"))</f>
        <v/>
      </c>
      <c r="G2417" s="6">
        <f>IF(B2417&amp;""="","",IFERROR(INDEX('الطلاب'!$F$6:$F$505,MATCH(B2417&amp;"",'الطلاب'!$A$6:$A$505,0))&amp;"",""))</f>
        <v/>
      </c>
      <c r="H2417" s="22">
        <f>IF(OR(B2417&amp;""="",NOT(ISNUMBER(A2417))),"",IF(COUNTIFS($B$6:$B$3005,B2417&amp;"",$A$6:$A$3005,"&gt;"&amp;A2417)=0,1,0))</f>
        <v/>
      </c>
    </row>
    <row r="2418">
      <c r="A2418" s="13" t="n"/>
      <c r="B2418" s="5" t="n"/>
      <c r="C2418" s="17" t="n"/>
      <c r="D2418" s="5" t="n"/>
      <c r="E2418" s="5" t="n"/>
      <c r="F2418" s="6">
        <f>IF(B2418&amp;""="","",IFERROR(INDEX('الطلاب'!$B$6:$B$505,MATCH(B2418&amp;"",'الطلاب'!$A$6:$A$505,0))&amp;"","كود غير موجود"))</f>
        <v/>
      </c>
      <c r="G2418" s="6">
        <f>IF(B2418&amp;""="","",IFERROR(INDEX('الطلاب'!$F$6:$F$505,MATCH(B2418&amp;"",'الطلاب'!$A$6:$A$505,0))&amp;"",""))</f>
        <v/>
      </c>
      <c r="H2418" s="22">
        <f>IF(OR(B2418&amp;""="",NOT(ISNUMBER(A2418))),"",IF(COUNTIFS($B$6:$B$3005,B2418&amp;"",$A$6:$A$3005,"&gt;"&amp;A2418)=0,1,0))</f>
        <v/>
      </c>
    </row>
    <row r="2419">
      <c r="A2419" s="13" t="n"/>
      <c r="B2419" s="5" t="n"/>
      <c r="C2419" s="17" t="n"/>
      <c r="D2419" s="5" t="n"/>
      <c r="E2419" s="5" t="n"/>
      <c r="F2419" s="6">
        <f>IF(B2419&amp;""="","",IFERROR(INDEX('الطلاب'!$B$6:$B$505,MATCH(B2419&amp;"",'الطلاب'!$A$6:$A$505,0))&amp;"","كود غير موجود"))</f>
        <v/>
      </c>
      <c r="G2419" s="6">
        <f>IF(B2419&amp;""="","",IFERROR(INDEX('الطلاب'!$F$6:$F$505,MATCH(B2419&amp;"",'الطلاب'!$A$6:$A$505,0))&amp;"",""))</f>
        <v/>
      </c>
      <c r="H2419" s="22">
        <f>IF(OR(B2419&amp;""="",NOT(ISNUMBER(A2419))),"",IF(COUNTIFS($B$6:$B$3005,B2419&amp;"",$A$6:$A$3005,"&gt;"&amp;A2419)=0,1,0))</f>
        <v/>
      </c>
    </row>
    <row r="2420">
      <c r="A2420" s="13" t="n"/>
      <c r="B2420" s="5" t="n"/>
      <c r="C2420" s="17" t="n"/>
      <c r="D2420" s="5" t="n"/>
      <c r="E2420" s="5" t="n"/>
      <c r="F2420" s="6">
        <f>IF(B2420&amp;""="","",IFERROR(INDEX('الطلاب'!$B$6:$B$505,MATCH(B2420&amp;"",'الطلاب'!$A$6:$A$505,0))&amp;"","كود غير موجود"))</f>
        <v/>
      </c>
      <c r="G2420" s="6">
        <f>IF(B2420&amp;""="","",IFERROR(INDEX('الطلاب'!$F$6:$F$505,MATCH(B2420&amp;"",'الطلاب'!$A$6:$A$505,0))&amp;"",""))</f>
        <v/>
      </c>
      <c r="H2420" s="22">
        <f>IF(OR(B2420&amp;""="",NOT(ISNUMBER(A2420))),"",IF(COUNTIFS($B$6:$B$3005,B2420&amp;"",$A$6:$A$3005,"&gt;"&amp;A2420)=0,1,0))</f>
        <v/>
      </c>
    </row>
    <row r="2421">
      <c r="A2421" s="13" t="n"/>
      <c r="B2421" s="5" t="n"/>
      <c r="C2421" s="17" t="n"/>
      <c r="D2421" s="5" t="n"/>
      <c r="E2421" s="5" t="n"/>
      <c r="F2421" s="6">
        <f>IF(B2421&amp;""="","",IFERROR(INDEX('الطلاب'!$B$6:$B$505,MATCH(B2421&amp;"",'الطلاب'!$A$6:$A$505,0))&amp;"","كود غير موجود"))</f>
        <v/>
      </c>
      <c r="G2421" s="6">
        <f>IF(B2421&amp;""="","",IFERROR(INDEX('الطلاب'!$F$6:$F$505,MATCH(B2421&amp;"",'الطلاب'!$A$6:$A$505,0))&amp;"",""))</f>
        <v/>
      </c>
      <c r="H2421" s="22">
        <f>IF(OR(B2421&amp;""="",NOT(ISNUMBER(A2421))),"",IF(COUNTIFS($B$6:$B$3005,B2421&amp;"",$A$6:$A$3005,"&gt;"&amp;A2421)=0,1,0))</f>
        <v/>
      </c>
    </row>
    <row r="2422">
      <c r="A2422" s="13" t="n"/>
      <c r="B2422" s="5" t="n"/>
      <c r="C2422" s="17" t="n"/>
      <c r="D2422" s="5" t="n"/>
      <c r="E2422" s="5" t="n"/>
      <c r="F2422" s="6">
        <f>IF(B2422&amp;""="","",IFERROR(INDEX('الطلاب'!$B$6:$B$505,MATCH(B2422&amp;"",'الطلاب'!$A$6:$A$505,0))&amp;"","كود غير موجود"))</f>
        <v/>
      </c>
      <c r="G2422" s="6">
        <f>IF(B2422&amp;""="","",IFERROR(INDEX('الطلاب'!$F$6:$F$505,MATCH(B2422&amp;"",'الطلاب'!$A$6:$A$505,0))&amp;"",""))</f>
        <v/>
      </c>
      <c r="H2422" s="22">
        <f>IF(OR(B2422&amp;""="",NOT(ISNUMBER(A2422))),"",IF(COUNTIFS($B$6:$B$3005,B2422&amp;"",$A$6:$A$3005,"&gt;"&amp;A2422)=0,1,0))</f>
        <v/>
      </c>
    </row>
    <row r="2423">
      <c r="A2423" s="13" t="n"/>
      <c r="B2423" s="5" t="n"/>
      <c r="C2423" s="17" t="n"/>
      <c r="D2423" s="5" t="n"/>
      <c r="E2423" s="5" t="n"/>
      <c r="F2423" s="6">
        <f>IF(B2423&amp;""="","",IFERROR(INDEX('الطلاب'!$B$6:$B$505,MATCH(B2423&amp;"",'الطلاب'!$A$6:$A$505,0))&amp;"","كود غير موجود"))</f>
        <v/>
      </c>
      <c r="G2423" s="6">
        <f>IF(B2423&amp;""="","",IFERROR(INDEX('الطلاب'!$F$6:$F$505,MATCH(B2423&amp;"",'الطلاب'!$A$6:$A$505,0))&amp;"",""))</f>
        <v/>
      </c>
      <c r="H2423" s="22">
        <f>IF(OR(B2423&amp;""="",NOT(ISNUMBER(A2423))),"",IF(COUNTIFS($B$6:$B$3005,B2423&amp;"",$A$6:$A$3005,"&gt;"&amp;A2423)=0,1,0))</f>
        <v/>
      </c>
    </row>
    <row r="2424">
      <c r="A2424" s="13" t="n"/>
      <c r="B2424" s="5" t="n"/>
      <c r="C2424" s="17" t="n"/>
      <c r="D2424" s="5" t="n"/>
      <c r="E2424" s="5" t="n"/>
      <c r="F2424" s="6">
        <f>IF(B2424&amp;""="","",IFERROR(INDEX('الطلاب'!$B$6:$B$505,MATCH(B2424&amp;"",'الطلاب'!$A$6:$A$505,0))&amp;"","كود غير موجود"))</f>
        <v/>
      </c>
      <c r="G2424" s="6">
        <f>IF(B2424&amp;""="","",IFERROR(INDEX('الطلاب'!$F$6:$F$505,MATCH(B2424&amp;"",'الطلاب'!$A$6:$A$505,0))&amp;"",""))</f>
        <v/>
      </c>
      <c r="H2424" s="22">
        <f>IF(OR(B2424&amp;""="",NOT(ISNUMBER(A2424))),"",IF(COUNTIFS($B$6:$B$3005,B2424&amp;"",$A$6:$A$3005,"&gt;"&amp;A2424)=0,1,0))</f>
        <v/>
      </c>
    </row>
    <row r="2425">
      <c r="A2425" s="13" t="n"/>
      <c r="B2425" s="5" t="n"/>
      <c r="C2425" s="17" t="n"/>
      <c r="D2425" s="5" t="n"/>
      <c r="E2425" s="5" t="n"/>
      <c r="F2425" s="6">
        <f>IF(B2425&amp;""="","",IFERROR(INDEX('الطلاب'!$B$6:$B$505,MATCH(B2425&amp;"",'الطلاب'!$A$6:$A$505,0))&amp;"","كود غير موجود"))</f>
        <v/>
      </c>
      <c r="G2425" s="6">
        <f>IF(B2425&amp;""="","",IFERROR(INDEX('الطلاب'!$F$6:$F$505,MATCH(B2425&amp;"",'الطلاب'!$A$6:$A$505,0))&amp;"",""))</f>
        <v/>
      </c>
      <c r="H2425" s="22">
        <f>IF(OR(B2425&amp;""="",NOT(ISNUMBER(A2425))),"",IF(COUNTIFS($B$6:$B$3005,B2425&amp;"",$A$6:$A$3005,"&gt;"&amp;A2425)=0,1,0))</f>
        <v/>
      </c>
    </row>
    <row r="2426">
      <c r="A2426" s="13" t="n"/>
      <c r="B2426" s="5" t="n"/>
      <c r="C2426" s="17" t="n"/>
      <c r="D2426" s="5" t="n"/>
      <c r="E2426" s="5" t="n"/>
      <c r="F2426" s="6">
        <f>IF(B2426&amp;""="","",IFERROR(INDEX('الطلاب'!$B$6:$B$505,MATCH(B2426&amp;"",'الطلاب'!$A$6:$A$505,0))&amp;"","كود غير موجود"))</f>
        <v/>
      </c>
      <c r="G2426" s="6">
        <f>IF(B2426&amp;""="","",IFERROR(INDEX('الطلاب'!$F$6:$F$505,MATCH(B2426&amp;"",'الطلاب'!$A$6:$A$505,0))&amp;"",""))</f>
        <v/>
      </c>
      <c r="H2426" s="22">
        <f>IF(OR(B2426&amp;""="",NOT(ISNUMBER(A2426))),"",IF(COUNTIFS($B$6:$B$3005,B2426&amp;"",$A$6:$A$3005,"&gt;"&amp;A2426)=0,1,0))</f>
        <v/>
      </c>
    </row>
    <row r="2427">
      <c r="A2427" s="13" t="n"/>
      <c r="B2427" s="5" t="n"/>
      <c r="C2427" s="17" t="n"/>
      <c r="D2427" s="5" t="n"/>
      <c r="E2427" s="5" t="n"/>
      <c r="F2427" s="6">
        <f>IF(B2427&amp;""="","",IFERROR(INDEX('الطلاب'!$B$6:$B$505,MATCH(B2427&amp;"",'الطلاب'!$A$6:$A$505,0))&amp;"","كود غير موجود"))</f>
        <v/>
      </c>
      <c r="G2427" s="6">
        <f>IF(B2427&amp;""="","",IFERROR(INDEX('الطلاب'!$F$6:$F$505,MATCH(B2427&amp;"",'الطلاب'!$A$6:$A$505,0))&amp;"",""))</f>
        <v/>
      </c>
      <c r="H2427" s="22">
        <f>IF(OR(B2427&amp;""="",NOT(ISNUMBER(A2427))),"",IF(COUNTIFS($B$6:$B$3005,B2427&amp;"",$A$6:$A$3005,"&gt;"&amp;A2427)=0,1,0))</f>
        <v/>
      </c>
    </row>
    <row r="2428">
      <c r="A2428" s="13" t="n"/>
      <c r="B2428" s="5" t="n"/>
      <c r="C2428" s="17" t="n"/>
      <c r="D2428" s="5" t="n"/>
      <c r="E2428" s="5" t="n"/>
      <c r="F2428" s="6">
        <f>IF(B2428&amp;""="","",IFERROR(INDEX('الطلاب'!$B$6:$B$505,MATCH(B2428&amp;"",'الطلاب'!$A$6:$A$505,0))&amp;"","كود غير موجود"))</f>
        <v/>
      </c>
      <c r="G2428" s="6">
        <f>IF(B2428&amp;""="","",IFERROR(INDEX('الطلاب'!$F$6:$F$505,MATCH(B2428&amp;"",'الطلاب'!$A$6:$A$505,0))&amp;"",""))</f>
        <v/>
      </c>
      <c r="H2428" s="22">
        <f>IF(OR(B2428&amp;""="",NOT(ISNUMBER(A2428))),"",IF(COUNTIFS($B$6:$B$3005,B2428&amp;"",$A$6:$A$3005,"&gt;"&amp;A2428)=0,1,0))</f>
        <v/>
      </c>
    </row>
    <row r="2429">
      <c r="A2429" s="13" t="n"/>
      <c r="B2429" s="5" t="n"/>
      <c r="C2429" s="17" t="n"/>
      <c r="D2429" s="5" t="n"/>
      <c r="E2429" s="5" t="n"/>
      <c r="F2429" s="6">
        <f>IF(B2429&amp;""="","",IFERROR(INDEX('الطلاب'!$B$6:$B$505,MATCH(B2429&amp;"",'الطلاب'!$A$6:$A$505,0))&amp;"","كود غير موجود"))</f>
        <v/>
      </c>
      <c r="G2429" s="6">
        <f>IF(B2429&amp;""="","",IFERROR(INDEX('الطلاب'!$F$6:$F$505,MATCH(B2429&amp;"",'الطلاب'!$A$6:$A$505,0))&amp;"",""))</f>
        <v/>
      </c>
      <c r="H2429" s="22">
        <f>IF(OR(B2429&amp;""="",NOT(ISNUMBER(A2429))),"",IF(COUNTIFS($B$6:$B$3005,B2429&amp;"",$A$6:$A$3005,"&gt;"&amp;A2429)=0,1,0))</f>
        <v/>
      </c>
    </row>
    <row r="2430">
      <c r="A2430" s="13" t="n"/>
      <c r="B2430" s="5" t="n"/>
      <c r="C2430" s="17" t="n"/>
      <c r="D2430" s="5" t="n"/>
      <c r="E2430" s="5" t="n"/>
      <c r="F2430" s="6">
        <f>IF(B2430&amp;""="","",IFERROR(INDEX('الطلاب'!$B$6:$B$505,MATCH(B2430&amp;"",'الطلاب'!$A$6:$A$505,0))&amp;"","كود غير موجود"))</f>
        <v/>
      </c>
      <c r="G2430" s="6">
        <f>IF(B2430&amp;""="","",IFERROR(INDEX('الطلاب'!$F$6:$F$505,MATCH(B2430&amp;"",'الطلاب'!$A$6:$A$505,0))&amp;"",""))</f>
        <v/>
      </c>
      <c r="H2430" s="22">
        <f>IF(OR(B2430&amp;""="",NOT(ISNUMBER(A2430))),"",IF(COUNTIFS($B$6:$B$3005,B2430&amp;"",$A$6:$A$3005,"&gt;"&amp;A2430)=0,1,0))</f>
        <v/>
      </c>
    </row>
    <row r="2431">
      <c r="A2431" s="13" t="n"/>
      <c r="B2431" s="5" t="n"/>
      <c r="C2431" s="17" t="n"/>
      <c r="D2431" s="5" t="n"/>
      <c r="E2431" s="5" t="n"/>
      <c r="F2431" s="6">
        <f>IF(B2431&amp;""="","",IFERROR(INDEX('الطلاب'!$B$6:$B$505,MATCH(B2431&amp;"",'الطلاب'!$A$6:$A$505,0))&amp;"","كود غير موجود"))</f>
        <v/>
      </c>
      <c r="G2431" s="6">
        <f>IF(B2431&amp;""="","",IFERROR(INDEX('الطلاب'!$F$6:$F$505,MATCH(B2431&amp;"",'الطلاب'!$A$6:$A$505,0))&amp;"",""))</f>
        <v/>
      </c>
      <c r="H2431" s="22">
        <f>IF(OR(B2431&amp;""="",NOT(ISNUMBER(A2431))),"",IF(COUNTIFS($B$6:$B$3005,B2431&amp;"",$A$6:$A$3005,"&gt;"&amp;A2431)=0,1,0))</f>
        <v/>
      </c>
    </row>
    <row r="2432">
      <c r="A2432" s="13" t="n"/>
      <c r="B2432" s="5" t="n"/>
      <c r="C2432" s="17" t="n"/>
      <c r="D2432" s="5" t="n"/>
      <c r="E2432" s="5" t="n"/>
      <c r="F2432" s="6">
        <f>IF(B2432&amp;""="","",IFERROR(INDEX('الطلاب'!$B$6:$B$505,MATCH(B2432&amp;"",'الطلاب'!$A$6:$A$505,0))&amp;"","كود غير موجود"))</f>
        <v/>
      </c>
      <c r="G2432" s="6">
        <f>IF(B2432&amp;""="","",IFERROR(INDEX('الطلاب'!$F$6:$F$505,MATCH(B2432&amp;"",'الطلاب'!$A$6:$A$505,0))&amp;"",""))</f>
        <v/>
      </c>
      <c r="H2432" s="22">
        <f>IF(OR(B2432&amp;""="",NOT(ISNUMBER(A2432))),"",IF(COUNTIFS($B$6:$B$3005,B2432&amp;"",$A$6:$A$3005,"&gt;"&amp;A2432)=0,1,0))</f>
        <v/>
      </c>
    </row>
    <row r="2433">
      <c r="A2433" s="13" t="n"/>
      <c r="B2433" s="5" t="n"/>
      <c r="C2433" s="17" t="n"/>
      <c r="D2433" s="5" t="n"/>
      <c r="E2433" s="5" t="n"/>
      <c r="F2433" s="6">
        <f>IF(B2433&amp;""="","",IFERROR(INDEX('الطلاب'!$B$6:$B$505,MATCH(B2433&amp;"",'الطلاب'!$A$6:$A$505,0))&amp;"","كود غير موجود"))</f>
        <v/>
      </c>
      <c r="G2433" s="6">
        <f>IF(B2433&amp;""="","",IFERROR(INDEX('الطلاب'!$F$6:$F$505,MATCH(B2433&amp;"",'الطلاب'!$A$6:$A$505,0))&amp;"",""))</f>
        <v/>
      </c>
      <c r="H2433" s="22">
        <f>IF(OR(B2433&amp;""="",NOT(ISNUMBER(A2433))),"",IF(COUNTIFS($B$6:$B$3005,B2433&amp;"",$A$6:$A$3005,"&gt;"&amp;A2433)=0,1,0))</f>
        <v/>
      </c>
    </row>
    <row r="2434">
      <c r="A2434" s="13" t="n"/>
      <c r="B2434" s="5" t="n"/>
      <c r="C2434" s="17" t="n"/>
      <c r="D2434" s="5" t="n"/>
      <c r="E2434" s="5" t="n"/>
      <c r="F2434" s="6">
        <f>IF(B2434&amp;""="","",IFERROR(INDEX('الطلاب'!$B$6:$B$505,MATCH(B2434&amp;"",'الطلاب'!$A$6:$A$505,0))&amp;"","كود غير موجود"))</f>
        <v/>
      </c>
      <c r="G2434" s="6">
        <f>IF(B2434&amp;""="","",IFERROR(INDEX('الطلاب'!$F$6:$F$505,MATCH(B2434&amp;"",'الطلاب'!$A$6:$A$505,0))&amp;"",""))</f>
        <v/>
      </c>
      <c r="H2434" s="22">
        <f>IF(OR(B2434&amp;""="",NOT(ISNUMBER(A2434))),"",IF(COUNTIFS($B$6:$B$3005,B2434&amp;"",$A$6:$A$3005,"&gt;"&amp;A2434)=0,1,0))</f>
        <v/>
      </c>
    </row>
    <row r="2435">
      <c r="A2435" s="13" t="n"/>
      <c r="B2435" s="5" t="n"/>
      <c r="C2435" s="17" t="n"/>
      <c r="D2435" s="5" t="n"/>
      <c r="E2435" s="5" t="n"/>
      <c r="F2435" s="6">
        <f>IF(B2435&amp;""="","",IFERROR(INDEX('الطلاب'!$B$6:$B$505,MATCH(B2435&amp;"",'الطلاب'!$A$6:$A$505,0))&amp;"","كود غير موجود"))</f>
        <v/>
      </c>
      <c r="G2435" s="6">
        <f>IF(B2435&amp;""="","",IFERROR(INDEX('الطلاب'!$F$6:$F$505,MATCH(B2435&amp;"",'الطلاب'!$A$6:$A$505,0))&amp;"",""))</f>
        <v/>
      </c>
      <c r="H2435" s="22">
        <f>IF(OR(B2435&amp;""="",NOT(ISNUMBER(A2435))),"",IF(COUNTIFS($B$6:$B$3005,B2435&amp;"",$A$6:$A$3005,"&gt;"&amp;A2435)=0,1,0))</f>
        <v/>
      </c>
    </row>
    <row r="2436">
      <c r="A2436" s="13" t="n"/>
      <c r="B2436" s="5" t="n"/>
      <c r="C2436" s="17" t="n"/>
      <c r="D2436" s="5" t="n"/>
      <c r="E2436" s="5" t="n"/>
      <c r="F2436" s="6">
        <f>IF(B2436&amp;""="","",IFERROR(INDEX('الطلاب'!$B$6:$B$505,MATCH(B2436&amp;"",'الطلاب'!$A$6:$A$505,0))&amp;"","كود غير موجود"))</f>
        <v/>
      </c>
      <c r="G2436" s="6">
        <f>IF(B2436&amp;""="","",IFERROR(INDEX('الطلاب'!$F$6:$F$505,MATCH(B2436&amp;"",'الطلاب'!$A$6:$A$505,0))&amp;"",""))</f>
        <v/>
      </c>
      <c r="H2436" s="22">
        <f>IF(OR(B2436&amp;""="",NOT(ISNUMBER(A2436))),"",IF(COUNTIFS($B$6:$B$3005,B2436&amp;"",$A$6:$A$3005,"&gt;"&amp;A2436)=0,1,0))</f>
        <v/>
      </c>
    </row>
    <row r="2437">
      <c r="A2437" s="13" t="n"/>
      <c r="B2437" s="5" t="n"/>
      <c r="C2437" s="17" t="n"/>
      <c r="D2437" s="5" t="n"/>
      <c r="E2437" s="5" t="n"/>
      <c r="F2437" s="6">
        <f>IF(B2437&amp;""="","",IFERROR(INDEX('الطلاب'!$B$6:$B$505,MATCH(B2437&amp;"",'الطلاب'!$A$6:$A$505,0))&amp;"","كود غير موجود"))</f>
        <v/>
      </c>
      <c r="G2437" s="6">
        <f>IF(B2437&amp;""="","",IFERROR(INDEX('الطلاب'!$F$6:$F$505,MATCH(B2437&amp;"",'الطلاب'!$A$6:$A$505,0))&amp;"",""))</f>
        <v/>
      </c>
      <c r="H2437" s="22">
        <f>IF(OR(B2437&amp;""="",NOT(ISNUMBER(A2437))),"",IF(COUNTIFS($B$6:$B$3005,B2437&amp;"",$A$6:$A$3005,"&gt;"&amp;A2437)=0,1,0))</f>
        <v/>
      </c>
    </row>
    <row r="2438">
      <c r="A2438" s="13" t="n"/>
      <c r="B2438" s="5" t="n"/>
      <c r="C2438" s="17" t="n"/>
      <c r="D2438" s="5" t="n"/>
      <c r="E2438" s="5" t="n"/>
      <c r="F2438" s="6">
        <f>IF(B2438&amp;""="","",IFERROR(INDEX('الطلاب'!$B$6:$B$505,MATCH(B2438&amp;"",'الطلاب'!$A$6:$A$505,0))&amp;"","كود غير موجود"))</f>
        <v/>
      </c>
      <c r="G2438" s="6">
        <f>IF(B2438&amp;""="","",IFERROR(INDEX('الطلاب'!$F$6:$F$505,MATCH(B2438&amp;"",'الطلاب'!$A$6:$A$505,0))&amp;"",""))</f>
        <v/>
      </c>
      <c r="H2438" s="22">
        <f>IF(OR(B2438&amp;""="",NOT(ISNUMBER(A2438))),"",IF(COUNTIFS($B$6:$B$3005,B2438&amp;"",$A$6:$A$3005,"&gt;"&amp;A2438)=0,1,0))</f>
        <v/>
      </c>
    </row>
    <row r="2439">
      <c r="A2439" s="13" t="n"/>
      <c r="B2439" s="5" t="n"/>
      <c r="C2439" s="17" t="n"/>
      <c r="D2439" s="5" t="n"/>
      <c r="E2439" s="5" t="n"/>
      <c r="F2439" s="6">
        <f>IF(B2439&amp;""="","",IFERROR(INDEX('الطلاب'!$B$6:$B$505,MATCH(B2439&amp;"",'الطلاب'!$A$6:$A$505,0))&amp;"","كود غير موجود"))</f>
        <v/>
      </c>
      <c r="G2439" s="6">
        <f>IF(B2439&amp;""="","",IFERROR(INDEX('الطلاب'!$F$6:$F$505,MATCH(B2439&amp;"",'الطلاب'!$A$6:$A$505,0))&amp;"",""))</f>
        <v/>
      </c>
      <c r="H2439" s="22">
        <f>IF(OR(B2439&amp;""="",NOT(ISNUMBER(A2439))),"",IF(COUNTIFS($B$6:$B$3005,B2439&amp;"",$A$6:$A$3005,"&gt;"&amp;A2439)=0,1,0))</f>
        <v/>
      </c>
    </row>
    <row r="2440">
      <c r="A2440" s="13" t="n"/>
      <c r="B2440" s="5" t="n"/>
      <c r="C2440" s="17" t="n"/>
      <c r="D2440" s="5" t="n"/>
      <c r="E2440" s="5" t="n"/>
      <c r="F2440" s="6">
        <f>IF(B2440&amp;""="","",IFERROR(INDEX('الطلاب'!$B$6:$B$505,MATCH(B2440&amp;"",'الطلاب'!$A$6:$A$505,0))&amp;"","كود غير موجود"))</f>
        <v/>
      </c>
      <c r="G2440" s="6">
        <f>IF(B2440&amp;""="","",IFERROR(INDEX('الطلاب'!$F$6:$F$505,MATCH(B2440&amp;"",'الطلاب'!$A$6:$A$505,0))&amp;"",""))</f>
        <v/>
      </c>
      <c r="H2440" s="22">
        <f>IF(OR(B2440&amp;""="",NOT(ISNUMBER(A2440))),"",IF(COUNTIFS($B$6:$B$3005,B2440&amp;"",$A$6:$A$3005,"&gt;"&amp;A2440)=0,1,0))</f>
        <v/>
      </c>
    </row>
    <row r="2441">
      <c r="A2441" s="13" t="n"/>
      <c r="B2441" s="5" t="n"/>
      <c r="C2441" s="17" t="n"/>
      <c r="D2441" s="5" t="n"/>
      <c r="E2441" s="5" t="n"/>
      <c r="F2441" s="6">
        <f>IF(B2441&amp;""="","",IFERROR(INDEX('الطلاب'!$B$6:$B$505,MATCH(B2441&amp;"",'الطلاب'!$A$6:$A$505,0))&amp;"","كود غير موجود"))</f>
        <v/>
      </c>
      <c r="G2441" s="6">
        <f>IF(B2441&amp;""="","",IFERROR(INDEX('الطلاب'!$F$6:$F$505,MATCH(B2441&amp;"",'الطلاب'!$A$6:$A$505,0))&amp;"",""))</f>
        <v/>
      </c>
      <c r="H2441" s="22">
        <f>IF(OR(B2441&amp;""="",NOT(ISNUMBER(A2441))),"",IF(COUNTIFS($B$6:$B$3005,B2441&amp;"",$A$6:$A$3005,"&gt;"&amp;A2441)=0,1,0))</f>
        <v/>
      </c>
    </row>
    <row r="2442">
      <c r="A2442" s="13" t="n"/>
      <c r="B2442" s="5" t="n"/>
      <c r="C2442" s="17" t="n"/>
      <c r="D2442" s="5" t="n"/>
      <c r="E2442" s="5" t="n"/>
      <c r="F2442" s="6">
        <f>IF(B2442&amp;""="","",IFERROR(INDEX('الطلاب'!$B$6:$B$505,MATCH(B2442&amp;"",'الطلاب'!$A$6:$A$505,0))&amp;"","كود غير موجود"))</f>
        <v/>
      </c>
      <c r="G2442" s="6">
        <f>IF(B2442&amp;""="","",IFERROR(INDEX('الطلاب'!$F$6:$F$505,MATCH(B2442&amp;"",'الطلاب'!$A$6:$A$505,0))&amp;"",""))</f>
        <v/>
      </c>
      <c r="H2442" s="22">
        <f>IF(OR(B2442&amp;""="",NOT(ISNUMBER(A2442))),"",IF(COUNTIFS($B$6:$B$3005,B2442&amp;"",$A$6:$A$3005,"&gt;"&amp;A2442)=0,1,0))</f>
        <v/>
      </c>
    </row>
    <row r="2443">
      <c r="A2443" s="13" t="n"/>
      <c r="B2443" s="5" t="n"/>
      <c r="C2443" s="17" t="n"/>
      <c r="D2443" s="5" t="n"/>
      <c r="E2443" s="5" t="n"/>
      <c r="F2443" s="6">
        <f>IF(B2443&amp;""="","",IFERROR(INDEX('الطلاب'!$B$6:$B$505,MATCH(B2443&amp;"",'الطلاب'!$A$6:$A$505,0))&amp;"","كود غير موجود"))</f>
        <v/>
      </c>
      <c r="G2443" s="6">
        <f>IF(B2443&amp;""="","",IFERROR(INDEX('الطلاب'!$F$6:$F$505,MATCH(B2443&amp;"",'الطلاب'!$A$6:$A$505,0))&amp;"",""))</f>
        <v/>
      </c>
      <c r="H2443" s="22">
        <f>IF(OR(B2443&amp;""="",NOT(ISNUMBER(A2443))),"",IF(COUNTIFS($B$6:$B$3005,B2443&amp;"",$A$6:$A$3005,"&gt;"&amp;A2443)=0,1,0))</f>
        <v/>
      </c>
    </row>
    <row r="2444">
      <c r="A2444" s="13" t="n"/>
      <c r="B2444" s="5" t="n"/>
      <c r="C2444" s="17" t="n"/>
      <c r="D2444" s="5" t="n"/>
      <c r="E2444" s="5" t="n"/>
      <c r="F2444" s="6">
        <f>IF(B2444&amp;""="","",IFERROR(INDEX('الطلاب'!$B$6:$B$505,MATCH(B2444&amp;"",'الطلاب'!$A$6:$A$505,0))&amp;"","كود غير موجود"))</f>
        <v/>
      </c>
      <c r="G2444" s="6">
        <f>IF(B2444&amp;""="","",IFERROR(INDEX('الطلاب'!$F$6:$F$505,MATCH(B2444&amp;"",'الطلاب'!$A$6:$A$505,0))&amp;"",""))</f>
        <v/>
      </c>
      <c r="H2444" s="22">
        <f>IF(OR(B2444&amp;""="",NOT(ISNUMBER(A2444))),"",IF(COUNTIFS($B$6:$B$3005,B2444&amp;"",$A$6:$A$3005,"&gt;"&amp;A2444)=0,1,0))</f>
        <v/>
      </c>
    </row>
    <row r="2445">
      <c r="A2445" s="13" t="n"/>
      <c r="B2445" s="5" t="n"/>
      <c r="C2445" s="17" t="n"/>
      <c r="D2445" s="5" t="n"/>
      <c r="E2445" s="5" t="n"/>
      <c r="F2445" s="6">
        <f>IF(B2445&amp;""="","",IFERROR(INDEX('الطلاب'!$B$6:$B$505,MATCH(B2445&amp;"",'الطلاب'!$A$6:$A$505,0))&amp;"","كود غير موجود"))</f>
        <v/>
      </c>
      <c r="G2445" s="6">
        <f>IF(B2445&amp;""="","",IFERROR(INDEX('الطلاب'!$F$6:$F$505,MATCH(B2445&amp;"",'الطلاب'!$A$6:$A$505,0))&amp;"",""))</f>
        <v/>
      </c>
      <c r="H2445" s="22">
        <f>IF(OR(B2445&amp;""="",NOT(ISNUMBER(A2445))),"",IF(COUNTIFS($B$6:$B$3005,B2445&amp;"",$A$6:$A$3005,"&gt;"&amp;A2445)=0,1,0))</f>
        <v/>
      </c>
    </row>
    <row r="2446">
      <c r="A2446" s="13" t="n"/>
      <c r="B2446" s="5" t="n"/>
      <c r="C2446" s="17" t="n"/>
      <c r="D2446" s="5" t="n"/>
      <c r="E2446" s="5" t="n"/>
      <c r="F2446" s="6">
        <f>IF(B2446&amp;""="","",IFERROR(INDEX('الطلاب'!$B$6:$B$505,MATCH(B2446&amp;"",'الطلاب'!$A$6:$A$505,0))&amp;"","كود غير موجود"))</f>
        <v/>
      </c>
      <c r="G2446" s="6">
        <f>IF(B2446&amp;""="","",IFERROR(INDEX('الطلاب'!$F$6:$F$505,MATCH(B2446&amp;"",'الطلاب'!$A$6:$A$505,0))&amp;"",""))</f>
        <v/>
      </c>
      <c r="H2446" s="22">
        <f>IF(OR(B2446&amp;""="",NOT(ISNUMBER(A2446))),"",IF(COUNTIFS($B$6:$B$3005,B2446&amp;"",$A$6:$A$3005,"&gt;"&amp;A2446)=0,1,0))</f>
        <v/>
      </c>
    </row>
    <row r="2447">
      <c r="A2447" s="13" t="n"/>
      <c r="B2447" s="5" t="n"/>
      <c r="C2447" s="17" t="n"/>
      <c r="D2447" s="5" t="n"/>
      <c r="E2447" s="5" t="n"/>
      <c r="F2447" s="6">
        <f>IF(B2447&amp;""="","",IFERROR(INDEX('الطلاب'!$B$6:$B$505,MATCH(B2447&amp;"",'الطلاب'!$A$6:$A$505,0))&amp;"","كود غير موجود"))</f>
        <v/>
      </c>
      <c r="G2447" s="6">
        <f>IF(B2447&amp;""="","",IFERROR(INDEX('الطلاب'!$F$6:$F$505,MATCH(B2447&amp;"",'الطلاب'!$A$6:$A$505,0))&amp;"",""))</f>
        <v/>
      </c>
      <c r="H2447" s="22">
        <f>IF(OR(B2447&amp;""="",NOT(ISNUMBER(A2447))),"",IF(COUNTIFS($B$6:$B$3005,B2447&amp;"",$A$6:$A$3005,"&gt;"&amp;A2447)=0,1,0))</f>
        <v/>
      </c>
    </row>
    <row r="2448">
      <c r="A2448" s="13" t="n"/>
      <c r="B2448" s="5" t="n"/>
      <c r="C2448" s="17" t="n"/>
      <c r="D2448" s="5" t="n"/>
      <c r="E2448" s="5" t="n"/>
      <c r="F2448" s="6">
        <f>IF(B2448&amp;""="","",IFERROR(INDEX('الطلاب'!$B$6:$B$505,MATCH(B2448&amp;"",'الطلاب'!$A$6:$A$505,0))&amp;"","كود غير موجود"))</f>
        <v/>
      </c>
      <c r="G2448" s="6">
        <f>IF(B2448&amp;""="","",IFERROR(INDEX('الطلاب'!$F$6:$F$505,MATCH(B2448&amp;"",'الطلاب'!$A$6:$A$505,0))&amp;"",""))</f>
        <v/>
      </c>
      <c r="H2448" s="22">
        <f>IF(OR(B2448&amp;""="",NOT(ISNUMBER(A2448))),"",IF(COUNTIFS($B$6:$B$3005,B2448&amp;"",$A$6:$A$3005,"&gt;"&amp;A2448)=0,1,0))</f>
        <v/>
      </c>
    </row>
    <row r="2449">
      <c r="A2449" s="13" t="n"/>
      <c r="B2449" s="5" t="n"/>
      <c r="C2449" s="17" t="n"/>
      <c r="D2449" s="5" t="n"/>
      <c r="E2449" s="5" t="n"/>
      <c r="F2449" s="6">
        <f>IF(B2449&amp;""="","",IFERROR(INDEX('الطلاب'!$B$6:$B$505,MATCH(B2449&amp;"",'الطلاب'!$A$6:$A$505,0))&amp;"","كود غير موجود"))</f>
        <v/>
      </c>
      <c r="G2449" s="6">
        <f>IF(B2449&amp;""="","",IFERROR(INDEX('الطلاب'!$F$6:$F$505,MATCH(B2449&amp;"",'الطلاب'!$A$6:$A$505,0))&amp;"",""))</f>
        <v/>
      </c>
      <c r="H2449" s="22">
        <f>IF(OR(B2449&amp;""="",NOT(ISNUMBER(A2449))),"",IF(COUNTIFS($B$6:$B$3005,B2449&amp;"",$A$6:$A$3005,"&gt;"&amp;A2449)=0,1,0))</f>
        <v/>
      </c>
    </row>
    <row r="2450">
      <c r="A2450" s="13" t="n"/>
      <c r="B2450" s="5" t="n"/>
      <c r="C2450" s="17" t="n"/>
      <c r="D2450" s="5" t="n"/>
      <c r="E2450" s="5" t="n"/>
      <c r="F2450" s="6">
        <f>IF(B2450&amp;""="","",IFERROR(INDEX('الطلاب'!$B$6:$B$505,MATCH(B2450&amp;"",'الطلاب'!$A$6:$A$505,0))&amp;"","كود غير موجود"))</f>
        <v/>
      </c>
      <c r="G2450" s="6">
        <f>IF(B2450&amp;""="","",IFERROR(INDEX('الطلاب'!$F$6:$F$505,MATCH(B2450&amp;"",'الطلاب'!$A$6:$A$505,0))&amp;"",""))</f>
        <v/>
      </c>
      <c r="H2450" s="22">
        <f>IF(OR(B2450&amp;""="",NOT(ISNUMBER(A2450))),"",IF(COUNTIFS($B$6:$B$3005,B2450&amp;"",$A$6:$A$3005,"&gt;"&amp;A2450)=0,1,0))</f>
        <v/>
      </c>
    </row>
    <row r="2451">
      <c r="A2451" s="13" t="n"/>
      <c r="B2451" s="5" t="n"/>
      <c r="C2451" s="17" t="n"/>
      <c r="D2451" s="5" t="n"/>
      <c r="E2451" s="5" t="n"/>
      <c r="F2451" s="6">
        <f>IF(B2451&amp;""="","",IFERROR(INDEX('الطلاب'!$B$6:$B$505,MATCH(B2451&amp;"",'الطلاب'!$A$6:$A$505,0))&amp;"","كود غير موجود"))</f>
        <v/>
      </c>
      <c r="G2451" s="6">
        <f>IF(B2451&amp;""="","",IFERROR(INDEX('الطلاب'!$F$6:$F$505,MATCH(B2451&amp;"",'الطلاب'!$A$6:$A$505,0))&amp;"",""))</f>
        <v/>
      </c>
      <c r="H2451" s="22">
        <f>IF(OR(B2451&amp;""="",NOT(ISNUMBER(A2451))),"",IF(COUNTIFS($B$6:$B$3005,B2451&amp;"",$A$6:$A$3005,"&gt;"&amp;A2451)=0,1,0))</f>
        <v/>
      </c>
    </row>
    <row r="2452">
      <c r="A2452" s="13" t="n"/>
      <c r="B2452" s="5" t="n"/>
      <c r="C2452" s="17" t="n"/>
      <c r="D2452" s="5" t="n"/>
      <c r="E2452" s="5" t="n"/>
      <c r="F2452" s="6">
        <f>IF(B2452&amp;""="","",IFERROR(INDEX('الطلاب'!$B$6:$B$505,MATCH(B2452&amp;"",'الطلاب'!$A$6:$A$505,0))&amp;"","كود غير موجود"))</f>
        <v/>
      </c>
      <c r="G2452" s="6">
        <f>IF(B2452&amp;""="","",IFERROR(INDEX('الطلاب'!$F$6:$F$505,MATCH(B2452&amp;"",'الطلاب'!$A$6:$A$505,0))&amp;"",""))</f>
        <v/>
      </c>
      <c r="H2452" s="22">
        <f>IF(OR(B2452&amp;""="",NOT(ISNUMBER(A2452))),"",IF(COUNTIFS($B$6:$B$3005,B2452&amp;"",$A$6:$A$3005,"&gt;"&amp;A2452)=0,1,0))</f>
        <v/>
      </c>
    </row>
    <row r="2453">
      <c r="A2453" s="13" t="n"/>
      <c r="B2453" s="5" t="n"/>
      <c r="C2453" s="17" t="n"/>
      <c r="D2453" s="5" t="n"/>
      <c r="E2453" s="5" t="n"/>
      <c r="F2453" s="6">
        <f>IF(B2453&amp;""="","",IFERROR(INDEX('الطلاب'!$B$6:$B$505,MATCH(B2453&amp;"",'الطلاب'!$A$6:$A$505,0))&amp;"","كود غير موجود"))</f>
        <v/>
      </c>
      <c r="G2453" s="6">
        <f>IF(B2453&amp;""="","",IFERROR(INDEX('الطلاب'!$F$6:$F$505,MATCH(B2453&amp;"",'الطلاب'!$A$6:$A$505,0))&amp;"",""))</f>
        <v/>
      </c>
      <c r="H2453" s="22">
        <f>IF(OR(B2453&amp;""="",NOT(ISNUMBER(A2453))),"",IF(COUNTIFS($B$6:$B$3005,B2453&amp;"",$A$6:$A$3005,"&gt;"&amp;A2453)=0,1,0))</f>
        <v/>
      </c>
    </row>
    <row r="2454">
      <c r="A2454" s="13" t="n"/>
      <c r="B2454" s="5" t="n"/>
      <c r="C2454" s="17" t="n"/>
      <c r="D2454" s="5" t="n"/>
      <c r="E2454" s="5" t="n"/>
      <c r="F2454" s="6">
        <f>IF(B2454&amp;""="","",IFERROR(INDEX('الطلاب'!$B$6:$B$505,MATCH(B2454&amp;"",'الطلاب'!$A$6:$A$505,0))&amp;"","كود غير موجود"))</f>
        <v/>
      </c>
      <c r="G2454" s="6">
        <f>IF(B2454&amp;""="","",IFERROR(INDEX('الطلاب'!$F$6:$F$505,MATCH(B2454&amp;"",'الطلاب'!$A$6:$A$505,0))&amp;"",""))</f>
        <v/>
      </c>
      <c r="H2454" s="22">
        <f>IF(OR(B2454&amp;""="",NOT(ISNUMBER(A2454))),"",IF(COUNTIFS($B$6:$B$3005,B2454&amp;"",$A$6:$A$3005,"&gt;"&amp;A2454)=0,1,0))</f>
        <v/>
      </c>
    </row>
    <row r="2455">
      <c r="A2455" s="13" t="n"/>
      <c r="B2455" s="5" t="n"/>
      <c r="C2455" s="17" t="n"/>
      <c r="D2455" s="5" t="n"/>
      <c r="E2455" s="5" t="n"/>
      <c r="F2455" s="6">
        <f>IF(B2455&amp;""="","",IFERROR(INDEX('الطلاب'!$B$6:$B$505,MATCH(B2455&amp;"",'الطلاب'!$A$6:$A$505,0))&amp;"","كود غير موجود"))</f>
        <v/>
      </c>
      <c r="G2455" s="6">
        <f>IF(B2455&amp;""="","",IFERROR(INDEX('الطلاب'!$F$6:$F$505,MATCH(B2455&amp;"",'الطلاب'!$A$6:$A$505,0))&amp;"",""))</f>
        <v/>
      </c>
      <c r="H2455" s="22">
        <f>IF(OR(B2455&amp;""="",NOT(ISNUMBER(A2455))),"",IF(COUNTIFS($B$6:$B$3005,B2455&amp;"",$A$6:$A$3005,"&gt;"&amp;A2455)=0,1,0))</f>
        <v/>
      </c>
    </row>
    <row r="2456">
      <c r="A2456" s="13" t="n"/>
      <c r="B2456" s="5" t="n"/>
      <c r="C2456" s="17" t="n"/>
      <c r="D2456" s="5" t="n"/>
      <c r="E2456" s="5" t="n"/>
      <c r="F2456" s="6">
        <f>IF(B2456&amp;""="","",IFERROR(INDEX('الطلاب'!$B$6:$B$505,MATCH(B2456&amp;"",'الطلاب'!$A$6:$A$505,0))&amp;"","كود غير موجود"))</f>
        <v/>
      </c>
      <c r="G2456" s="6">
        <f>IF(B2456&amp;""="","",IFERROR(INDEX('الطلاب'!$F$6:$F$505,MATCH(B2456&amp;"",'الطلاب'!$A$6:$A$505,0))&amp;"",""))</f>
        <v/>
      </c>
      <c r="H2456" s="22">
        <f>IF(OR(B2456&amp;""="",NOT(ISNUMBER(A2456))),"",IF(COUNTIFS($B$6:$B$3005,B2456&amp;"",$A$6:$A$3005,"&gt;"&amp;A2456)=0,1,0))</f>
        <v/>
      </c>
    </row>
    <row r="2457">
      <c r="A2457" s="13" t="n"/>
      <c r="B2457" s="5" t="n"/>
      <c r="C2457" s="17" t="n"/>
      <c r="D2457" s="5" t="n"/>
      <c r="E2457" s="5" t="n"/>
      <c r="F2457" s="6">
        <f>IF(B2457&amp;""="","",IFERROR(INDEX('الطلاب'!$B$6:$B$505,MATCH(B2457&amp;"",'الطلاب'!$A$6:$A$505,0))&amp;"","كود غير موجود"))</f>
        <v/>
      </c>
      <c r="G2457" s="6">
        <f>IF(B2457&amp;""="","",IFERROR(INDEX('الطلاب'!$F$6:$F$505,MATCH(B2457&amp;"",'الطلاب'!$A$6:$A$505,0))&amp;"",""))</f>
        <v/>
      </c>
      <c r="H2457" s="22">
        <f>IF(OR(B2457&amp;""="",NOT(ISNUMBER(A2457))),"",IF(COUNTIFS($B$6:$B$3005,B2457&amp;"",$A$6:$A$3005,"&gt;"&amp;A2457)=0,1,0))</f>
        <v/>
      </c>
    </row>
    <row r="2458">
      <c r="A2458" s="13" t="n"/>
      <c r="B2458" s="5" t="n"/>
      <c r="C2458" s="17" t="n"/>
      <c r="D2458" s="5" t="n"/>
      <c r="E2458" s="5" t="n"/>
      <c r="F2458" s="6">
        <f>IF(B2458&amp;""="","",IFERROR(INDEX('الطلاب'!$B$6:$B$505,MATCH(B2458&amp;"",'الطلاب'!$A$6:$A$505,0))&amp;"","كود غير موجود"))</f>
        <v/>
      </c>
      <c r="G2458" s="6">
        <f>IF(B2458&amp;""="","",IFERROR(INDEX('الطلاب'!$F$6:$F$505,MATCH(B2458&amp;"",'الطلاب'!$A$6:$A$505,0))&amp;"",""))</f>
        <v/>
      </c>
      <c r="H2458" s="22">
        <f>IF(OR(B2458&amp;""="",NOT(ISNUMBER(A2458))),"",IF(COUNTIFS($B$6:$B$3005,B2458&amp;"",$A$6:$A$3005,"&gt;"&amp;A2458)=0,1,0))</f>
        <v/>
      </c>
    </row>
    <row r="2459">
      <c r="A2459" s="13" t="n"/>
      <c r="B2459" s="5" t="n"/>
      <c r="C2459" s="17" t="n"/>
      <c r="D2459" s="5" t="n"/>
      <c r="E2459" s="5" t="n"/>
      <c r="F2459" s="6">
        <f>IF(B2459&amp;""="","",IFERROR(INDEX('الطلاب'!$B$6:$B$505,MATCH(B2459&amp;"",'الطلاب'!$A$6:$A$505,0))&amp;"","كود غير موجود"))</f>
        <v/>
      </c>
      <c r="G2459" s="6">
        <f>IF(B2459&amp;""="","",IFERROR(INDEX('الطلاب'!$F$6:$F$505,MATCH(B2459&amp;"",'الطلاب'!$A$6:$A$505,0))&amp;"",""))</f>
        <v/>
      </c>
      <c r="H2459" s="22">
        <f>IF(OR(B2459&amp;""="",NOT(ISNUMBER(A2459))),"",IF(COUNTIFS($B$6:$B$3005,B2459&amp;"",$A$6:$A$3005,"&gt;"&amp;A2459)=0,1,0))</f>
        <v/>
      </c>
    </row>
    <row r="2460">
      <c r="A2460" s="13" t="n"/>
      <c r="B2460" s="5" t="n"/>
      <c r="C2460" s="17" t="n"/>
      <c r="D2460" s="5" t="n"/>
      <c r="E2460" s="5" t="n"/>
      <c r="F2460" s="6">
        <f>IF(B2460&amp;""="","",IFERROR(INDEX('الطلاب'!$B$6:$B$505,MATCH(B2460&amp;"",'الطلاب'!$A$6:$A$505,0))&amp;"","كود غير موجود"))</f>
        <v/>
      </c>
      <c r="G2460" s="6">
        <f>IF(B2460&amp;""="","",IFERROR(INDEX('الطلاب'!$F$6:$F$505,MATCH(B2460&amp;"",'الطلاب'!$A$6:$A$505,0))&amp;"",""))</f>
        <v/>
      </c>
      <c r="H2460" s="22">
        <f>IF(OR(B2460&amp;""="",NOT(ISNUMBER(A2460))),"",IF(COUNTIFS($B$6:$B$3005,B2460&amp;"",$A$6:$A$3005,"&gt;"&amp;A2460)=0,1,0))</f>
        <v/>
      </c>
    </row>
    <row r="2461">
      <c r="A2461" s="13" t="n"/>
      <c r="B2461" s="5" t="n"/>
      <c r="C2461" s="17" t="n"/>
      <c r="D2461" s="5" t="n"/>
      <c r="E2461" s="5" t="n"/>
      <c r="F2461" s="6">
        <f>IF(B2461&amp;""="","",IFERROR(INDEX('الطلاب'!$B$6:$B$505,MATCH(B2461&amp;"",'الطلاب'!$A$6:$A$505,0))&amp;"","كود غير موجود"))</f>
        <v/>
      </c>
      <c r="G2461" s="6">
        <f>IF(B2461&amp;""="","",IFERROR(INDEX('الطلاب'!$F$6:$F$505,MATCH(B2461&amp;"",'الطلاب'!$A$6:$A$505,0))&amp;"",""))</f>
        <v/>
      </c>
      <c r="H2461" s="22">
        <f>IF(OR(B2461&amp;""="",NOT(ISNUMBER(A2461))),"",IF(COUNTIFS($B$6:$B$3005,B2461&amp;"",$A$6:$A$3005,"&gt;"&amp;A2461)=0,1,0))</f>
        <v/>
      </c>
    </row>
    <row r="2462">
      <c r="A2462" s="13" t="n"/>
      <c r="B2462" s="5" t="n"/>
      <c r="C2462" s="17" t="n"/>
      <c r="D2462" s="5" t="n"/>
      <c r="E2462" s="5" t="n"/>
      <c r="F2462" s="6">
        <f>IF(B2462&amp;""="","",IFERROR(INDEX('الطلاب'!$B$6:$B$505,MATCH(B2462&amp;"",'الطلاب'!$A$6:$A$505,0))&amp;"","كود غير موجود"))</f>
        <v/>
      </c>
      <c r="G2462" s="6">
        <f>IF(B2462&amp;""="","",IFERROR(INDEX('الطلاب'!$F$6:$F$505,MATCH(B2462&amp;"",'الطلاب'!$A$6:$A$505,0))&amp;"",""))</f>
        <v/>
      </c>
      <c r="H2462" s="22">
        <f>IF(OR(B2462&amp;""="",NOT(ISNUMBER(A2462))),"",IF(COUNTIFS($B$6:$B$3005,B2462&amp;"",$A$6:$A$3005,"&gt;"&amp;A2462)=0,1,0))</f>
        <v/>
      </c>
    </row>
    <row r="2463">
      <c r="A2463" s="13" t="n"/>
      <c r="B2463" s="5" t="n"/>
      <c r="C2463" s="17" t="n"/>
      <c r="D2463" s="5" t="n"/>
      <c r="E2463" s="5" t="n"/>
      <c r="F2463" s="6">
        <f>IF(B2463&amp;""="","",IFERROR(INDEX('الطلاب'!$B$6:$B$505,MATCH(B2463&amp;"",'الطلاب'!$A$6:$A$505,0))&amp;"","كود غير موجود"))</f>
        <v/>
      </c>
      <c r="G2463" s="6">
        <f>IF(B2463&amp;""="","",IFERROR(INDEX('الطلاب'!$F$6:$F$505,MATCH(B2463&amp;"",'الطلاب'!$A$6:$A$505,0))&amp;"",""))</f>
        <v/>
      </c>
      <c r="H2463" s="22">
        <f>IF(OR(B2463&amp;""="",NOT(ISNUMBER(A2463))),"",IF(COUNTIFS($B$6:$B$3005,B2463&amp;"",$A$6:$A$3005,"&gt;"&amp;A2463)=0,1,0))</f>
        <v/>
      </c>
    </row>
    <row r="2464">
      <c r="A2464" s="13" t="n"/>
      <c r="B2464" s="5" t="n"/>
      <c r="C2464" s="17" t="n"/>
      <c r="D2464" s="5" t="n"/>
      <c r="E2464" s="5" t="n"/>
      <c r="F2464" s="6">
        <f>IF(B2464&amp;""="","",IFERROR(INDEX('الطلاب'!$B$6:$B$505,MATCH(B2464&amp;"",'الطلاب'!$A$6:$A$505,0))&amp;"","كود غير موجود"))</f>
        <v/>
      </c>
      <c r="G2464" s="6">
        <f>IF(B2464&amp;""="","",IFERROR(INDEX('الطلاب'!$F$6:$F$505,MATCH(B2464&amp;"",'الطلاب'!$A$6:$A$505,0))&amp;"",""))</f>
        <v/>
      </c>
      <c r="H2464" s="22">
        <f>IF(OR(B2464&amp;""="",NOT(ISNUMBER(A2464))),"",IF(COUNTIFS($B$6:$B$3005,B2464&amp;"",$A$6:$A$3005,"&gt;"&amp;A2464)=0,1,0))</f>
        <v/>
      </c>
    </row>
    <row r="2465">
      <c r="A2465" s="13" t="n"/>
      <c r="B2465" s="5" t="n"/>
      <c r="C2465" s="17" t="n"/>
      <c r="D2465" s="5" t="n"/>
      <c r="E2465" s="5" t="n"/>
      <c r="F2465" s="6">
        <f>IF(B2465&amp;""="","",IFERROR(INDEX('الطلاب'!$B$6:$B$505,MATCH(B2465&amp;"",'الطلاب'!$A$6:$A$505,0))&amp;"","كود غير موجود"))</f>
        <v/>
      </c>
      <c r="G2465" s="6">
        <f>IF(B2465&amp;""="","",IFERROR(INDEX('الطلاب'!$F$6:$F$505,MATCH(B2465&amp;"",'الطلاب'!$A$6:$A$505,0))&amp;"",""))</f>
        <v/>
      </c>
      <c r="H2465" s="22">
        <f>IF(OR(B2465&amp;""="",NOT(ISNUMBER(A2465))),"",IF(COUNTIFS($B$6:$B$3005,B2465&amp;"",$A$6:$A$3005,"&gt;"&amp;A2465)=0,1,0))</f>
        <v/>
      </c>
    </row>
    <row r="2466">
      <c r="A2466" s="13" t="n"/>
      <c r="B2466" s="5" t="n"/>
      <c r="C2466" s="17" t="n"/>
      <c r="D2466" s="5" t="n"/>
      <c r="E2466" s="5" t="n"/>
      <c r="F2466" s="6">
        <f>IF(B2466&amp;""="","",IFERROR(INDEX('الطلاب'!$B$6:$B$505,MATCH(B2466&amp;"",'الطلاب'!$A$6:$A$505,0))&amp;"","كود غير موجود"))</f>
        <v/>
      </c>
      <c r="G2466" s="6">
        <f>IF(B2466&amp;""="","",IFERROR(INDEX('الطلاب'!$F$6:$F$505,MATCH(B2466&amp;"",'الطلاب'!$A$6:$A$505,0))&amp;"",""))</f>
        <v/>
      </c>
      <c r="H2466" s="22">
        <f>IF(OR(B2466&amp;""="",NOT(ISNUMBER(A2466))),"",IF(COUNTIFS($B$6:$B$3005,B2466&amp;"",$A$6:$A$3005,"&gt;"&amp;A2466)=0,1,0))</f>
        <v/>
      </c>
    </row>
    <row r="2467">
      <c r="A2467" s="13" t="n"/>
      <c r="B2467" s="5" t="n"/>
      <c r="C2467" s="17" t="n"/>
      <c r="D2467" s="5" t="n"/>
      <c r="E2467" s="5" t="n"/>
      <c r="F2467" s="6">
        <f>IF(B2467&amp;""="","",IFERROR(INDEX('الطلاب'!$B$6:$B$505,MATCH(B2467&amp;"",'الطلاب'!$A$6:$A$505,0))&amp;"","كود غير موجود"))</f>
        <v/>
      </c>
      <c r="G2467" s="6">
        <f>IF(B2467&amp;""="","",IFERROR(INDEX('الطلاب'!$F$6:$F$505,MATCH(B2467&amp;"",'الطلاب'!$A$6:$A$505,0))&amp;"",""))</f>
        <v/>
      </c>
      <c r="H2467" s="22">
        <f>IF(OR(B2467&amp;""="",NOT(ISNUMBER(A2467))),"",IF(COUNTIFS($B$6:$B$3005,B2467&amp;"",$A$6:$A$3005,"&gt;"&amp;A2467)=0,1,0))</f>
        <v/>
      </c>
    </row>
    <row r="2468">
      <c r="A2468" s="13" t="n"/>
      <c r="B2468" s="5" t="n"/>
      <c r="C2468" s="17" t="n"/>
      <c r="D2468" s="5" t="n"/>
      <c r="E2468" s="5" t="n"/>
      <c r="F2468" s="6">
        <f>IF(B2468&amp;""="","",IFERROR(INDEX('الطلاب'!$B$6:$B$505,MATCH(B2468&amp;"",'الطلاب'!$A$6:$A$505,0))&amp;"","كود غير موجود"))</f>
        <v/>
      </c>
      <c r="G2468" s="6">
        <f>IF(B2468&amp;""="","",IFERROR(INDEX('الطلاب'!$F$6:$F$505,MATCH(B2468&amp;"",'الطلاب'!$A$6:$A$505,0))&amp;"",""))</f>
        <v/>
      </c>
      <c r="H2468" s="22">
        <f>IF(OR(B2468&amp;""="",NOT(ISNUMBER(A2468))),"",IF(COUNTIFS($B$6:$B$3005,B2468&amp;"",$A$6:$A$3005,"&gt;"&amp;A2468)=0,1,0))</f>
        <v/>
      </c>
    </row>
    <row r="2469">
      <c r="A2469" s="13" t="n"/>
      <c r="B2469" s="5" t="n"/>
      <c r="C2469" s="17" t="n"/>
      <c r="D2469" s="5" t="n"/>
      <c r="E2469" s="5" t="n"/>
      <c r="F2469" s="6">
        <f>IF(B2469&amp;""="","",IFERROR(INDEX('الطلاب'!$B$6:$B$505,MATCH(B2469&amp;"",'الطلاب'!$A$6:$A$505,0))&amp;"","كود غير موجود"))</f>
        <v/>
      </c>
      <c r="G2469" s="6">
        <f>IF(B2469&amp;""="","",IFERROR(INDEX('الطلاب'!$F$6:$F$505,MATCH(B2469&amp;"",'الطلاب'!$A$6:$A$505,0))&amp;"",""))</f>
        <v/>
      </c>
      <c r="H2469" s="22">
        <f>IF(OR(B2469&amp;""="",NOT(ISNUMBER(A2469))),"",IF(COUNTIFS($B$6:$B$3005,B2469&amp;"",$A$6:$A$3005,"&gt;"&amp;A2469)=0,1,0))</f>
        <v/>
      </c>
    </row>
    <row r="2470">
      <c r="A2470" s="13" t="n"/>
      <c r="B2470" s="5" t="n"/>
      <c r="C2470" s="17" t="n"/>
      <c r="D2470" s="5" t="n"/>
      <c r="E2470" s="5" t="n"/>
      <c r="F2470" s="6">
        <f>IF(B2470&amp;""="","",IFERROR(INDEX('الطلاب'!$B$6:$B$505,MATCH(B2470&amp;"",'الطلاب'!$A$6:$A$505,0))&amp;"","كود غير موجود"))</f>
        <v/>
      </c>
      <c r="G2470" s="6">
        <f>IF(B2470&amp;""="","",IFERROR(INDEX('الطلاب'!$F$6:$F$505,MATCH(B2470&amp;"",'الطلاب'!$A$6:$A$505,0))&amp;"",""))</f>
        <v/>
      </c>
      <c r="H2470" s="22">
        <f>IF(OR(B2470&amp;""="",NOT(ISNUMBER(A2470))),"",IF(COUNTIFS($B$6:$B$3005,B2470&amp;"",$A$6:$A$3005,"&gt;"&amp;A2470)=0,1,0))</f>
        <v/>
      </c>
    </row>
    <row r="2471">
      <c r="A2471" s="13" t="n"/>
      <c r="B2471" s="5" t="n"/>
      <c r="C2471" s="17" t="n"/>
      <c r="D2471" s="5" t="n"/>
      <c r="E2471" s="5" t="n"/>
      <c r="F2471" s="6">
        <f>IF(B2471&amp;""="","",IFERROR(INDEX('الطلاب'!$B$6:$B$505,MATCH(B2471&amp;"",'الطلاب'!$A$6:$A$505,0))&amp;"","كود غير موجود"))</f>
        <v/>
      </c>
      <c r="G2471" s="6">
        <f>IF(B2471&amp;""="","",IFERROR(INDEX('الطلاب'!$F$6:$F$505,MATCH(B2471&amp;"",'الطلاب'!$A$6:$A$505,0))&amp;"",""))</f>
        <v/>
      </c>
      <c r="H2471" s="22">
        <f>IF(OR(B2471&amp;""="",NOT(ISNUMBER(A2471))),"",IF(COUNTIFS($B$6:$B$3005,B2471&amp;"",$A$6:$A$3005,"&gt;"&amp;A2471)=0,1,0))</f>
        <v/>
      </c>
    </row>
    <row r="2472">
      <c r="A2472" s="13" t="n"/>
      <c r="B2472" s="5" t="n"/>
      <c r="C2472" s="17" t="n"/>
      <c r="D2472" s="5" t="n"/>
      <c r="E2472" s="5" t="n"/>
      <c r="F2472" s="6">
        <f>IF(B2472&amp;""="","",IFERROR(INDEX('الطلاب'!$B$6:$B$505,MATCH(B2472&amp;"",'الطلاب'!$A$6:$A$505,0))&amp;"","كود غير موجود"))</f>
        <v/>
      </c>
      <c r="G2472" s="6">
        <f>IF(B2472&amp;""="","",IFERROR(INDEX('الطلاب'!$F$6:$F$505,MATCH(B2472&amp;"",'الطلاب'!$A$6:$A$505,0))&amp;"",""))</f>
        <v/>
      </c>
      <c r="H2472" s="22">
        <f>IF(OR(B2472&amp;""="",NOT(ISNUMBER(A2472))),"",IF(COUNTIFS($B$6:$B$3005,B2472&amp;"",$A$6:$A$3005,"&gt;"&amp;A2472)=0,1,0))</f>
        <v/>
      </c>
    </row>
    <row r="2473">
      <c r="A2473" s="13" t="n"/>
      <c r="B2473" s="5" t="n"/>
      <c r="C2473" s="17" t="n"/>
      <c r="D2473" s="5" t="n"/>
      <c r="E2473" s="5" t="n"/>
      <c r="F2473" s="6">
        <f>IF(B2473&amp;""="","",IFERROR(INDEX('الطلاب'!$B$6:$B$505,MATCH(B2473&amp;"",'الطلاب'!$A$6:$A$505,0))&amp;"","كود غير موجود"))</f>
        <v/>
      </c>
      <c r="G2473" s="6">
        <f>IF(B2473&amp;""="","",IFERROR(INDEX('الطلاب'!$F$6:$F$505,MATCH(B2473&amp;"",'الطلاب'!$A$6:$A$505,0))&amp;"",""))</f>
        <v/>
      </c>
      <c r="H2473" s="22">
        <f>IF(OR(B2473&amp;""="",NOT(ISNUMBER(A2473))),"",IF(COUNTIFS($B$6:$B$3005,B2473&amp;"",$A$6:$A$3005,"&gt;"&amp;A2473)=0,1,0))</f>
        <v/>
      </c>
    </row>
    <row r="2474">
      <c r="A2474" s="13" t="n"/>
      <c r="B2474" s="5" t="n"/>
      <c r="C2474" s="17" t="n"/>
      <c r="D2474" s="5" t="n"/>
      <c r="E2474" s="5" t="n"/>
      <c r="F2474" s="6">
        <f>IF(B2474&amp;""="","",IFERROR(INDEX('الطلاب'!$B$6:$B$505,MATCH(B2474&amp;"",'الطلاب'!$A$6:$A$505,0))&amp;"","كود غير موجود"))</f>
        <v/>
      </c>
      <c r="G2474" s="6">
        <f>IF(B2474&amp;""="","",IFERROR(INDEX('الطلاب'!$F$6:$F$505,MATCH(B2474&amp;"",'الطلاب'!$A$6:$A$505,0))&amp;"",""))</f>
        <v/>
      </c>
      <c r="H2474" s="22">
        <f>IF(OR(B2474&amp;""="",NOT(ISNUMBER(A2474))),"",IF(COUNTIFS($B$6:$B$3005,B2474&amp;"",$A$6:$A$3005,"&gt;"&amp;A2474)=0,1,0))</f>
        <v/>
      </c>
    </row>
    <row r="2475">
      <c r="A2475" s="13" t="n"/>
      <c r="B2475" s="5" t="n"/>
      <c r="C2475" s="17" t="n"/>
      <c r="D2475" s="5" t="n"/>
      <c r="E2475" s="5" t="n"/>
      <c r="F2475" s="6">
        <f>IF(B2475&amp;""="","",IFERROR(INDEX('الطلاب'!$B$6:$B$505,MATCH(B2475&amp;"",'الطلاب'!$A$6:$A$505,0))&amp;"","كود غير موجود"))</f>
        <v/>
      </c>
      <c r="G2475" s="6">
        <f>IF(B2475&amp;""="","",IFERROR(INDEX('الطلاب'!$F$6:$F$505,MATCH(B2475&amp;"",'الطلاب'!$A$6:$A$505,0))&amp;"",""))</f>
        <v/>
      </c>
      <c r="H2475" s="22">
        <f>IF(OR(B2475&amp;""="",NOT(ISNUMBER(A2475))),"",IF(COUNTIFS($B$6:$B$3005,B2475&amp;"",$A$6:$A$3005,"&gt;"&amp;A2475)=0,1,0))</f>
        <v/>
      </c>
    </row>
    <row r="2476">
      <c r="A2476" s="13" t="n"/>
      <c r="B2476" s="5" t="n"/>
      <c r="C2476" s="17" t="n"/>
      <c r="D2476" s="5" t="n"/>
      <c r="E2476" s="5" t="n"/>
      <c r="F2476" s="6">
        <f>IF(B2476&amp;""="","",IFERROR(INDEX('الطلاب'!$B$6:$B$505,MATCH(B2476&amp;"",'الطلاب'!$A$6:$A$505,0))&amp;"","كود غير موجود"))</f>
        <v/>
      </c>
      <c r="G2476" s="6">
        <f>IF(B2476&amp;""="","",IFERROR(INDEX('الطلاب'!$F$6:$F$505,MATCH(B2476&amp;"",'الطلاب'!$A$6:$A$505,0))&amp;"",""))</f>
        <v/>
      </c>
      <c r="H2476" s="22">
        <f>IF(OR(B2476&amp;""="",NOT(ISNUMBER(A2476))),"",IF(COUNTIFS($B$6:$B$3005,B2476&amp;"",$A$6:$A$3005,"&gt;"&amp;A2476)=0,1,0))</f>
        <v/>
      </c>
    </row>
    <row r="2477">
      <c r="A2477" s="13" t="n"/>
      <c r="B2477" s="5" t="n"/>
      <c r="C2477" s="17" t="n"/>
      <c r="D2477" s="5" t="n"/>
      <c r="E2477" s="5" t="n"/>
      <c r="F2477" s="6">
        <f>IF(B2477&amp;""="","",IFERROR(INDEX('الطلاب'!$B$6:$B$505,MATCH(B2477&amp;"",'الطلاب'!$A$6:$A$505,0))&amp;"","كود غير موجود"))</f>
        <v/>
      </c>
      <c r="G2477" s="6">
        <f>IF(B2477&amp;""="","",IFERROR(INDEX('الطلاب'!$F$6:$F$505,MATCH(B2477&amp;"",'الطلاب'!$A$6:$A$505,0))&amp;"",""))</f>
        <v/>
      </c>
      <c r="H2477" s="22">
        <f>IF(OR(B2477&amp;""="",NOT(ISNUMBER(A2477))),"",IF(COUNTIFS($B$6:$B$3005,B2477&amp;"",$A$6:$A$3005,"&gt;"&amp;A2477)=0,1,0))</f>
        <v/>
      </c>
    </row>
    <row r="2478">
      <c r="A2478" s="13" t="n"/>
      <c r="B2478" s="5" t="n"/>
      <c r="C2478" s="17" t="n"/>
      <c r="D2478" s="5" t="n"/>
      <c r="E2478" s="5" t="n"/>
      <c r="F2478" s="6">
        <f>IF(B2478&amp;""="","",IFERROR(INDEX('الطلاب'!$B$6:$B$505,MATCH(B2478&amp;"",'الطلاب'!$A$6:$A$505,0))&amp;"","كود غير موجود"))</f>
        <v/>
      </c>
      <c r="G2478" s="6">
        <f>IF(B2478&amp;""="","",IFERROR(INDEX('الطلاب'!$F$6:$F$505,MATCH(B2478&amp;"",'الطلاب'!$A$6:$A$505,0))&amp;"",""))</f>
        <v/>
      </c>
      <c r="H2478" s="22">
        <f>IF(OR(B2478&amp;""="",NOT(ISNUMBER(A2478))),"",IF(COUNTIFS($B$6:$B$3005,B2478&amp;"",$A$6:$A$3005,"&gt;"&amp;A2478)=0,1,0))</f>
        <v/>
      </c>
    </row>
    <row r="2479">
      <c r="A2479" s="13" t="n"/>
      <c r="B2479" s="5" t="n"/>
      <c r="C2479" s="17" t="n"/>
      <c r="D2479" s="5" t="n"/>
      <c r="E2479" s="5" t="n"/>
      <c r="F2479" s="6">
        <f>IF(B2479&amp;""="","",IFERROR(INDEX('الطلاب'!$B$6:$B$505,MATCH(B2479&amp;"",'الطلاب'!$A$6:$A$505,0))&amp;"","كود غير موجود"))</f>
        <v/>
      </c>
      <c r="G2479" s="6">
        <f>IF(B2479&amp;""="","",IFERROR(INDEX('الطلاب'!$F$6:$F$505,MATCH(B2479&amp;"",'الطلاب'!$A$6:$A$505,0))&amp;"",""))</f>
        <v/>
      </c>
      <c r="H2479" s="22">
        <f>IF(OR(B2479&amp;""="",NOT(ISNUMBER(A2479))),"",IF(COUNTIFS($B$6:$B$3005,B2479&amp;"",$A$6:$A$3005,"&gt;"&amp;A2479)=0,1,0))</f>
        <v/>
      </c>
    </row>
    <row r="2480">
      <c r="A2480" s="13" t="n"/>
      <c r="B2480" s="5" t="n"/>
      <c r="C2480" s="17" t="n"/>
      <c r="D2480" s="5" t="n"/>
      <c r="E2480" s="5" t="n"/>
      <c r="F2480" s="6">
        <f>IF(B2480&amp;""="","",IFERROR(INDEX('الطلاب'!$B$6:$B$505,MATCH(B2480&amp;"",'الطلاب'!$A$6:$A$505,0))&amp;"","كود غير موجود"))</f>
        <v/>
      </c>
      <c r="G2480" s="6">
        <f>IF(B2480&amp;""="","",IFERROR(INDEX('الطلاب'!$F$6:$F$505,MATCH(B2480&amp;"",'الطلاب'!$A$6:$A$505,0))&amp;"",""))</f>
        <v/>
      </c>
      <c r="H2480" s="22">
        <f>IF(OR(B2480&amp;""="",NOT(ISNUMBER(A2480))),"",IF(COUNTIFS($B$6:$B$3005,B2480&amp;"",$A$6:$A$3005,"&gt;"&amp;A2480)=0,1,0))</f>
        <v/>
      </c>
    </row>
    <row r="2481">
      <c r="A2481" s="13" t="n"/>
      <c r="B2481" s="5" t="n"/>
      <c r="C2481" s="17" t="n"/>
      <c r="D2481" s="5" t="n"/>
      <c r="E2481" s="5" t="n"/>
      <c r="F2481" s="6">
        <f>IF(B2481&amp;""="","",IFERROR(INDEX('الطلاب'!$B$6:$B$505,MATCH(B2481&amp;"",'الطلاب'!$A$6:$A$505,0))&amp;"","كود غير موجود"))</f>
        <v/>
      </c>
      <c r="G2481" s="6">
        <f>IF(B2481&amp;""="","",IFERROR(INDEX('الطلاب'!$F$6:$F$505,MATCH(B2481&amp;"",'الطلاب'!$A$6:$A$505,0))&amp;"",""))</f>
        <v/>
      </c>
      <c r="H2481" s="22">
        <f>IF(OR(B2481&amp;""="",NOT(ISNUMBER(A2481))),"",IF(COUNTIFS($B$6:$B$3005,B2481&amp;"",$A$6:$A$3005,"&gt;"&amp;A2481)=0,1,0))</f>
        <v/>
      </c>
    </row>
    <row r="2482">
      <c r="A2482" s="13" t="n"/>
      <c r="B2482" s="5" t="n"/>
      <c r="C2482" s="17" t="n"/>
      <c r="D2482" s="5" t="n"/>
      <c r="E2482" s="5" t="n"/>
      <c r="F2482" s="6">
        <f>IF(B2482&amp;""="","",IFERROR(INDEX('الطلاب'!$B$6:$B$505,MATCH(B2482&amp;"",'الطلاب'!$A$6:$A$505,0))&amp;"","كود غير موجود"))</f>
        <v/>
      </c>
      <c r="G2482" s="6">
        <f>IF(B2482&amp;""="","",IFERROR(INDEX('الطلاب'!$F$6:$F$505,MATCH(B2482&amp;"",'الطلاب'!$A$6:$A$505,0))&amp;"",""))</f>
        <v/>
      </c>
      <c r="H2482" s="22">
        <f>IF(OR(B2482&amp;""="",NOT(ISNUMBER(A2482))),"",IF(COUNTIFS($B$6:$B$3005,B2482&amp;"",$A$6:$A$3005,"&gt;"&amp;A2482)=0,1,0))</f>
        <v/>
      </c>
    </row>
    <row r="2483">
      <c r="A2483" s="13" t="n"/>
      <c r="B2483" s="5" t="n"/>
      <c r="C2483" s="17" t="n"/>
      <c r="D2483" s="5" t="n"/>
      <c r="E2483" s="5" t="n"/>
      <c r="F2483" s="6">
        <f>IF(B2483&amp;""="","",IFERROR(INDEX('الطلاب'!$B$6:$B$505,MATCH(B2483&amp;"",'الطلاب'!$A$6:$A$505,0))&amp;"","كود غير موجود"))</f>
        <v/>
      </c>
      <c r="G2483" s="6">
        <f>IF(B2483&amp;""="","",IFERROR(INDEX('الطلاب'!$F$6:$F$505,MATCH(B2483&amp;"",'الطلاب'!$A$6:$A$505,0))&amp;"",""))</f>
        <v/>
      </c>
      <c r="H2483" s="22">
        <f>IF(OR(B2483&amp;""="",NOT(ISNUMBER(A2483))),"",IF(COUNTIFS($B$6:$B$3005,B2483&amp;"",$A$6:$A$3005,"&gt;"&amp;A2483)=0,1,0))</f>
        <v/>
      </c>
    </row>
    <row r="2484">
      <c r="A2484" s="13" t="n"/>
      <c r="B2484" s="5" t="n"/>
      <c r="C2484" s="17" t="n"/>
      <c r="D2484" s="5" t="n"/>
      <c r="E2484" s="5" t="n"/>
      <c r="F2484" s="6">
        <f>IF(B2484&amp;""="","",IFERROR(INDEX('الطلاب'!$B$6:$B$505,MATCH(B2484&amp;"",'الطلاب'!$A$6:$A$505,0))&amp;"","كود غير موجود"))</f>
        <v/>
      </c>
      <c r="G2484" s="6">
        <f>IF(B2484&amp;""="","",IFERROR(INDEX('الطلاب'!$F$6:$F$505,MATCH(B2484&amp;"",'الطلاب'!$A$6:$A$505,0))&amp;"",""))</f>
        <v/>
      </c>
      <c r="H2484" s="22">
        <f>IF(OR(B2484&amp;""="",NOT(ISNUMBER(A2484))),"",IF(COUNTIFS($B$6:$B$3005,B2484&amp;"",$A$6:$A$3005,"&gt;"&amp;A2484)=0,1,0))</f>
        <v/>
      </c>
    </row>
    <row r="2485">
      <c r="A2485" s="13" t="n"/>
      <c r="B2485" s="5" t="n"/>
      <c r="C2485" s="17" t="n"/>
      <c r="D2485" s="5" t="n"/>
      <c r="E2485" s="5" t="n"/>
      <c r="F2485" s="6">
        <f>IF(B2485&amp;""="","",IFERROR(INDEX('الطلاب'!$B$6:$B$505,MATCH(B2485&amp;"",'الطلاب'!$A$6:$A$505,0))&amp;"","كود غير موجود"))</f>
        <v/>
      </c>
      <c r="G2485" s="6">
        <f>IF(B2485&amp;""="","",IFERROR(INDEX('الطلاب'!$F$6:$F$505,MATCH(B2485&amp;"",'الطلاب'!$A$6:$A$505,0))&amp;"",""))</f>
        <v/>
      </c>
      <c r="H2485" s="22">
        <f>IF(OR(B2485&amp;""="",NOT(ISNUMBER(A2485))),"",IF(COUNTIFS($B$6:$B$3005,B2485&amp;"",$A$6:$A$3005,"&gt;"&amp;A2485)=0,1,0))</f>
        <v/>
      </c>
    </row>
    <row r="2486">
      <c r="A2486" s="13" t="n"/>
      <c r="B2486" s="5" t="n"/>
      <c r="C2486" s="17" t="n"/>
      <c r="D2486" s="5" t="n"/>
      <c r="E2486" s="5" t="n"/>
      <c r="F2486" s="6">
        <f>IF(B2486&amp;""="","",IFERROR(INDEX('الطلاب'!$B$6:$B$505,MATCH(B2486&amp;"",'الطلاب'!$A$6:$A$505,0))&amp;"","كود غير موجود"))</f>
        <v/>
      </c>
      <c r="G2486" s="6">
        <f>IF(B2486&amp;""="","",IFERROR(INDEX('الطلاب'!$F$6:$F$505,MATCH(B2486&amp;"",'الطلاب'!$A$6:$A$505,0))&amp;"",""))</f>
        <v/>
      </c>
      <c r="H2486" s="22">
        <f>IF(OR(B2486&amp;""="",NOT(ISNUMBER(A2486))),"",IF(COUNTIFS($B$6:$B$3005,B2486&amp;"",$A$6:$A$3005,"&gt;"&amp;A2486)=0,1,0))</f>
        <v/>
      </c>
    </row>
    <row r="2487">
      <c r="A2487" s="13" t="n"/>
      <c r="B2487" s="5" t="n"/>
      <c r="C2487" s="17" t="n"/>
      <c r="D2487" s="5" t="n"/>
      <c r="E2487" s="5" t="n"/>
      <c r="F2487" s="6">
        <f>IF(B2487&amp;""="","",IFERROR(INDEX('الطلاب'!$B$6:$B$505,MATCH(B2487&amp;"",'الطلاب'!$A$6:$A$505,0))&amp;"","كود غير موجود"))</f>
        <v/>
      </c>
      <c r="G2487" s="6">
        <f>IF(B2487&amp;""="","",IFERROR(INDEX('الطلاب'!$F$6:$F$505,MATCH(B2487&amp;"",'الطلاب'!$A$6:$A$505,0))&amp;"",""))</f>
        <v/>
      </c>
      <c r="H2487" s="22">
        <f>IF(OR(B2487&amp;""="",NOT(ISNUMBER(A2487))),"",IF(COUNTIFS($B$6:$B$3005,B2487&amp;"",$A$6:$A$3005,"&gt;"&amp;A2487)=0,1,0))</f>
        <v/>
      </c>
    </row>
    <row r="2488">
      <c r="A2488" s="13" t="n"/>
      <c r="B2488" s="5" t="n"/>
      <c r="C2488" s="17" t="n"/>
      <c r="D2488" s="5" t="n"/>
      <c r="E2488" s="5" t="n"/>
      <c r="F2488" s="6">
        <f>IF(B2488&amp;""="","",IFERROR(INDEX('الطلاب'!$B$6:$B$505,MATCH(B2488&amp;"",'الطلاب'!$A$6:$A$505,0))&amp;"","كود غير موجود"))</f>
        <v/>
      </c>
      <c r="G2488" s="6">
        <f>IF(B2488&amp;""="","",IFERROR(INDEX('الطلاب'!$F$6:$F$505,MATCH(B2488&amp;"",'الطلاب'!$A$6:$A$505,0))&amp;"",""))</f>
        <v/>
      </c>
      <c r="H2488" s="22">
        <f>IF(OR(B2488&amp;""="",NOT(ISNUMBER(A2488))),"",IF(COUNTIFS($B$6:$B$3005,B2488&amp;"",$A$6:$A$3005,"&gt;"&amp;A2488)=0,1,0))</f>
        <v/>
      </c>
    </row>
    <row r="2489">
      <c r="A2489" s="13" t="n"/>
      <c r="B2489" s="5" t="n"/>
      <c r="C2489" s="17" t="n"/>
      <c r="D2489" s="5" t="n"/>
      <c r="E2489" s="5" t="n"/>
      <c r="F2489" s="6">
        <f>IF(B2489&amp;""="","",IFERROR(INDEX('الطلاب'!$B$6:$B$505,MATCH(B2489&amp;"",'الطلاب'!$A$6:$A$505,0))&amp;"","كود غير موجود"))</f>
        <v/>
      </c>
      <c r="G2489" s="6">
        <f>IF(B2489&amp;""="","",IFERROR(INDEX('الطلاب'!$F$6:$F$505,MATCH(B2489&amp;"",'الطلاب'!$A$6:$A$505,0))&amp;"",""))</f>
        <v/>
      </c>
      <c r="H2489" s="22">
        <f>IF(OR(B2489&amp;""="",NOT(ISNUMBER(A2489))),"",IF(COUNTIFS($B$6:$B$3005,B2489&amp;"",$A$6:$A$3005,"&gt;"&amp;A2489)=0,1,0))</f>
        <v/>
      </c>
    </row>
    <row r="2490">
      <c r="A2490" s="13" t="n"/>
      <c r="B2490" s="5" t="n"/>
      <c r="C2490" s="17" t="n"/>
      <c r="D2490" s="5" t="n"/>
      <c r="E2490" s="5" t="n"/>
      <c r="F2490" s="6">
        <f>IF(B2490&amp;""="","",IFERROR(INDEX('الطلاب'!$B$6:$B$505,MATCH(B2490&amp;"",'الطلاب'!$A$6:$A$505,0))&amp;"","كود غير موجود"))</f>
        <v/>
      </c>
      <c r="G2490" s="6">
        <f>IF(B2490&amp;""="","",IFERROR(INDEX('الطلاب'!$F$6:$F$505,MATCH(B2490&amp;"",'الطلاب'!$A$6:$A$505,0))&amp;"",""))</f>
        <v/>
      </c>
      <c r="H2490" s="22">
        <f>IF(OR(B2490&amp;""="",NOT(ISNUMBER(A2490))),"",IF(COUNTIFS($B$6:$B$3005,B2490&amp;"",$A$6:$A$3005,"&gt;"&amp;A2490)=0,1,0))</f>
        <v/>
      </c>
    </row>
    <row r="2491">
      <c r="A2491" s="13" t="n"/>
      <c r="B2491" s="5" t="n"/>
      <c r="C2491" s="17" t="n"/>
      <c r="D2491" s="5" t="n"/>
      <c r="E2491" s="5" t="n"/>
      <c r="F2491" s="6">
        <f>IF(B2491&amp;""="","",IFERROR(INDEX('الطلاب'!$B$6:$B$505,MATCH(B2491&amp;"",'الطلاب'!$A$6:$A$505,0))&amp;"","كود غير موجود"))</f>
        <v/>
      </c>
      <c r="G2491" s="6">
        <f>IF(B2491&amp;""="","",IFERROR(INDEX('الطلاب'!$F$6:$F$505,MATCH(B2491&amp;"",'الطلاب'!$A$6:$A$505,0))&amp;"",""))</f>
        <v/>
      </c>
      <c r="H2491" s="22">
        <f>IF(OR(B2491&amp;""="",NOT(ISNUMBER(A2491))),"",IF(COUNTIFS($B$6:$B$3005,B2491&amp;"",$A$6:$A$3005,"&gt;"&amp;A2491)=0,1,0))</f>
        <v/>
      </c>
    </row>
    <row r="2492">
      <c r="A2492" s="13" t="n"/>
      <c r="B2492" s="5" t="n"/>
      <c r="C2492" s="17" t="n"/>
      <c r="D2492" s="5" t="n"/>
      <c r="E2492" s="5" t="n"/>
      <c r="F2492" s="6">
        <f>IF(B2492&amp;""="","",IFERROR(INDEX('الطلاب'!$B$6:$B$505,MATCH(B2492&amp;"",'الطلاب'!$A$6:$A$505,0))&amp;"","كود غير موجود"))</f>
        <v/>
      </c>
      <c r="G2492" s="6">
        <f>IF(B2492&amp;""="","",IFERROR(INDEX('الطلاب'!$F$6:$F$505,MATCH(B2492&amp;"",'الطلاب'!$A$6:$A$505,0))&amp;"",""))</f>
        <v/>
      </c>
      <c r="H2492" s="22">
        <f>IF(OR(B2492&amp;""="",NOT(ISNUMBER(A2492))),"",IF(COUNTIFS($B$6:$B$3005,B2492&amp;"",$A$6:$A$3005,"&gt;"&amp;A2492)=0,1,0))</f>
        <v/>
      </c>
    </row>
    <row r="2493">
      <c r="A2493" s="13" t="n"/>
      <c r="B2493" s="5" t="n"/>
      <c r="C2493" s="17" t="n"/>
      <c r="D2493" s="5" t="n"/>
      <c r="E2493" s="5" t="n"/>
      <c r="F2493" s="6">
        <f>IF(B2493&amp;""="","",IFERROR(INDEX('الطلاب'!$B$6:$B$505,MATCH(B2493&amp;"",'الطلاب'!$A$6:$A$505,0))&amp;"","كود غير موجود"))</f>
        <v/>
      </c>
      <c r="G2493" s="6">
        <f>IF(B2493&amp;""="","",IFERROR(INDEX('الطلاب'!$F$6:$F$505,MATCH(B2493&amp;"",'الطلاب'!$A$6:$A$505,0))&amp;"",""))</f>
        <v/>
      </c>
      <c r="H2493" s="22">
        <f>IF(OR(B2493&amp;""="",NOT(ISNUMBER(A2493))),"",IF(COUNTIFS($B$6:$B$3005,B2493&amp;"",$A$6:$A$3005,"&gt;"&amp;A2493)=0,1,0))</f>
        <v/>
      </c>
    </row>
    <row r="2494">
      <c r="A2494" s="13" t="n"/>
      <c r="B2494" s="5" t="n"/>
      <c r="C2494" s="17" t="n"/>
      <c r="D2494" s="5" t="n"/>
      <c r="E2494" s="5" t="n"/>
      <c r="F2494" s="6">
        <f>IF(B2494&amp;""="","",IFERROR(INDEX('الطلاب'!$B$6:$B$505,MATCH(B2494&amp;"",'الطلاب'!$A$6:$A$505,0))&amp;"","كود غير موجود"))</f>
        <v/>
      </c>
      <c r="G2494" s="6">
        <f>IF(B2494&amp;""="","",IFERROR(INDEX('الطلاب'!$F$6:$F$505,MATCH(B2494&amp;"",'الطلاب'!$A$6:$A$505,0))&amp;"",""))</f>
        <v/>
      </c>
      <c r="H2494" s="22">
        <f>IF(OR(B2494&amp;""="",NOT(ISNUMBER(A2494))),"",IF(COUNTIFS($B$6:$B$3005,B2494&amp;"",$A$6:$A$3005,"&gt;"&amp;A2494)=0,1,0))</f>
        <v/>
      </c>
    </row>
    <row r="2495">
      <c r="A2495" s="13" t="n"/>
      <c r="B2495" s="5" t="n"/>
      <c r="C2495" s="17" t="n"/>
      <c r="D2495" s="5" t="n"/>
      <c r="E2495" s="5" t="n"/>
      <c r="F2495" s="6">
        <f>IF(B2495&amp;""="","",IFERROR(INDEX('الطلاب'!$B$6:$B$505,MATCH(B2495&amp;"",'الطلاب'!$A$6:$A$505,0))&amp;"","كود غير موجود"))</f>
        <v/>
      </c>
      <c r="G2495" s="6">
        <f>IF(B2495&amp;""="","",IFERROR(INDEX('الطلاب'!$F$6:$F$505,MATCH(B2495&amp;"",'الطلاب'!$A$6:$A$505,0))&amp;"",""))</f>
        <v/>
      </c>
      <c r="H2495" s="22">
        <f>IF(OR(B2495&amp;""="",NOT(ISNUMBER(A2495))),"",IF(COUNTIFS($B$6:$B$3005,B2495&amp;"",$A$6:$A$3005,"&gt;"&amp;A2495)=0,1,0))</f>
        <v/>
      </c>
    </row>
    <row r="2496">
      <c r="A2496" s="13" t="n"/>
      <c r="B2496" s="5" t="n"/>
      <c r="C2496" s="17" t="n"/>
      <c r="D2496" s="5" t="n"/>
      <c r="E2496" s="5" t="n"/>
      <c r="F2496" s="6">
        <f>IF(B2496&amp;""="","",IFERROR(INDEX('الطلاب'!$B$6:$B$505,MATCH(B2496&amp;"",'الطلاب'!$A$6:$A$505,0))&amp;"","كود غير موجود"))</f>
        <v/>
      </c>
      <c r="G2496" s="6">
        <f>IF(B2496&amp;""="","",IFERROR(INDEX('الطلاب'!$F$6:$F$505,MATCH(B2496&amp;"",'الطلاب'!$A$6:$A$505,0))&amp;"",""))</f>
        <v/>
      </c>
      <c r="H2496" s="22">
        <f>IF(OR(B2496&amp;""="",NOT(ISNUMBER(A2496))),"",IF(COUNTIFS($B$6:$B$3005,B2496&amp;"",$A$6:$A$3005,"&gt;"&amp;A2496)=0,1,0))</f>
        <v/>
      </c>
    </row>
    <row r="2497">
      <c r="A2497" s="13" t="n"/>
      <c r="B2497" s="5" t="n"/>
      <c r="C2497" s="17" t="n"/>
      <c r="D2497" s="5" t="n"/>
      <c r="E2497" s="5" t="n"/>
      <c r="F2497" s="6">
        <f>IF(B2497&amp;""="","",IFERROR(INDEX('الطلاب'!$B$6:$B$505,MATCH(B2497&amp;"",'الطلاب'!$A$6:$A$505,0))&amp;"","كود غير موجود"))</f>
        <v/>
      </c>
      <c r="G2497" s="6">
        <f>IF(B2497&amp;""="","",IFERROR(INDEX('الطلاب'!$F$6:$F$505,MATCH(B2497&amp;"",'الطلاب'!$A$6:$A$505,0))&amp;"",""))</f>
        <v/>
      </c>
      <c r="H2497" s="22">
        <f>IF(OR(B2497&amp;""="",NOT(ISNUMBER(A2497))),"",IF(COUNTIFS($B$6:$B$3005,B2497&amp;"",$A$6:$A$3005,"&gt;"&amp;A2497)=0,1,0))</f>
        <v/>
      </c>
    </row>
    <row r="2498">
      <c r="A2498" s="13" t="n"/>
      <c r="B2498" s="5" t="n"/>
      <c r="C2498" s="17" t="n"/>
      <c r="D2498" s="5" t="n"/>
      <c r="E2498" s="5" t="n"/>
      <c r="F2498" s="6">
        <f>IF(B2498&amp;""="","",IFERROR(INDEX('الطلاب'!$B$6:$B$505,MATCH(B2498&amp;"",'الطلاب'!$A$6:$A$505,0))&amp;"","كود غير موجود"))</f>
        <v/>
      </c>
      <c r="G2498" s="6">
        <f>IF(B2498&amp;""="","",IFERROR(INDEX('الطلاب'!$F$6:$F$505,MATCH(B2498&amp;"",'الطلاب'!$A$6:$A$505,0))&amp;"",""))</f>
        <v/>
      </c>
      <c r="H2498" s="22">
        <f>IF(OR(B2498&amp;""="",NOT(ISNUMBER(A2498))),"",IF(COUNTIFS($B$6:$B$3005,B2498&amp;"",$A$6:$A$3005,"&gt;"&amp;A2498)=0,1,0))</f>
        <v/>
      </c>
    </row>
    <row r="2499">
      <c r="A2499" s="13" t="n"/>
      <c r="B2499" s="5" t="n"/>
      <c r="C2499" s="17" t="n"/>
      <c r="D2499" s="5" t="n"/>
      <c r="E2499" s="5" t="n"/>
      <c r="F2499" s="6">
        <f>IF(B2499&amp;""="","",IFERROR(INDEX('الطلاب'!$B$6:$B$505,MATCH(B2499&amp;"",'الطلاب'!$A$6:$A$505,0))&amp;"","كود غير موجود"))</f>
        <v/>
      </c>
      <c r="G2499" s="6">
        <f>IF(B2499&amp;""="","",IFERROR(INDEX('الطلاب'!$F$6:$F$505,MATCH(B2499&amp;"",'الطلاب'!$A$6:$A$505,0))&amp;"",""))</f>
        <v/>
      </c>
      <c r="H2499" s="22">
        <f>IF(OR(B2499&amp;""="",NOT(ISNUMBER(A2499))),"",IF(COUNTIFS($B$6:$B$3005,B2499&amp;"",$A$6:$A$3005,"&gt;"&amp;A2499)=0,1,0))</f>
        <v/>
      </c>
    </row>
    <row r="2500">
      <c r="A2500" s="13" t="n"/>
      <c r="B2500" s="5" t="n"/>
      <c r="C2500" s="17" t="n"/>
      <c r="D2500" s="5" t="n"/>
      <c r="E2500" s="5" t="n"/>
      <c r="F2500" s="6">
        <f>IF(B2500&amp;""="","",IFERROR(INDEX('الطلاب'!$B$6:$B$505,MATCH(B2500&amp;"",'الطلاب'!$A$6:$A$505,0))&amp;"","كود غير موجود"))</f>
        <v/>
      </c>
      <c r="G2500" s="6">
        <f>IF(B2500&amp;""="","",IFERROR(INDEX('الطلاب'!$F$6:$F$505,MATCH(B2500&amp;"",'الطلاب'!$A$6:$A$505,0))&amp;"",""))</f>
        <v/>
      </c>
      <c r="H2500" s="22">
        <f>IF(OR(B2500&amp;""="",NOT(ISNUMBER(A2500))),"",IF(COUNTIFS($B$6:$B$3005,B2500&amp;"",$A$6:$A$3005,"&gt;"&amp;A2500)=0,1,0))</f>
        <v/>
      </c>
    </row>
    <row r="2501">
      <c r="A2501" s="13" t="n"/>
      <c r="B2501" s="5" t="n"/>
      <c r="C2501" s="17" t="n"/>
      <c r="D2501" s="5" t="n"/>
      <c r="E2501" s="5" t="n"/>
      <c r="F2501" s="6">
        <f>IF(B2501&amp;""="","",IFERROR(INDEX('الطلاب'!$B$6:$B$505,MATCH(B2501&amp;"",'الطلاب'!$A$6:$A$505,0))&amp;"","كود غير موجود"))</f>
        <v/>
      </c>
      <c r="G2501" s="6">
        <f>IF(B2501&amp;""="","",IFERROR(INDEX('الطلاب'!$F$6:$F$505,MATCH(B2501&amp;"",'الطلاب'!$A$6:$A$505,0))&amp;"",""))</f>
        <v/>
      </c>
      <c r="H2501" s="22">
        <f>IF(OR(B2501&amp;""="",NOT(ISNUMBER(A2501))),"",IF(COUNTIFS($B$6:$B$3005,B2501&amp;"",$A$6:$A$3005,"&gt;"&amp;A2501)=0,1,0))</f>
        <v/>
      </c>
    </row>
    <row r="2502">
      <c r="A2502" s="13" t="n"/>
      <c r="B2502" s="5" t="n"/>
      <c r="C2502" s="17" t="n"/>
      <c r="D2502" s="5" t="n"/>
      <c r="E2502" s="5" t="n"/>
      <c r="F2502" s="6">
        <f>IF(B2502&amp;""="","",IFERROR(INDEX('الطلاب'!$B$6:$B$505,MATCH(B2502&amp;"",'الطلاب'!$A$6:$A$505,0))&amp;"","كود غير موجود"))</f>
        <v/>
      </c>
      <c r="G2502" s="6">
        <f>IF(B2502&amp;""="","",IFERROR(INDEX('الطلاب'!$F$6:$F$505,MATCH(B2502&amp;"",'الطلاب'!$A$6:$A$505,0))&amp;"",""))</f>
        <v/>
      </c>
      <c r="H2502" s="22">
        <f>IF(OR(B2502&amp;""="",NOT(ISNUMBER(A2502))),"",IF(COUNTIFS($B$6:$B$3005,B2502&amp;"",$A$6:$A$3005,"&gt;"&amp;A2502)=0,1,0))</f>
        <v/>
      </c>
    </row>
    <row r="2503">
      <c r="A2503" s="13" t="n"/>
      <c r="B2503" s="5" t="n"/>
      <c r="C2503" s="17" t="n"/>
      <c r="D2503" s="5" t="n"/>
      <c r="E2503" s="5" t="n"/>
      <c r="F2503" s="6">
        <f>IF(B2503&amp;""="","",IFERROR(INDEX('الطلاب'!$B$6:$B$505,MATCH(B2503&amp;"",'الطلاب'!$A$6:$A$505,0))&amp;"","كود غير موجود"))</f>
        <v/>
      </c>
      <c r="G2503" s="6">
        <f>IF(B2503&amp;""="","",IFERROR(INDEX('الطلاب'!$F$6:$F$505,MATCH(B2503&amp;"",'الطلاب'!$A$6:$A$505,0))&amp;"",""))</f>
        <v/>
      </c>
      <c r="H2503" s="22">
        <f>IF(OR(B2503&amp;""="",NOT(ISNUMBER(A2503))),"",IF(COUNTIFS($B$6:$B$3005,B2503&amp;"",$A$6:$A$3005,"&gt;"&amp;A2503)=0,1,0))</f>
        <v/>
      </c>
    </row>
    <row r="2504">
      <c r="A2504" s="13" t="n"/>
      <c r="B2504" s="5" t="n"/>
      <c r="C2504" s="17" t="n"/>
      <c r="D2504" s="5" t="n"/>
      <c r="E2504" s="5" t="n"/>
      <c r="F2504" s="6">
        <f>IF(B2504&amp;""="","",IFERROR(INDEX('الطلاب'!$B$6:$B$505,MATCH(B2504&amp;"",'الطلاب'!$A$6:$A$505,0))&amp;"","كود غير موجود"))</f>
        <v/>
      </c>
      <c r="G2504" s="6">
        <f>IF(B2504&amp;""="","",IFERROR(INDEX('الطلاب'!$F$6:$F$505,MATCH(B2504&amp;"",'الطلاب'!$A$6:$A$505,0))&amp;"",""))</f>
        <v/>
      </c>
      <c r="H2504" s="22">
        <f>IF(OR(B2504&amp;""="",NOT(ISNUMBER(A2504))),"",IF(COUNTIFS($B$6:$B$3005,B2504&amp;"",$A$6:$A$3005,"&gt;"&amp;A2504)=0,1,0))</f>
        <v/>
      </c>
    </row>
    <row r="2505">
      <c r="A2505" s="13" t="n"/>
      <c r="B2505" s="5" t="n"/>
      <c r="C2505" s="17" t="n"/>
      <c r="D2505" s="5" t="n"/>
      <c r="E2505" s="5" t="n"/>
      <c r="F2505" s="6">
        <f>IF(B2505&amp;""="","",IFERROR(INDEX('الطلاب'!$B$6:$B$505,MATCH(B2505&amp;"",'الطلاب'!$A$6:$A$505,0))&amp;"","كود غير موجود"))</f>
        <v/>
      </c>
      <c r="G2505" s="6">
        <f>IF(B2505&amp;""="","",IFERROR(INDEX('الطلاب'!$F$6:$F$505,MATCH(B2505&amp;"",'الطلاب'!$A$6:$A$505,0))&amp;"",""))</f>
        <v/>
      </c>
      <c r="H2505" s="22">
        <f>IF(OR(B2505&amp;""="",NOT(ISNUMBER(A2505))),"",IF(COUNTIFS($B$6:$B$3005,B2505&amp;"",$A$6:$A$3005,"&gt;"&amp;A2505)=0,1,0))</f>
        <v/>
      </c>
    </row>
    <row r="2506">
      <c r="A2506" s="13" t="n"/>
      <c r="B2506" s="5" t="n"/>
      <c r="C2506" s="17" t="n"/>
      <c r="D2506" s="5" t="n"/>
      <c r="E2506" s="5" t="n"/>
      <c r="F2506" s="6">
        <f>IF(B2506&amp;""="","",IFERROR(INDEX('الطلاب'!$B$6:$B$505,MATCH(B2506&amp;"",'الطلاب'!$A$6:$A$505,0))&amp;"","كود غير موجود"))</f>
        <v/>
      </c>
      <c r="G2506" s="6">
        <f>IF(B2506&amp;""="","",IFERROR(INDEX('الطلاب'!$F$6:$F$505,MATCH(B2506&amp;"",'الطلاب'!$A$6:$A$505,0))&amp;"",""))</f>
        <v/>
      </c>
      <c r="H2506" s="22">
        <f>IF(OR(B2506&amp;""="",NOT(ISNUMBER(A2506))),"",IF(COUNTIFS($B$6:$B$3005,B2506&amp;"",$A$6:$A$3005,"&gt;"&amp;A2506)=0,1,0))</f>
        <v/>
      </c>
    </row>
    <row r="2507">
      <c r="A2507" s="13" t="n"/>
      <c r="B2507" s="5" t="n"/>
      <c r="C2507" s="17" t="n"/>
      <c r="D2507" s="5" t="n"/>
      <c r="E2507" s="5" t="n"/>
      <c r="F2507" s="6">
        <f>IF(B2507&amp;""="","",IFERROR(INDEX('الطلاب'!$B$6:$B$505,MATCH(B2507&amp;"",'الطلاب'!$A$6:$A$505,0))&amp;"","كود غير موجود"))</f>
        <v/>
      </c>
      <c r="G2507" s="6">
        <f>IF(B2507&amp;""="","",IFERROR(INDEX('الطلاب'!$F$6:$F$505,MATCH(B2507&amp;"",'الطلاب'!$A$6:$A$505,0))&amp;"",""))</f>
        <v/>
      </c>
      <c r="H2507" s="22">
        <f>IF(OR(B2507&amp;""="",NOT(ISNUMBER(A2507))),"",IF(COUNTIFS($B$6:$B$3005,B2507&amp;"",$A$6:$A$3005,"&gt;"&amp;A2507)=0,1,0))</f>
        <v/>
      </c>
    </row>
    <row r="2508">
      <c r="A2508" s="13" t="n"/>
      <c r="B2508" s="5" t="n"/>
      <c r="C2508" s="17" t="n"/>
      <c r="D2508" s="5" t="n"/>
      <c r="E2508" s="5" t="n"/>
      <c r="F2508" s="6">
        <f>IF(B2508&amp;""="","",IFERROR(INDEX('الطلاب'!$B$6:$B$505,MATCH(B2508&amp;"",'الطلاب'!$A$6:$A$505,0))&amp;"","كود غير موجود"))</f>
        <v/>
      </c>
      <c r="G2508" s="6">
        <f>IF(B2508&amp;""="","",IFERROR(INDEX('الطلاب'!$F$6:$F$505,MATCH(B2508&amp;"",'الطلاب'!$A$6:$A$505,0))&amp;"",""))</f>
        <v/>
      </c>
      <c r="H2508" s="22">
        <f>IF(OR(B2508&amp;""="",NOT(ISNUMBER(A2508))),"",IF(COUNTIFS($B$6:$B$3005,B2508&amp;"",$A$6:$A$3005,"&gt;"&amp;A2508)=0,1,0))</f>
        <v/>
      </c>
    </row>
    <row r="2509">
      <c r="A2509" s="13" t="n"/>
      <c r="B2509" s="5" t="n"/>
      <c r="C2509" s="17" t="n"/>
      <c r="D2509" s="5" t="n"/>
      <c r="E2509" s="5" t="n"/>
      <c r="F2509" s="6">
        <f>IF(B2509&amp;""="","",IFERROR(INDEX('الطلاب'!$B$6:$B$505,MATCH(B2509&amp;"",'الطلاب'!$A$6:$A$505,0))&amp;"","كود غير موجود"))</f>
        <v/>
      </c>
      <c r="G2509" s="6">
        <f>IF(B2509&amp;""="","",IFERROR(INDEX('الطلاب'!$F$6:$F$505,MATCH(B2509&amp;"",'الطلاب'!$A$6:$A$505,0))&amp;"",""))</f>
        <v/>
      </c>
      <c r="H2509" s="22">
        <f>IF(OR(B2509&amp;""="",NOT(ISNUMBER(A2509))),"",IF(COUNTIFS($B$6:$B$3005,B2509&amp;"",$A$6:$A$3005,"&gt;"&amp;A2509)=0,1,0))</f>
        <v/>
      </c>
    </row>
    <row r="2510">
      <c r="A2510" s="13" t="n"/>
      <c r="B2510" s="5" t="n"/>
      <c r="C2510" s="17" t="n"/>
      <c r="D2510" s="5" t="n"/>
      <c r="E2510" s="5" t="n"/>
      <c r="F2510" s="6">
        <f>IF(B2510&amp;""="","",IFERROR(INDEX('الطلاب'!$B$6:$B$505,MATCH(B2510&amp;"",'الطلاب'!$A$6:$A$505,0))&amp;"","كود غير موجود"))</f>
        <v/>
      </c>
      <c r="G2510" s="6">
        <f>IF(B2510&amp;""="","",IFERROR(INDEX('الطلاب'!$F$6:$F$505,MATCH(B2510&amp;"",'الطلاب'!$A$6:$A$505,0))&amp;"",""))</f>
        <v/>
      </c>
      <c r="H2510" s="22">
        <f>IF(OR(B2510&amp;""="",NOT(ISNUMBER(A2510))),"",IF(COUNTIFS($B$6:$B$3005,B2510&amp;"",$A$6:$A$3005,"&gt;"&amp;A2510)=0,1,0))</f>
        <v/>
      </c>
    </row>
    <row r="2511">
      <c r="A2511" s="13" t="n"/>
      <c r="B2511" s="5" t="n"/>
      <c r="C2511" s="17" t="n"/>
      <c r="D2511" s="5" t="n"/>
      <c r="E2511" s="5" t="n"/>
      <c r="F2511" s="6">
        <f>IF(B2511&amp;""="","",IFERROR(INDEX('الطلاب'!$B$6:$B$505,MATCH(B2511&amp;"",'الطلاب'!$A$6:$A$505,0))&amp;"","كود غير موجود"))</f>
        <v/>
      </c>
      <c r="G2511" s="6">
        <f>IF(B2511&amp;""="","",IFERROR(INDEX('الطلاب'!$F$6:$F$505,MATCH(B2511&amp;"",'الطلاب'!$A$6:$A$505,0))&amp;"",""))</f>
        <v/>
      </c>
      <c r="H2511" s="22">
        <f>IF(OR(B2511&amp;""="",NOT(ISNUMBER(A2511))),"",IF(COUNTIFS($B$6:$B$3005,B2511&amp;"",$A$6:$A$3005,"&gt;"&amp;A2511)=0,1,0))</f>
        <v/>
      </c>
    </row>
    <row r="2512">
      <c r="A2512" s="13" t="n"/>
      <c r="B2512" s="5" t="n"/>
      <c r="C2512" s="17" t="n"/>
      <c r="D2512" s="5" t="n"/>
      <c r="E2512" s="5" t="n"/>
      <c r="F2512" s="6">
        <f>IF(B2512&amp;""="","",IFERROR(INDEX('الطلاب'!$B$6:$B$505,MATCH(B2512&amp;"",'الطلاب'!$A$6:$A$505,0))&amp;"","كود غير موجود"))</f>
        <v/>
      </c>
      <c r="G2512" s="6">
        <f>IF(B2512&amp;""="","",IFERROR(INDEX('الطلاب'!$F$6:$F$505,MATCH(B2512&amp;"",'الطلاب'!$A$6:$A$505,0))&amp;"",""))</f>
        <v/>
      </c>
      <c r="H2512" s="22">
        <f>IF(OR(B2512&amp;""="",NOT(ISNUMBER(A2512))),"",IF(COUNTIFS($B$6:$B$3005,B2512&amp;"",$A$6:$A$3005,"&gt;"&amp;A2512)=0,1,0))</f>
        <v/>
      </c>
    </row>
    <row r="2513">
      <c r="A2513" s="13" t="n"/>
      <c r="B2513" s="5" t="n"/>
      <c r="C2513" s="17" t="n"/>
      <c r="D2513" s="5" t="n"/>
      <c r="E2513" s="5" t="n"/>
      <c r="F2513" s="6">
        <f>IF(B2513&amp;""="","",IFERROR(INDEX('الطلاب'!$B$6:$B$505,MATCH(B2513&amp;"",'الطلاب'!$A$6:$A$505,0))&amp;"","كود غير موجود"))</f>
        <v/>
      </c>
      <c r="G2513" s="6">
        <f>IF(B2513&amp;""="","",IFERROR(INDEX('الطلاب'!$F$6:$F$505,MATCH(B2513&amp;"",'الطلاب'!$A$6:$A$505,0))&amp;"",""))</f>
        <v/>
      </c>
      <c r="H2513" s="22">
        <f>IF(OR(B2513&amp;""="",NOT(ISNUMBER(A2513))),"",IF(COUNTIFS($B$6:$B$3005,B2513&amp;"",$A$6:$A$3005,"&gt;"&amp;A2513)=0,1,0))</f>
        <v/>
      </c>
    </row>
    <row r="2514">
      <c r="A2514" s="13" t="n"/>
      <c r="B2514" s="5" t="n"/>
      <c r="C2514" s="17" t="n"/>
      <c r="D2514" s="5" t="n"/>
      <c r="E2514" s="5" t="n"/>
      <c r="F2514" s="6">
        <f>IF(B2514&amp;""="","",IFERROR(INDEX('الطلاب'!$B$6:$B$505,MATCH(B2514&amp;"",'الطلاب'!$A$6:$A$505,0))&amp;"","كود غير موجود"))</f>
        <v/>
      </c>
      <c r="G2514" s="6">
        <f>IF(B2514&amp;""="","",IFERROR(INDEX('الطلاب'!$F$6:$F$505,MATCH(B2514&amp;"",'الطلاب'!$A$6:$A$505,0))&amp;"",""))</f>
        <v/>
      </c>
      <c r="H2514" s="22">
        <f>IF(OR(B2514&amp;""="",NOT(ISNUMBER(A2514))),"",IF(COUNTIFS($B$6:$B$3005,B2514&amp;"",$A$6:$A$3005,"&gt;"&amp;A2514)=0,1,0))</f>
        <v/>
      </c>
    </row>
    <row r="2515">
      <c r="A2515" s="13" t="n"/>
      <c r="B2515" s="5" t="n"/>
      <c r="C2515" s="17" t="n"/>
      <c r="D2515" s="5" t="n"/>
      <c r="E2515" s="5" t="n"/>
      <c r="F2515" s="6">
        <f>IF(B2515&amp;""="","",IFERROR(INDEX('الطلاب'!$B$6:$B$505,MATCH(B2515&amp;"",'الطلاب'!$A$6:$A$505,0))&amp;"","كود غير موجود"))</f>
        <v/>
      </c>
      <c r="G2515" s="6">
        <f>IF(B2515&amp;""="","",IFERROR(INDEX('الطلاب'!$F$6:$F$505,MATCH(B2515&amp;"",'الطلاب'!$A$6:$A$505,0))&amp;"",""))</f>
        <v/>
      </c>
      <c r="H2515" s="22">
        <f>IF(OR(B2515&amp;""="",NOT(ISNUMBER(A2515))),"",IF(COUNTIFS($B$6:$B$3005,B2515&amp;"",$A$6:$A$3005,"&gt;"&amp;A2515)=0,1,0))</f>
        <v/>
      </c>
    </row>
    <row r="2516">
      <c r="A2516" s="13" t="n"/>
      <c r="B2516" s="5" t="n"/>
      <c r="C2516" s="17" t="n"/>
      <c r="D2516" s="5" t="n"/>
      <c r="E2516" s="5" t="n"/>
      <c r="F2516" s="6">
        <f>IF(B2516&amp;""="","",IFERROR(INDEX('الطلاب'!$B$6:$B$505,MATCH(B2516&amp;"",'الطلاب'!$A$6:$A$505,0))&amp;"","كود غير موجود"))</f>
        <v/>
      </c>
      <c r="G2516" s="6">
        <f>IF(B2516&amp;""="","",IFERROR(INDEX('الطلاب'!$F$6:$F$505,MATCH(B2516&amp;"",'الطلاب'!$A$6:$A$505,0))&amp;"",""))</f>
        <v/>
      </c>
      <c r="H2516" s="22">
        <f>IF(OR(B2516&amp;""="",NOT(ISNUMBER(A2516))),"",IF(COUNTIFS($B$6:$B$3005,B2516&amp;"",$A$6:$A$3005,"&gt;"&amp;A2516)=0,1,0))</f>
        <v/>
      </c>
    </row>
    <row r="2517">
      <c r="A2517" s="13" t="n"/>
      <c r="B2517" s="5" t="n"/>
      <c r="C2517" s="17" t="n"/>
      <c r="D2517" s="5" t="n"/>
      <c r="E2517" s="5" t="n"/>
      <c r="F2517" s="6">
        <f>IF(B2517&amp;""="","",IFERROR(INDEX('الطلاب'!$B$6:$B$505,MATCH(B2517&amp;"",'الطلاب'!$A$6:$A$505,0))&amp;"","كود غير موجود"))</f>
        <v/>
      </c>
      <c r="G2517" s="6">
        <f>IF(B2517&amp;""="","",IFERROR(INDEX('الطلاب'!$F$6:$F$505,MATCH(B2517&amp;"",'الطلاب'!$A$6:$A$505,0))&amp;"",""))</f>
        <v/>
      </c>
      <c r="H2517" s="22">
        <f>IF(OR(B2517&amp;""="",NOT(ISNUMBER(A2517))),"",IF(COUNTIFS($B$6:$B$3005,B2517&amp;"",$A$6:$A$3005,"&gt;"&amp;A2517)=0,1,0))</f>
        <v/>
      </c>
    </row>
    <row r="2518">
      <c r="A2518" s="13" t="n"/>
      <c r="B2518" s="5" t="n"/>
      <c r="C2518" s="17" t="n"/>
      <c r="D2518" s="5" t="n"/>
      <c r="E2518" s="5" t="n"/>
      <c r="F2518" s="6">
        <f>IF(B2518&amp;""="","",IFERROR(INDEX('الطلاب'!$B$6:$B$505,MATCH(B2518&amp;"",'الطلاب'!$A$6:$A$505,0))&amp;"","كود غير موجود"))</f>
        <v/>
      </c>
      <c r="G2518" s="6">
        <f>IF(B2518&amp;""="","",IFERROR(INDEX('الطلاب'!$F$6:$F$505,MATCH(B2518&amp;"",'الطلاب'!$A$6:$A$505,0))&amp;"",""))</f>
        <v/>
      </c>
      <c r="H2518" s="22">
        <f>IF(OR(B2518&amp;""="",NOT(ISNUMBER(A2518))),"",IF(COUNTIFS($B$6:$B$3005,B2518&amp;"",$A$6:$A$3005,"&gt;"&amp;A2518)=0,1,0))</f>
        <v/>
      </c>
    </row>
    <row r="2519">
      <c r="A2519" s="13" t="n"/>
      <c r="B2519" s="5" t="n"/>
      <c r="C2519" s="17" t="n"/>
      <c r="D2519" s="5" t="n"/>
      <c r="E2519" s="5" t="n"/>
      <c r="F2519" s="6">
        <f>IF(B2519&amp;""="","",IFERROR(INDEX('الطلاب'!$B$6:$B$505,MATCH(B2519&amp;"",'الطلاب'!$A$6:$A$505,0))&amp;"","كود غير موجود"))</f>
        <v/>
      </c>
      <c r="G2519" s="6">
        <f>IF(B2519&amp;""="","",IFERROR(INDEX('الطلاب'!$F$6:$F$505,MATCH(B2519&amp;"",'الطلاب'!$A$6:$A$505,0))&amp;"",""))</f>
        <v/>
      </c>
      <c r="H2519" s="22">
        <f>IF(OR(B2519&amp;""="",NOT(ISNUMBER(A2519))),"",IF(COUNTIFS($B$6:$B$3005,B2519&amp;"",$A$6:$A$3005,"&gt;"&amp;A2519)=0,1,0))</f>
        <v/>
      </c>
    </row>
    <row r="2520">
      <c r="A2520" s="13" t="n"/>
      <c r="B2520" s="5" t="n"/>
      <c r="C2520" s="17" t="n"/>
      <c r="D2520" s="5" t="n"/>
      <c r="E2520" s="5" t="n"/>
      <c r="F2520" s="6">
        <f>IF(B2520&amp;""="","",IFERROR(INDEX('الطلاب'!$B$6:$B$505,MATCH(B2520&amp;"",'الطلاب'!$A$6:$A$505,0))&amp;"","كود غير موجود"))</f>
        <v/>
      </c>
      <c r="G2520" s="6">
        <f>IF(B2520&amp;""="","",IFERROR(INDEX('الطلاب'!$F$6:$F$505,MATCH(B2520&amp;"",'الطلاب'!$A$6:$A$505,0))&amp;"",""))</f>
        <v/>
      </c>
      <c r="H2520" s="22">
        <f>IF(OR(B2520&amp;""="",NOT(ISNUMBER(A2520))),"",IF(COUNTIFS($B$6:$B$3005,B2520&amp;"",$A$6:$A$3005,"&gt;"&amp;A2520)=0,1,0))</f>
        <v/>
      </c>
    </row>
    <row r="2521">
      <c r="A2521" s="13" t="n"/>
      <c r="B2521" s="5" t="n"/>
      <c r="C2521" s="17" t="n"/>
      <c r="D2521" s="5" t="n"/>
      <c r="E2521" s="5" t="n"/>
      <c r="F2521" s="6">
        <f>IF(B2521&amp;""="","",IFERROR(INDEX('الطلاب'!$B$6:$B$505,MATCH(B2521&amp;"",'الطلاب'!$A$6:$A$505,0))&amp;"","كود غير موجود"))</f>
        <v/>
      </c>
      <c r="G2521" s="6">
        <f>IF(B2521&amp;""="","",IFERROR(INDEX('الطلاب'!$F$6:$F$505,MATCH(B2521&amp;"",'الطلاب'!$A$6:$A$505,0))&amp;"",""))</f>
        <v/>
      </c>
      <c r="H2521" s="22">
        <f>IF(OR(B2521&amp;""="",NOT(ISNUMBER(A2521))),"",IF(COUNTIFS($B$6:$B$3005,B2521&amp;"",$A$6:$A$3005,"&gt;"&amp;A2521)=0,1,0))</f>
        <v/>
      </c>
    </row>
    <row r="2522">
      <c r="A2522" s="13" t="n"/>
      <c r="B2522" s="5" t="n"/>
      <c r="C2522" s="17" t="n"/>
      <c r="D2522" s="5" t="n"/>
      <c r="E2522" s="5" t="n"/>
      <c r="F2522" s="6">
        <f>IF(B2522&amp;""="","",IFERROR(INDEX('الطلاب'!$B$6:$B$505,MATCH(B2522&amp;"",'الطلاب'!$A$6:$A$505,0))&amp;"","كود غير موجود"))</f>
        <v/>
      </c>
      <c r="G2522" s="6">
        <f>IF(B2522&amp;""="","",IFERROR(INDEX('الطلاب'!$F$6:$F$505,MATCH(B2522&amp;"",'الطلاب'!$A$6:$A$505,0))&amp;"",""))</f>
        <v/>
      </c>
      <c r="H2522" s="22">
        <f>IF(OR(B2522&amp;""="",NOT(ISNUMBER(A2522))),"",IF(COUNTIFS($B$6:$B$3005,B2522&amp;"",$A$6:$A$3005,"&gt;"&amp;A2522)=0,1,0))</f>
        <v/>
      </c>
    </row>
    <row r="2523">
      <c r="A2523" s="13" t="n"/>
      <c r="B2523" s="5" t="n"/>
      <c r="C2523" s="17" t="n"/>
      <c r="D2523" s="5" t="n"/>
      <c r="E2523" s="5" t="n"/>
      <c r="F2523" s="6">
        <f>IF(B2523&amp;""="","",IFERROR(INDEX('الطلاب'!$B$6:$B$505,MATCH(B2523&amp;"",'الطلاب'!$A$6:$A$505,0))&amp;"","كود غير موجود"))</f>
        <v/>
      </c>
      <c r="G2523" s="6">
        <f>IF(B2523&amp;""="","",IFERROR(INDEX('الطلاب'!$F$6:$F$505,MATCH(B2523&amp;"",'الطلاب'!$A$6:$A$505,0))&amp;"",""))</f>
        <v/>
      </c>
      <c r="H2523" s="22">
        <f>IF(OR(B2523&amp;""="",NOT(ISNUMBER(A2523))),"",IF(COUNTIFS($B$6:$B$3005,B2523&amp;"",$A$6:$A$3005,"&gt;"&amp;A2523)=0,1,0))</f>
        <v/>
      </c>
    </row>
    <row r="2524">
      <c r="A2524" s="13" t="n"/>
      <c r="B2524" s="5" t="n"/>
      <c r="C2524" s="17" t="n"/>
      <c r="D2524" s="5" t="n"/>
      <c r="E2524" s="5" t="n"/>
      <c r="F2524" s="6">
        <f>IF(B2524&amp;""="","",IFERROR(INDEX('الطلاب'!$B$6:$B$505,MATCH(B2524&amp;"",'الطلاب'!$A$6:$A$505,0))&amp;"","كود غير موجود"))</f>
        <v/>
      </c>
      <c r="G2524" s="6">
        <f>IF(B2524&amp;""="","",IFERROR(INDEX('الطلاب'!$F$6:$F$505,MATCH(B2524&amp;"",'الطلاب'!$A$6:$A$505,0))&amp;"",""))</f>
        <v/>
      </c>
      <c r="H2524" s="22">
        <f>IF(OR(B2524&amp;""="",NOT(ISNUMBER(A2524))),"",IF(COUNTIFS($B$6:$B$3005,B2524&amp;"",$A$6:$A$3005,"&gt;"&amp;A2524)=0,1,0))</f>
        <v/>
      </c>
    </row>
    <row r="2525">
      <c r="A2525" s="13" t="n"/>
      <c r="B2525" s="5" t="n"/>
      <c r="C2525" s="17" t="n"/>
      <c r="D2525" s="5" t="n"/>
      <c r="E2525" s="5" t="n"/>
      <c r="F2525" s="6">
        <f>IF(B2525&amp;""="","",IFERROR(INDEX('الطلاب'!$B$6:$B$505,MATCH(B2525&amp;"",'الطلاب'!$A$6:$A$505,0))&amp;"","كود غير موجود"))</f>
        <v/>
      </c>
      <c r="G2525" s="6">
        <f>IF(B2525&amp;""="","",IFERROR(INDEX('الطلاب'!$F$6:$F$505,MATCH(B2525&amp;"",'الطلاب'!$A$6:$A$505,0))&amp;"",""))</f>
        <v/>
      </c>
      <c r="H2525" s="22">
        <f>IF(OR(B2525&amp;""="",NOT(ISNUMBER(A2525))),"",IF(COUNTIFS($B$6:$B$3005,B2525&amp;"",$A$6:$A$3005,"&gt;"&amp;A2525)=0,1,0))</f>
        <v/>
      </c>
    </row>
    <row r="2526">
      <c r="A2526" s="13" t="n"/>
      <c r="B2526" s="5" t="n"/>
      <c r="C2526" s="17" t="n"/>
      <c r="D2526" s="5" t="n"/>
      <c r="E2526" s="5" t="n"/>
      <c r="F2526" s="6">
        <f>IF(B2526&amp;""="","",IFERROR(INDEX('الطلاب'!$B$6:$B$505,MATCH(B2526&amp;"",'الطلاب'!$A$6:$A$505,0))&amp;"","كود غير موجود"))</f>
        <v/>
      </c>
      <c r="G2526" s="6">
        <f>IF(B2526&amp;""="","",IFERROR(INDEX('الطلاب'!$F$6:$F$505,MATCH(B2526&amp;"",'الطلاب'!$A$6:$A$505,0))&amp;"",""))</f>
        <v/>
      </c>
      <c r="H2526" s="22">
        <f>IF(OR(B2526&amp;""="",NOT(ISNUMBER(A2526))),"",IF(COUNTIFS($B$6:$B$3005,B2526&amp;"",$A$6:$A$3005,"&gt;"&amp;A2526)=0,1,0))</f>
        <v/>
      </c>
    </row>
    <row r="2527">
      <c r="A2527" s="13" t="n"/>
      <c r="B2527" s="5" t="n"/>
      <c r="C2527" s="17" t="n"/>
      <c r="D2527" s="5" t="n"/>
      <c r="E2527" s="5" t="n"/>
      <c r="F2527" s="6">
        <f>IF(B2527&amp;""="","",IFERROR(INDEX('الطلاب'!$B$6:$B$505,MATCH(B2527&amp;"",'الطلاب'!$A$6:$A$505,0))&amp;"","كود غير موجود"))</f>
        <v/>
      </c>
      <c r="G2527" s="6">
        <f>IF(B2527&amp;""="","",IFERROR(INDEX('الطلاب'!$F$6:$F$505,MATCH(B2527&amp;"",'الطلاب'!$A$6:$A$505,0))&amp;"",""))</f>
        <v/>
      </c>
      <c r="H2527" s="22">
        <f>IF(OR(B2527&amp;""="",NOT(ISNUMBER(A2527))),"",IF(COUNTIFS($B$6:$B$3005,B2527&amp;"",$A$6:$A$3005,"&gt;"&amp;A2527)=0,1,0))</f>
        <v/>
      </c>
    </row>
    <row r="2528">
      <c r="A2528" s="13" t="n"/>
      <c r="B2528" s="5" t="n"/>
      <c r="C2528" s="17" t="n"/>
      <c r="D2528" s="5" t="n"/>
      <c r="E2528" s="5" t="n"/>
      <c r="F2528" s="6">
        <f>IF(B2528&amp;""="","",IFERROR(INDEX('الطلاب'!$B$6:$B$505,MATCH(B2528&amp;"",'الطلاب'!$A$6:$A$505,0))&amp;"","كود غير موجود"))</f>
        <v/>
      </c>
      <c r="G2528" s="6">
        <f>IF(B2528&amp;""="","",IFERROR(INDEX('الطلاب'!$F$6:$F$505,MATCH(B2528&amp;"",'الطلاب'!$A$6:$A$505,0))&amp;"",""))</f>
        <v/>
      </c>
      <c r="H2528" s="22">
        <f>IF(OR(B2528&amp;""="",NOT(ISNUMBER(A2528))),"",IF(COUNTIFS($B$6:$B$3005,B2528&amp;"",$A$6:$A$3005,"&gt;"&amp;A2528)=0,1,0))</f>
        <v/>
      </c>
    </row>
    <row r="2529">
      <c r="A2529" s="13" t="n"/>
      <c r="B2529" s="5" t="n"/>
      <c r="C2529" s="17" t="n"/>
      <c r="D2529" s="5" t="n"/>
      <c r="E2529" s="5" t="n"/>
      <c r="F2529" s="6">
        <f>IF(B2529&amp;""="","",IFERROR(INDEX('الطلاب'!$B$6:$B$505,MATCH(B2529&amp;"",'الطلاب'!$A$6:$A$505,0))&amp;"","كود غير موجود"))</f>
        <v/>
      </c>
      <c r="G2529" s="6">
        <f>IF(B2529&amp;""="","",IFERROR(INDEX('الطلاب'!$F$6:$F$505,MATCH(B2529&amp;"",'الطلاب'!$A$6:$A$505,0))&amp;"",""))</f>
        <v/>
      </c>
      <c r="H2529" s="22">
        <f>IF(OR(B2529&amp;""="",NOT(ISNUMBER(A2529))),"",IF(COUNTIFS($B$6:$B$3005,B2529&amp;"",$A$6:$A$3005,"&gt;"&amp;A2529)=0,1,0))</f>
        <v/>
      </c>
    </row>
    <row r="2530">
      <c r="A2530" s="13" t="n"/>
      <c r="B2530" s="5" t="n"/>
      <c r="C2530" s="17" t="n"/>
      <c r="D2530" s="5" t="n"/>
      <c r="E2530" s="5" t="n"/>
      <c r="F2530" s="6">
        <f>IF(B2530&amp;""="","",IFERROR(INDEX('الطلاب'!$B$6:$B$505,MATCH(B2530&amp;"",'الطلاب'!$A$6:$A$505,0))&amp;"","كود غير موجود"))</f>
        <v/>
      </c>
      <c r="G2530" s="6">
        <f>IF(B2530&amp;""="","",IFERROR(INDEX('الطلاب'!$F$6:$F$505,MATCH(B2530&amp;"",'الطلاب'!$A$6:$A$505,0))&amp;"",""))</f>
        <v/>
      </c>
      <c r="H2530" s="22">
        <f>IF(OR(B2530&amp;""="",NOT(ISNUMBER(A2530))),"",IF(COUNTIFS($B$6:$B$3005,B2530&amp;"",$A$6:$A$3005,"&gt;"&amp;A2530)=0,1,0))</f>
        <v/>
      </c>
    </row>
    <row r="2531">
      <c r="A2531" s="13" t="n"/>
      <c r="B2531" s="5" t="n"/>
      <c r="C2531" s="17" t="n"/>
      <c r="D2531" s="5" t="n"/>
      <c r="E2531" s="5" t="n"/>
      <c r="F2531" s="6">
        <f>IF(B2531&amp;""="","",IFERROR(INDEX('الطلاب'!$B$6:$B$505,MATCH(B2531&amp;"",'الطلاب'!$A$6:$A$505,0))&amp;"","كود غير موجود"))</f>
        <v/>
      </c>
      <c r="G2531" s="6">
        <f>IF(B2531&amp;""="","",IFERROR(INDEX('الطلاب'!$F$6:$F$505,MATCH(B2531&amp;"",'الطلاب'!$A$6:$A$505,0))&amp;"",""))</f>
        <v/>
      </c>
      <c r="H2531" s="22">
        <f>IF(OR(B2531&amp;""="",NOT(ISNUMBER(A2531))),"",IF(COUNTIFS($B$6:$B$3005,B2531&amp;"",$A$6:$A$3005,"&gt;"&amp;A2531)=0,1,0))</f>
        <v/>
      </c>
    </row>
    <row r="2532">
      <c r="A2532" s="13" t="n"/>
      <c r="B2532" s="5" t="n"/>
      <c r="C2532" s="17" t="n"/>
      <c r="D2532" s="5" t="n"/>
      <c r="E2532" s="5" t="n"/>
      <c r="F2532" s="6">
        <f>IF(B2532&amp;""="","",IFERROR(INDEX('الطلاب'!$B$6:$B$505,MATCH(B2532&amp;"",'الطلاب'!$A$6:$A$505,0))&amp;"","كود غير موجود"))</f>
        <v/>
      </c>
      <c r="G2532" s="6">
        <f>IF(B2532&amp;""="","",IFERROR(INDEX('الطلاب'!$F$6:$F$505,MATCH(B2532&amp;"",'الطلاب'!$A$6:$A$505,0))&amp;"",""))</f>
        <v/>
      </c>
      <c r="H2532" s="22">
        <f>IF(OR(B2532&amp;""="",NOT(ISNUMBER(A2532))),"",IF(COUNTIFS($B$6:$B$3005,B2532&amp;"",$A$6:$A$3005,"&gt;"&amp;A2532)=0,1,0))</f>
        <v/>
      </c>
    </row>
    <row r="2533">
      <c r="A2533" s="13" t="n"/>
      <c r="B2533" s="5" t="n"/>
      <c r="C2533" s="17" t="n"/>
      <c r="D2533" s="5" t="n"/>
      <c r="E2533" s="5" t="n"/>
      <c r="F2533" s="6">
        <f>IF(B2533&amp;""="","",IFERROR(INDEX('الطلاب'!$B$6:$B$505,MATCH(B2533&amp;"",'الطلاب'!$A$6:$A$505,0))&amp;"","كود غير موجود"))</f>
        <v/>
      </c>
      <c r="G2533" s="6">
        <f>IF(B2533&amp;""="","",IFERROR(INDEX('الطلاب'!$F$6:$F$505,MATCH(B2533&amp;"",'الطلاب'!$A$6:$A$505,0))&amp;"",""))</f>
        <v/>
      </c>
      <c r="H2533" s="22">
        <f>IF(OR(B2533&amp;""="",NOT(ISNUMBER(A2533))),"",IF(COUNTIFS($B$6:$B$3005,B2533&amp;"",$A$6:$A$3005,"&gt;"&amp;A2533)=0,1,0))</f>
        <v/>
      </c>
    </row>
    <row r="2534">
      <c r="A2534" s="13" t="n"/>
      <c r="B2534" s="5" t="n"/>
      <c r="C2534" s="17" t="n"/>
      <c r="D2534" s="5" t="n"/>
      <c r="E2534" s="5" t="n"/>
      <c r="F2534" s="6">
        <f>IF(B2534&amp;""="","",IFERROR(INDEX('الطلاب'!$B$6:$B$505,MATCH(B2534&amp;"",'الطلاب'!$A$6:$A$505,0))&amp;"","كود غير موجود"))</f>
        <v/>
      </c>
      <c r="G2534" s="6">
        <f>IF(B2534&amp;""="","",IFERROR(INDEX('الطلاب'!$F$6:$F$505,MATCH(B2534&amp;"",'الطلاب'!$A$6:$A$505,0))&amp;"",""))</f>
        <v/>
      </c>
      <c r="H2534" s="22">
        <f>IF(OR(B2534&amp;""="",NOT(ISNUMBER(A2534))),"",IF(COUNTIFS($B$6:$B$3005,B2534&amp;"",$A$6:$A$3005,"&gt;"&amp;A2534)=0,1,0))</f>
        <v/>
      </c>
    </row>
    <row r="2535">
      <c r="A2535" s="13" t="n"/>
      <c r="B2535" s="5" t="n"/>
      <c r="C2535" s="17" t="n"/>
      <c r="D2535" s="5" t="n"/>
      <c r="E2535" s="5" t="n"/>
      <c r="F2535" s="6">
        <f>IF(B2535&amp;""="","",IFERROR(INDEX('الطلاب'!$B$6:$B$505,MATCH(B2535&amp;"",'الطلاب'!$A$6:$A$505,0))&amp;"","كود غير موجود"))</f>
        <v/>
      </c>
      <c r="G2535" s="6">
        <f>IF(B2535&amp;""="","",IFERROR(INDEX('الطلاب'!$F$6:$F$505,MATCH(B2535&amp;"",'الطلاب'!$A$6:$A$505,0))&amp;"",""))</f>
        <v/>
      </c>
      <c r="H2535" s="22">
        <f>IF(OR(B2535&amp;""="",NOT(ISNUMBER(A2535))),"",IF(COUNTIFS($B$6:$B$3005,B2535&amp;"",$A$6:$A$3005,"&gt;"&amp;A2535)=0,1,0))</f>
        <v/>
      </c>
    </row>
    <row r="2536">
      <c r="A2536" s="13" t="n"/>
      <c r="B2536" s="5" t="n"/>
      <c r="C2536" s="17" t="n"/>
      <c r="D2536" s="5" t="n"/>
      <c r="E2536" s="5" t="n"/>
      <c r="F2536" s="6">
        <f>IF(B2536&amp;""="","",IFERROR(INDEX('الطلاب'!$B$6:$B$505,MATCH(B2536&amp;"",'الطلاب'!$A$6:$A$505,0))&amp;"","كود غير موجود"))</f>
        <v/>
      </c>
      <c r="G2536" s="6">
        <f>IF(B2536&amp;""="","",IFERROR(INDEX('الطلاب'!$F$6:$F$505,MATCH(B2536&amp;"",'الطلاب'!$A$6:$A$505,0))&amp;"",""))</f>
        <v/>
      </c>
      <c r="H2536" s="22">
        <f>IF(OR(B2536&amp;""="",NOT(ISNUMBER(A2536))),"",IF(COUNTIFS($B$6:$B$3005,B2536&amp;"",$A$6:$A$3005,"&gt;"&amp;A2536)=0,1,0))</f>
        <v/>
      </c>
    </row>
    <row r="2537">
      <c r="A2537" s="13" t="n"/>
      <c r="B2537" s="5" t="n"/>
      <c r="C2537" s="17" t="n"/>
      <c r="D2537" s="5" t="n"/>
      <c r="E2537" s="5" t="n"/>
      <c r="F2537" s="6">
        <f>IF(B2537&amp;""="","",IFERROR(INDEX('الطلاب'!$B$6:$B$505,MATCH(B2537&amp;"",'الطلاب'!$A$6:$A$505,0))&amp;"","كود غير موجود"))</f>
        <v/>
      </c>
      <c r="G2537" s="6">
        <f>IF(B2537&amp;""="","",IFERROR(INDEX('الطلاب'!$F$6:$F$505,MATCH(B2537&amp;"",'الطلاب'!$A$6:$A$505,0))&amp;"",""))</f>
        <v/>
      </c>
      <c r="H2537" s="22">
        <f>IF(OR(B2537&amp;""="",NOT(ISNUMBER(A2537))),"",IF(COUNTIFS($B$6:$B$3005,B2537&amp;"",$A$6:$A$3005,"&gt;"&amp;A2537)=0,1,0))</f>
        <v/>
      </c>
    </row>
    <row r="2538">
      <c r="A2538" s="13" t="n"/>
      <c r="B2538" s="5" t="n"/>
      <c r="C2538" s="17" t="n"/>
      <c r="D2538" s="5" t="n"/>
      <c r="E2538" s="5" t="n"/>
      <c r="F2538" s="6">
        <f>IF(B2538&amp;""="","",IFERROR(INDEX('الطلاب'!$B$6:$B$505,MATCH(B2538&amp;"",'الطلاب'!$A$6:$A$505,0))&amp;"","كود غير موجود"))</f>
        <v/>
      </c>
      <c r="G2538" s="6">
        <f>IF(B2538&amp;""="","",IFERROR(INDEX('الطلاب'!$F$6:$F$505,MATCH(B2538&amp;"",'الطلاب'!$A$6:$A$505,0))&amp;"",""))</f>
        <v/>
      </c>
      <c r="H2538" s="22">
        <f>IF(OR(B2538&amp;""="",NOT(ISNUMBER(A2538))),"",IF(COUNTIFS($B$6:$B$3005,B2538&amp;"",$A$6:$A$3005,"&gt;"&amp;A2538)=0,1,0))</f>
        <v/>
      </c>
    </row>
    <row r="2539">
      <c r="A2539" s="13" t="n"/>
      <c r="B2539" s="5" t="n"/>
      <c r="C2539" s="17" t="n"/>
      <c r="D2539" s="5" t="n"/>
      <c r="E2539" s="5" t="n"/>
      <c r="F2539" s="6">
        <f>IF(B2539&amp;""="","",IFERROR(INDEX('الطلاب'!$B$6:$B$505,MATCH(B2539&amp;"",'الطلاب'!$A$6:$A$505,0))&amp;"","كود غير موجود"))</f>
        <v/>
      </c>
      <c r="G2539" s="6">
        <f>IF(B2539&amp;""="","",IFERROR(INDEX('الطلاب'!$F$6:$F$505,MATCH(B2539&amp;"",'الطلاب'!$A$6:$A$505,0))&amp;"",""))</f>
        <v/>
      </c>
      <c r="H2539" s="22">
        <f>IF(OR(B2539&amp;""="",NOT(ISNUMBER(A2539))),"",IF(COUNTIFS($B$6:$B$3005,B2539&amp;"",$A$6:$A$3005,"&gt;"&amp;A2539)=0,1,0))</f>
        <v/>
      </c>
    </row>
    <row r="2540">
      <c r="A2540" s="13" t="n"/>
      <c r="B2540" s="5" t="n"/>
      <c r="C2540" s="17" t="n"/>
      <c r="D2540" s="5" t="n"/>
      <c r="E2540" s="5" t="n"/>
      <c r="F2540" s="6">
        <f>IF(B2540&amp;""="","",IFERROR(INDEX('الطلاب'!$B$6:$B$505,MATCH(B2540&amp;"",'الطلاب'!$A$6:$A$505,0))&amp;"","كود غير موجود"))</f>
        <v/>
      </c>
      <c r="G2540" s="6">
        <f>IF(B2540&amp;""="","",IFERROR(INDEX('الطلاب'!$F$6:$F$505,MATCH(B2540&amp;"",'الطلاب'!$A$6:$A$505,0))&amp;"",""))</f>
        <v/>
      </c>
      <c r="H2540" s="22">
        <f>IF(OR(B2540&amp;""="",NOT(ISNUMBER(A2540))),"",IF(COUNTIFS($B$6:$B$3005,B2540&amp;"",$A$6:$A$3005,"&gt;"&amp;A2540)=0,1,0))</f>
        <v/>
      </c>
    </row>
    <row r="2541">
      <c r="A2541" s="13" t="n"/>
      <c r="B2541" s="5" t="n"/>
      <c r="C2541" s="17" t="n"/>
      <c r="D2541" s="5" t="n"/>
      <c r="E2541" s="5" t="n"/>
      <c r="F2541" s="6">
        <f>IF(B2541&amp;""="","",IFERROR(INDEX('الطلاب'!$B$6:$B$505,MATCH(B2541&amp;"",'الطلاب'!$A$6:$A$505,0))&amp;"","كود غير موجود"))</f>
        <v/>
      </c>
      <c r="G2541" s="6">
        <f>IF(B2541&amp;""="","",IFERROR(INDEX('الطلاب'!$F$6:$F$505,MATCH(B2541&amp;"",'الطلاب'!$A$6:$A$505,0))&amp;"",""))</f>
        <v/>
      </c>
      <c r="H2541" s="22">
        <f>IF(OR(B2541&amp;""="",NOT(ISNUMBER(A2541))),"",IF(COUNTIFS($B$6:$B$3005,B2541&amp;"",$A$6:$A$3005,"&gt;"&amp;A2541)=0,1,0))</f>
        <v/>
      </c>
    </row>
    <row r="2542">
      <c r="A2542" s="13" t="n"/>
      <c r="B2542" s="5" t="n"/>
      <c r="C2542" s="17" t="n"/>
      <c r="D2542" s="5" t="n"/>
      <c r="E2542" s="5" t="n"/>
      <c r="F2542" s="6">
        <f>IF(B2542&amp;""="","",IFERROR(INDEX('الطلاب'!$B$6:$B$505,MATCH(B2542&amp;"",'الطلاب'!$A$6:$A$505,0))&amp;"","كود غير موجود"))</f>
        <v/>
      </c>
      <c r="G2542" s="6">
        <f>IF(B2542&amp;""="","",IFERROR(INDEX('الطلاب'!$F$6:$F$505,MATCH(B2542&amp;"",'الطلاب'!$A$6:$A$505,0))&amp;"",""))</f>
        <v/>
      </c>
      <c r="H2542" s="22">
        <f>IF(OR(B2542&amp;""="",NOT(ISNUMBER(A2542))),"",IF(COUNTIFS($B$6:$B$3005,B2542&amp;"",$A$6:$A$3005,"&gt;"&amp;A2542)=0,1,0))</f>
        <v/>
      </c>
    </row>
    <row r="2543">
      <c r="A2543" s="13" t="n"/>
      <c r="B2543" s="5" t="n"/>
      <c r="C2543" s="17" t="n"/>
      <c r="D2543" s="5" t="n"/>
      <c r="E2543" s="5" t="n"/>
      <c r="F2543" s="6">
        <f>IF(B2543&amp;""="","",IFERROR(INDEX('الطلاب'!$B$6:$B$505,MATCH(B2543&amp;"",'الطلاب'!$A$6:$A$505,0))&amp;"","كود غير موجود"))</f>
        <v/>
      </c>
      <c r="G2543" s="6">
        <f>IF(B2543&amp;""="","",IFERROR(INDEX('الطلاب'!$F$6:$F$505,MATCH(B2543&amp;"",'الطلاب'!$A$6:$A$505,0))&amp;"",""))</f>
        <v/>
      </c>
      <c r="H2543" s="22">
        <f>IF(OR(B2543&amp;""="",NOT(ISNUMBER(A2543))),"",IF(COUNTIFS($B$6:$B$3005,B2543&amp;"",$A$6:$A$3005,"&gt;"&amp;A2543)=0,1,0))</f>
        <v/>
      </c>
    </row>
    <row r="2544">
      <c r="A2544" s="13" t="n"/>
      <c r="B2544" s="5" t="n"/>
      <c r="C2544" s="17" t="n"/>
      <c r="D2544" s="5" t="n"/>
      <c r="E2544" s="5" t="n"/>
      <c r="F2544" s="6">
        <f>IF(B2544&amp;""="","",IFERROR(INDEX('الطلاب'!$B$6:$B$505,MATCH(B2544&amp;"",'الطلاب'!$A$6:$A$505,0))&amp;"","كود غير موجود"))</f>
        <v/>
      </c>
      <c r="G2544" s="6">
        <f>IF(B2544&amp;""="","",IFERROR(INDEX('الطلاب'!$F$6:$F$505,MATCH(B2544&amp;"",'الطلاب'!$A$6:$A$505,0))&amp;"",""))</f>
        <v/>
      </c>
      <c r="H2544" s="22">
        <f>IF(OR(B2544&amp;""="",NOT(ISNUMBER(A2544))),"",IF(COUNTIFS($B$6:$B$3005,B2544&amp;"",$A$6:$A$3005,"&gt;"&amp;A2544)=0,1,0))</f>
        <v/>
      </c>
    </row>
    <row r="2545">
      <c r="A2545" s="13" t="n"/>
      <c r="B2545" s="5" t="n"/>
      <c r="C2545" s="17" t="n"/>
      <c r="D2545" s="5" t="n"/>
      <c r="E2545" s="5" t="n"/>
      <c r="F2545" s="6">
        <f>IF(B2545&amp;""="","",IFERROR(INDEX('الطلاب'!$B$6:$B$505,MATCH(B2545&amp;"",'الطلاب'!$A$6:$A$505,0))&amp;"","كود غير موجود"))</f>
        <v/>
      </c>
      <c r="G2545" s="6">
        <f>IF(B2545&amp;""="","",IFERROR(INDEX('الطلاب'!$F$6:$F$505,MATCH(B2545&amp;"",'الطلاب'!$A$6:$A$505,0))&amp;"",""))</f>
        <v/>
      </c>
      <c r="H2545" s="22">
        <f>IF(OR(B2545&amp;""="",NOT(ISNUMBER(A2545))),"",IF(COUNTIFS($B$6:$B$3005,B2545&amp;"",$A$6:$A$3005,"&gt;"&amp;A2545)=0,1,0))</f>
        <v/>
      </c>
    </row>
    <row r="2546">
      <c r="A2546" s="13" t="n"/>
      <c r="B2546" s="5" t="n"/>
      <c r="C2546" s="17" t="n"/>
      <c r="D2546" s="5" t="n"/>
      <c r="E2546" s="5" t="n"/>
      <c r="F2546" s="6">
        <f>IF(B2546&amp;""="","",IFERROR(INDEX('الطلاب'!$B$6:$B$505,MATCH(B2546&amp;"",'الطلاب'!$A$6:$A$505,0))&amp;"","كود غير موجود"))</f>
        <v/>
      </c>
      <c r="G2546" s="6">
        <f>IF(B2546&amp;""="","",IFERROR(INDEX('الطلاب'!$F$6:$F$505,MATCH(B2546&amp;"",'الطلاب'!$A$6:$A$505,0))&amp;"",""))</f>
        <v/>
      </c>
      <c r="H2546" s="22">
        <f>IF(OR(B2546&amp;""="",NOT(ISNUMBER(A2546))),"",IF(COUNTIFS($B$6:$B$3005,B2546&amp;"",$A$6:$A$3005,"&gt;"&amp;A2546)=0,1,0))</f>
        <v/>
      </c>
    </row>
    <row r="2547">
      <c r="A2547" s="13" t="n"/>
      <c r="B2547" s="5" t="n"/>
      <c r="C2547" s="17" t="n"/>
      <c r="D2547" s="5" t="n"/>
      <c r="E2547" s="5" t="n"/>
      <c r="F2547" s="6">
        <f>IF(B2547&amp;""="","",IFERROR(INDEX('الطلاب'!$B$6:$B$505,MATCH(B2547&amp;"",'الطلاب'!$A$6:$A$505,0))&amp;"","كود غير موجود"))</f>
        <v/>
      </c>
      <c r="G2547" s="6">
        <f>IF(B2547&amp;""="","",IFERROR(INDEX('الطلاب'!$F$6:$F$505,MATCH(B2547&amp;"",'الطلاب'!$A$6:$A$505,0))&amp;"",""))</f>
        <v/>
      </c>
      <c r="H2547" s="22">
        <f>IF(OR(B2547&amp;""="",NOT(ISNUMBER(A2547))),"",IF(COUNTIFS($B$6:$B$3005,B2547&amp;"",$A$6:$A$3005,"&gt;"&amp;A2547)=0,1,0))</f>
        <v/>
      </c>
    </row>
    <row r="2548">
      <c r="A2548" s="13" t="n"/>
      <c r="B2548" s="5" t="n"/>
      <c r="C2548" s="17" t="n"/>
      <c r="D2548" s="5" t="n"/>
      <c r="E2548" s="5" t="n"/>
      <c r="F2548" s="6">
        <f>IF(B2548&amp;""="","",IFERROR(INDEX('الطلاب'!$B$6:$B$505,MATCH(B2548&amp;"",'الطلاب'!$A$6:$A$505,0))&amp;"","كود غير موجود"))</f>
        <v/>
      </c>
      <c r="G2548" s="6">
        <f>IF(B2548&amp;""="","",IFERROR(INDEX('الطلاب'!$F$6:$F$505,MATCH(B2548&amp;"",'الطلاب'!$A$6:$A$505,0))&amp;"",""))</f>
        <v/>
      </c>
      <c r="H2548" s="22">
        <f>IF(OR(B2548&amp;""="",NOT(ISNUMBER(A2548))),"",IF(COUNTIFS($B$6:$B$3005,B2548&amp;"",$A$6:$A$3005,"&gt;"&amp;A2548)=0,1,0))</f>
        <v/>
      </c>
    </row>
    <row r="2549">
      <c r="A2549" s="13" t="n"/>
      <c r="B2549" s="5" t="n"/>
      <c r="C2549" s="17" t="n"/>
      <c r="D2549" s="5" t="n"/>
      <c r="E2549" s="5" t="n"/>
      <c r="F2549" s="6">
        <f>IF(B2549&amp;""="","",IFERROR(INDEX('الطلاب'!$B$6:$B$505,MATCH(B2549&amp;"",'الطلاب'!$A$6:$A$505,0))&amp;"","كود غير موجود"))</f>
        <v/>
      </c>
      <c r="G2549" s="6">
        <f>IF(B2549&amp;""="","",IFERROR(INDEX('الطلاب'!$F$6:$F$505,MATCH(B2549&amp;"",'الطلاب'!$A$6:$A$505,0))&amp;"",""))</f>
        <v/>
      </c>
      <c r="H2549" s="22">
        <f>IF(OR(B2549&amp;""="",NOT(ISNUMBER(A2549))),"",IF(COUNTIFS($B$6:$B$3005,B2549&amp;"",$A$6:$A$3005,"&gt;"&amp;A2549)=0,1,0))</f>
        <v/>
      </c>
    </row>
    <row r="2550">
      <c r="A2550" s="13" t="n"/>
      <c r="B2550" s="5" t="n"/>
      <c r="C2550" s="17" t="n"/>
      <c r="D2550" s="5" t="n"/>
      <c r="E2550" s="5" t="n"/>
      <c r="F2550" s="6">
        <f>IF(B2550&amp;""="","",IFERROR(INDEX('الطلاب'!$B$6:$B$505,MATCH(B2550&amp;"",'الطلاب'!$A$6:$A$505,0))&amp;"","كود غير موجود"))</f>
        <v/>
      </c>
      <c r="G2550" s="6">
        <f>IF(B2550&amp;""="","",IFERROR(INDEX('الطلاب'!$F$6:$F$505,MATCH(B2550&amp;"",'الطلاب'!$A$6:$A$505,0))&amp;"",""))</f>
        <v/>
      </c>
      <c r="H2550" s="22">
        <f>IF(OR(B2550&amp;""="",NOT(ISNUMBER(A2550))),"",IF(COUNTIFS($B$6:$B$3005,B2550&amp;"",$A$6:$A$3005,"&gt;"&amp;A2550)=0,1,0))</f>
        <v/>
      </c>
    </row>
    <row r="2551">
      <c r="A2551" s="13" t="n"/>
      <c r="B2551" s="5" t="n"/>
      <c r="C2551" s="17" t="n"/>
      <c r="D2551" s="5" t="n"/>
      <c r="E2551" s="5" t="n"/>
      <c r="F2551" s="6">
        <f>IF(B2551&amp;""="","",IFERROR(INDEX('الطلاب'!$B$6:$B$505,MATCH(B2551&amp;"",'الطلاب'!$A$6:$A$505,0))&amp;"","كود غير موجود"))</f>
        <v/>
      </c>
      <c r="G2551" s="6">
        <f>IF(B2551&amp;""="","",IFERROR(INDEX('الطلاب'!$F$6:$F$505,MATCH(B2551&amp;"",'الطلاب'!$A$6:$A$505,0))&amp;"",""))</f>
        <v/>
      </c>
      <c r="H2551" s="22">
        <f>IF(OR(B2551&amp;""="",NOT(ISNUMBER(A2551))),"",IF(COUNTIFS($B$6:$B$3005,B2551&amp;"",$A$6:$A$3005,"&gt;"&amp;A2551)=0,1,0))</f>
        <v/>
      </c>
    </row>
    <row r="2552">
      <c r="A2552" s="13" t="n"/>
      <c r="B2552" s="5" t="n"/>
      <c r="C2552" s="17" t="n"/>
      <c r="D2552" s="5" t="n"/>
      <c r="E2552" s="5" t="n"/>
      <c r="F2552" s="6">
        <f>IF(B2552&amp;""="","",IFERROR(INDEX('الطلاب'!$B$6:$B$505,MATCH(B2552&amp;"",'الطلاب'!$A$6:$A$505,0))&amp;"","كود غير موجود"))</f>
        <v/>
      </c>
      <c r="G2552" s="6">
        <f>IF(B2552&amp;""="","",IFERROR(INDEX('الطلاب'!$F$6:$F$505,MATCH(B2552&amp;"",'الطلاب'!$A$6:$A$505,0))&amp;"",""))</f>
        <v/>
      </c>
      <c r="H2552" s="22">
        <f>IF(OR(B2552&amp;""="",NOT(ISNUMBER(A2552))),"",IF(COUNTIFS($B$6:$B$3005,B2552&amp;"",$A$6:$A$3005,"&gt;"&amp;A2552)=0,1,0))</f>
        <v/>
      </c>
    </row>
    <row r="2553">
      <c r="A2553" s="13" t="n"/>
      <c r="B2553" s="5" t="n"/>
      <c r="C2553" s="17" t="n"/>
      <c r="D2553" s="5" t="n"/>
      <c r="E2553" s="5" t="n"/>
      <c r="F2553" s="6">
        <f>IF(B2553&amp;""="","",IFERROR(INDEX('الطلاب'!$B$6:$B$505,MATCH(B2553&amp;"",'الطلاب'!$A$6:$A$505,0))&amp;"","كود غير موجود"))</f>
        <v/>
      </c>
      <c r="G2553" s="6">
        <f>IF(B2553&amp;""="","",IFERROR(INDEX('الطلاب'!$F$6:$F$505,MATCH(B2553&amp;"",'الطلاب'!$A$6:$A$505,0))&amp;"",""))</f>
        <v/>
      </c>
      <c r="H2553" s="22">
        <f>IF(OR(B2553&amp;""="",NOT(ISNUMBER(A2553))),"",IF(COUNTIFS($B$6:$B$3005,B2553&amp;"",$A$6:$A$3005,"&gt;"&amp;A2553)=0,1,0))</f>
        <v/>
      </c>
    </row>
    <row r="2554">
      <c r="A2554" s="13" t="n"/>
      <c r="B2554" s="5" t="n"/>
      <c r="C2554" s="17" t="n"/>
      <c r="D2554" s="5" t="n"/>
      <c r="E2554" s="5" t="n"/>
      <c r="F2554" s="6">
        <f>IF(B2554&amp;""="","",IFERROR(INDEX('الطلاب'!$B$6:$B$505,MATCH(B2554&amp;"",'الطلاب'!$A$6:$A$505,0))&amp;"","كود غير موجود"))</f>
        <v/>
      </c>
      <c r="G2554" s="6">
        <f>IF(B2554&amp;""="","",IFERROR(INDEX('الطلاب'!$F$6:$F$505,MATCH(B2554&amp;"",'الطلاب'!$A$6:$A$505,0))&amp;"",""))</f>
        <v/>
      </c>
      <c r="H2554" s="22">
        <f>IF(OR(B2554&amp;""="",NOT(ISNUMBER(A2554))),"",IF(COUNTIFS($B$6:$B$3005,B2554&amp;"",$A$6:$A$3005,"&gt;"&amp;A2554)=0,1,0))</f>
        <v/>
      </c>
    </row>
    <row r="2555">
      <c r="A2555" s="13" t="n"/>
      <c r="B2555" s="5" t="n"/>
      <c r="C2555" s="17" t="n"/>
      <c r="D2555" s="5" t="n"/>
      <c r="E2555" s="5" t="n"/>
      <c r="F2555" s="6">
        <f>IF(B2555&amp;""="","",IFERROR(INDEX('الطلاب'!$B$6:$B$505,MATCH(B2555&amp;"",'الطلاب'!$A$6:$A$505,0))&amp;"","كود غير موجود"))</f>
        <v/>
      </c>
      <c r="G2555" s="6">
        <f>IF(B2555&amp;""="","",IFERROR(INDEX('الطلاب'!$F$6:$F$505,MATCH(B2555&amp;"",'الطلاب'!$A$6:$A$505,0))&amp;"",""))</f>
        <v/>
      </c>
      <c r="H2555" s="22">
        <f>IF(OR(B2555&amp;""="",NOT(ISNUMBER(A2555))),"",IF(COUNTIFS($B$6:$B$3005,B2555&amp;"",$A$6:$A$3005,"&gt;"&amp;A2555)=0,1,0))</f>
        <v/>
      </c>
    </row>
    <row r="2556">
      <c r="A2556" s="13" t="n"/>
      <c r="B2556" s="5" t="n"/>
      <c r="C2556" s="17" t="n"/>
      <c r="D2556" s="5" t="n"/>
      <c r="E2556" s="5" t="n"/>
      <c r="F2556" s="6">
        <f>IF(B2556&amp;""="","",IFERROR(INDEX('الطلاب'!$B$6:$B$505,MATCH(B2556&amp;"",'الطلاب'!$A$6:$A$505,0))&amp;"","كود غير موجود"))</f>
        <v/>
      </c>
      <c r="G2556" s="6">
        <f>IF(B2556&amp;""="","",IFERROR(INDEX('الطلاب'!$F$6:$F$505,MATCH(B2556&amp;"",'الطلاب'!$A$6:$A$505,0))&amp;"",""))</f>
        <v/>
      </c>
      <c r="H2556" s="22">
        <f>IF(OR(B2556&amp;""="",NOT(ISNUMBER(A2556))),"",IF(COUNTIFS($B$6:$B$3005,B2556&amp;"",$A$6:$A$3005,"&gt;"&amp;A2556)=0,1,0))</f>
        <v/>
      </c>
    </row>
    <row r="2557">
      <c r="A2557" s="13" t="n"/>
      <c r="B2557" s="5" t="n"/>
      <c r="C2557" s="17" t="n"/>
      <c r="D2557" s="5" t="n"/>
      <c r="E2557" s="5" t="n"/>
      <c r="F2557" s="6">
        <f>IF(B2557&amp;""="","",IFERROR(INDEX('الطلاب'!$B$6:$B$505,MATCH(B2557&amp;"",'الطلاب'!$A$6:$A$505,0))&amp;"","كود غير موجود"))</f>
        <v/>
      </c>
      <c r="G2557" s="6">
        <f>IF(B2557&amp;""="","",IFERROR(INDEX('الطلاب'!$F$6:$F$505,MATCH(B2557&amp;"",'الطلاب'!$A$6:$A$505,0))&amp;"",""))</f>
        <v/>
      </c>
      <c r="H2557" s="22">
        <f>IF(OR(B2557&amp;""="",NOT(ISNUMBER(A2557))),"",IF(COUNTIFS($B$6:$B$3005,B2557&amp;"",$A$6:$A$3005,"&gt;"&amp;A2557)=0,1,0))</f>
        <v/>
      </c>
    </row>
    <row r="2558">
      <c r="A2558" s="13" t="n"/>
      <c r="B2558" s="5" t="n"/>
      <c r="C2558" s="17" t="n"/>
      <c r="D2558" s="5" t="n"/>
      <c r="E2558" s="5" t="n"/>
      <c r="F2558" s="6">
        <f>IF(B2558&amp;""="","",IFERROR(INDEX('الطلاب'!$B$6:$B$505,MATCH(B2558&amp;"",'الطلاب'!$A$6:$A$505,0))&amp;"","كود غير موجود"))</f>
        <v/>
      </c>
      <c r="G2558" s="6">
        <f>IF(B2558&amp;""="","",IFERROR(INDEX('الطلاب'!$F$6:$F$505,MATCH(B2558&amp;"",'الطلاب'!$A$6:$A$505,0))&amp;"",""))</f>
        <v/>
      </c>
      <c r="H2558" s="22">
        <f>IF(OR(B2558&amp;""="",NOT(ISNUMBER(A2558))),"",IF(COUNTIFS($B$6:$B$3005,B2558&amp;"",$A$6:$A$3005,"&gt;"&amp;A2558)=0,1,0))</f>
        <v/>
      </c>
    </row>
    <row r="2559">
      <c r="A2559" s="13" t="n"/>
      <c r="B2559" s="5" t="n"/>
      <c r="C2559" s="17" t="n"/>
      <c r="D2559" s="5" t="n"/>
      <c r="E2559" s="5" t="n"/>
      <c r="F2559" s="6">
        <f>IF(B2559&amp;""="","",IFERROR(INDEX('الطلاب'!$B$6:$B$505,MATCH(B2559&amp;"",'الطلاب'!$A$6:$A$505,0))&amp;"","كود غير موجود"))</f>
        <v/>
      </c>
      <c r="G2559" s="6">
        <f>IF(B2559&amp;""="","",IFERROR(INDEX('الطلاب'!$F$6:$F$505,MATCH(B2559&amp;"",'الطلاب'!$A$6:$A$505,0))&amp;"",""))</f>
        <v/>
      </c>
      <c r="H2559" s="22">
        <f>IF(OR(B2559&amp;""="",NOT(ISNUMBER(A2559))),"",IF(COUNTIFS($B$6:$B$3005,B2559&amp;"",$A$6:$A$3005,"&gt;"&amp;A2559)=0,1,0))</f>
        <v/>
      </c>
    </row>
    <row r="2560">
      <c r="A2560" s="13" t="n"/>
      <c r="B2560" s="5" t="n"/>
      <c r="C2560" s="17" t="n"/>
      <c r="D2560" s="5" t="n"/>
      <c r="E2560" s="5" t="n"/>
      <c r="F2560" s="6">
        <f>IF(B2560&amp;""="","",IFERROR(INDEX('الطلاب'!$B$6:$B$505,MATCH(B2560&amp;"",'الطلاب'!$A$6:$A$505,0))&amp;"","كود غير موجود"))</f>
        <v/>
      </c>
      <c r="G2560" s="6">
        <f>IF(B2560&amp;""="","",IFERROR(INDEX('الطلاب'!$F$6:$F$505,MATCH(B2560&amp;"",'الطلاب'!$A$6:$A$505,0))&amp;"",""))</f>
        <v/>
      </c>
      <c r="H2560" s="22">
        <f>IF(OR(B2560&amp;""="",NOT(ISNUMBER(A2560))),"",IF(COUNTIFS($B$6:$B$3005,B2560&amp;"",$A$6:$A$3005,"&gt;"&amp;A2560)=0,1,0))</f>
        <v/>
      </c>
    </row>
    <row r="2561">
      <c r="A2561" s="13" t="n"/>
      <c r="B2561" s="5" t="n"/>
      <c r="C2561" s="17" t="n"/>
      <c r="D2561" s="5" t="n"/>
      <c r="E2561" s="5" t="n"/>
      <c r="F2561" s="6">
        <f>IF(B2561&amp;""="","",IFERROR(INDEX('الطلاب'!$B$6:$B$505,MATCH(B2561&amp;"",'الطلاب'!$A$6:$A$505,0))&amp;"","كود غير موجود"))</f>
        <v/>
      </c>
      <c r="G2561" s="6">
        <f>IF(B2561&amp;""="","",IFERROR(INDEX('الطلاب'!$F$6:$F$505,MATCH(B2561&amp;"",'الطلاب'!$A$6:$A$505,0))&amp;"",""))</f>
        <v/>
      </c>
      <c r="H2561" s="22">
        <f>IF(OR(B2561&amp;""="",NOT(ISNUMBER(A2561))),"",IF(COUNTIFS($B$6:$B$3005,B2561&amp;"",$A$6:$A$3005,"&gt;"&amp;A2561)=0,1,0))</f>
        <v/>
      </c>
    </row>
    <row r="2562">
      <c r="A2562" s="13" t="n"/>
      <c r="B2562" s="5" t="n"/>
      <c r="C2562" s="17" t="n"/>
      <c r="D2562" s="5" t="n"/>
      <c r="E2562" s="5" t="n"/>
      <c r="F2562" s="6">
        <f>IF(B2562&amp;""="","",IFERROR(INDEX('الطلاب'!$B$6:$B$505,MATCH(B2562&amp;"",'الطلاب'!$A$6:$A$505,0))&amp;"","كود غير موجود"))</f>
        <v/>
      </c>
      <c r="G2562" s="6">
        <f>IF(B2562&amp;""="","",IFERROR(INDEX('الطلاب'!$F$6:$F$505,MATCH(B2562&amp;"",'الطلاب'!$A$6:$A$505,0))&amp;"",""))</f>
        <v/>
      </c>
      <c r="H2562" s="22">
        <f>IF(OR(B2562&amp;""="",NOT(ISNUMBER(A2562))),"",IF(COUNTIFS($B$6:$B$3005,B2562&amp;"",$A$6:$A$3005,"&gt;"&amp;A2562)=0,1,0))</f>
        <v/>
      </c>
    </row>
    <row r="2563">
      <c r="A2563" s="13" t="n"/>
      <c r="B2563" s="5" t="n"/>
      <c r="C2563" s="17" t="n"/>
      <c r="D2563" s="5" t="n"/>
      <c r="E2563" s="5" t="n"/>
      <c r="F2563" s="6">
        <f>IF(B2563&amp;""="","",IFERROR(INDEX('الطلاب'!$B$6:$B$505,MATCH(B2563&amp;"",'الطلاب'!$A$6:$A$505,0))&amp;"","كود غير موجود"))</f>
        <v/>
      </c>
      <c r="G2563" s="6">
        <f>IF(B2563&amp;""="","",IFERROR(INDEX('الطلاب'!$F$6:$F$505,MATCH(B2563&amp;"",'الطلاب'!$A$6:$A$505,0))&amp;"",""))</f>
        <v/>
      </c>
      <c r="H2563" s="22">
        <f>IF(OR(B2563&amp;""="",NOT(ISNUMBER(A2563))),"",IF(COUNTIFS($B$6:$B$3005,B2563&amp;"",$A$6:$A$3005,"&gt;"&amp;A2563)=0,1,0))</f>
        <v/>
      </c>
    </row>
    <row r="2564">
      <c r="A2564" s="13" t="n"/>
      <c r="B2564" s="5" t="n"/>
      <c r="C2564" s="17" t="n"/>
      <c r="D2564" s="5" t="n"/>
      <c r="E2564" s="5" t="n"/>
      <c r="F2564" s="6">
        <f>IF(B2564&amp;""="","",IFERROR(INDEX('الطلاب'!$B$6:$B$505,MATCH(B2564&amp;"",'الطلاب'!$A$6:$A$505,0))&amp;"","كود غير موجود"))</f>
        <v/>
      </c>
      <c r="G2564" s="6">
        <f>IF(B2564&amp;""="","",IFERROR(INDEX('الطلاب'!$F$6:$F$505,MATCH(B2564&amp;"",'الطلاب'!$A$6:$A$505,0))&amp;"",""))</f>
        <v/>
      </c>
      <c r="H2564" s="22">
        <f>IF(OR(B2564&amp;""="",NOT(ISNUMBER(A2564))),"",IF(COUNTIFS($B$6:$B$3005,B2564&amp;"",$A$6:$A$3005,"&gt;"&amp;A2564)=0,1,0))</f>
        <v/>
      </c>
    </row>
    <row r="2565">
      <c r="A2565" s="13" t="n"/>
      <c r="B2565" s="5" t="n"/>
      <c r="C2565" s="17" t="n"/>
      <c r="D2565" s="5" t="n"/>
      <c r="E2565" s="5" t="n"/>
      <c r="F2565" s="6">
        <f>IF(B2565&amp;""="","",IFERROR(INDEX('الطلاب'!$B$6:$B$505,MATCH(B2565&amp;"",'الطلاب'!$A$6:$A$505,0))&amp;"","كود غير موجود"))</f>
        <v/>
      </c>
      <c r="G2565" s="6">
        <f>IF(B2565&amp;""="","",IFERROR(INDEX('الطلاب'!$F$6:$F$505,MATCH(B2565&amp;"",'الطلاب'!$A$6:$A$505,0))&amp;"",""))</f>
        <v/>
      </c>
      <c r="H2565" s="22">
        <f>IF(OR(B2565&amp;""="",NOT(ISNUMBER(A2565))),"",IF(COUNTIFS($B$6:$B$3005,B2565&amp;"",$A$6:$A$3005,"&gt;"&amp;A2565)=0,1,0))</f>
        <v/>
      </c>
    </row>
    <row r="2566">
      <c r="A2566" s="13" t="n"/>
      <c r="B2566" s="5" t="n"/>
      <c r="C2566" s="17" t="n"/>
      <c r="D2566" s="5" t="n"/>
      <c r="E2566" s="5" t="n"/>
      <c r="F2566" s="6">
        <f>IF(B2566&amp;""="","",IFERROR(INDEX('الطلاب'!$B$6:$B$505,MATCH(B2566&amp;"",'الطلاب'!$A$6:$A$505,0))&amp;"","كود غير موجود"))</f>
        <v/>
      </c>
      <c r="G2566" s="6">
        <f>IF(B2566&amp;""="","",IFERROR(INDEX('الطلاب'!$F$6:$F$505,MATCH(B2566&amp;"",'الطلاب'!$A$6:$A$505,0))&amp;"",""))</f>
        <v/>
      </c>
      <c r="H2566" s="22">
        <f>IF(OR(B2566&amp;""="",NOT(ISNUMBER(A2566))),"",IF(COUNTIFS($B$6:$B$3005,B2566&amp;"",$A$6:$A$3005,"&gt;"&amp;A2566)=0,1,0))</f>
        <v/>
      </c>
    </row>
    <row r="2567">
      <c r="A2567" s="13" t="n"/>
      <c r="B2567" s="5" t="n"/>
      <c r="C2567" s="17" t="n"/>
      <c r="D2567" s="5" t="n"/>
      <c r="E2567" s="5" t="n"/>
      <c r="F2567" s="6">
        <f>IF(B2567&amp;""="","",IFERROR(INDEX('الطلاب'!$B$6:$B$505,MATCH(B2567&amp;"",'الطلاب'!$A$6:$A$505,0))&amp;"","كود غير موجود"))</f>
        <v/>
      </c>
      <c r="G2567" s="6">
        <f>IF(B2567&amp;""="","",IFERROR(INDEX('الطلاب'!$F$6:$F$505,MATCH(B2567&amp;"",'الطلاب'!$A$6:$A$505,0))&amp;"",""))</f>
        <v/>
      </c>
      <c r="H2567" s="22">
        <f>IF(OR(B2567&amp;""="",NOT(ISNUMBER(A2567))),"",IF(COUNTIFS($B$6:$B$3005,B2567&amp;"",$A$6:$A$3005,"&gt;"&amp;A2567)=0,1,0))</f>
        <v/>
      </c>
    </row>
    <row r="2568">
      <c r="A2568" s="13" t="n"/>
      <c r="B2568" s="5" t="n"/>
      <c r="C2568" s="17" t="n"/>
      <c r="D2568" s="5" t="n"/>
      <c r="E2568" s="5" t="n"/>
      <c r="F2568" s="6">
        <f>IF(B2568&amp;""="","",IFERROR(INDEX('الطلاب'!$B$6:$B$505,MATCH(B2568&amp;"",'الطلاب'!$A$6:$A$505,0))&amp;"","كود غير موجود"))</f>
        <v/>
      </c>
      <c r="G2568" s="6">
        <f>IF(B2568&amp;""="","",IFERROR(INDEX('الطلاب'!$F$6:$F$505,MATCH(B2568&amp;"",'الطلاب'!$A$6:$A$505,0))&amp;"",""))</f>
        <v/>
      </c>
      <c r="H2568" s="22">
        <f>IF(OR(B2568&amp;""="",NOT(ISNUMBER(A2568))),"",IF(COUNTIFS($B$6:$B$3005,B2568&amp;"",$A$6:$A$3005,"&gt;"&amp;A2568)=0,1,0))</f>
        <v/>
      </c>
    </row>
    <row r="2569">
      <c r="A2569" s="13" t="n"/>
      <c r="B2569" s="5" t="n"/>
      <c r="C2569" s="17" t="n"/>
      <c r="D2569" s="5" t="n"/>
      <c r="E2569" s="5" t="n"/>
      <c r="F2569" s="6">
        <f>IF(B2569&amp;""="","",IFERROR(INDEX('الطلاب'!$B$6:$B$505,MATCH(B2569&amp;"",'الطلاب'!$A$6:$A$505,0))&amp;"","كود غير موجود"))</f>
        <v/>
      </c>
      <c r="G2569" s="6">
        <f>IF(B2569&amp;""="","",IFERROR(INDEX('الطلاب'!$F$6:$F$505,MATCH(B2569&amp;"",'الطلاب'!$A$6:$A$505,0))&amp;"",""))</f>
        <v/>
      </c>
      <c r="H2569" s="22">
        <f>IF(OR(B2569&amp;""="",NOT(ISNUMBER(A2569))),"",IF(COUNTIFS($B$6:$B$3005,B2569&amp;"",$A$6:$A$3005,"&gt;"&amp;A2569)=0,1,0))</f>
        <v/>
      </c>
    </row>
    <row r="2570">
      <c r="A2570" s="13" t="n"/>
      <c r="B2570" s="5" t="n"/>
      <c r="C2570" s="17" t="n"/>
      <c r="D2570" s="5" t="n"/>
      <c r="E2570" s="5" t="n"/>
      <c r="F2570" s="6">
        <f>IF(B2570&amp;""="","",IFERROR(INDEX('الطلاب'!$B$6:$B$505,MATCH(B2570&amp;"",'الطلاب'!$A$6:$A$505,0))&amp;"","كود غير موجود"))</f>
        <v/>
      </c>
      <c r="G2570" s="6">
        <f>IF(B2570&amp;""="","",IFERROR(INDEX('الطلاب'!$F$6:$F$505,MATCH(B2570&amp;"",'الطلاب'!$A$6:$A$505,0))&amp;"",""))</f>
        <v/>
      </c>
      <c r="H2570" s="22">
        <f>IF(OR(B2570&amp;""="",NOT(ISNUMBER(A2570))),"",IF(COUNTIFS($B$6:$B$3005,B2570&amp;"",$A$6:$A$3005,"&gt;"&amp;A2570)=0,1,0))</f>
        <v/>
      </c>
    </row>
    <row r="2571">
      <c r="A2571" s="13" t="n"/>
      <c r="B2571" s="5" t="n"/>
      <c r="C2571" s="17" t="n"/>
      <c r="D2571" s="5" t="n"/>
      <c r="E2571" s="5" t="n"/>
      <c r="F2571" s="6">
        <f>IF(B2571&amp;""="","",IFERROR(INDEX('الطلاب'!$B$6:$B$505,MATCH(B2571&amp;"",'الطلاب'!$A$6:$A$505,0))&amp;"","كود غير موجود"))</f>
        <v/>
      </c>
      <c r="G2571" s="6">
        <f>IF(B2571&amp;""="","",IFERROR(INDEX('الطلاب'!$F$6:$F$505,MATCH(B2571&amp;"",'الطلاب'!$A$6:$A$505,0))&amp;"",""))</f>
        <v/>
      </c>
      <c r="H2571" s="22">
        <f>IF(OR(B2571&amp;""="",NOT(ISNUMBER(A2571))),"",IF(COUNTIFS($B$6:$B$3005,B2571&amp;"",$A$6:$A$3005,"&gt;"&amp;A2571)=0,1,0))</f>
        <v/>
      </c>
    </row>
    <row r="2572">
      <c r="A2572" s="13" t="n"/>
      <c r="B2572" s="5" t="n"/>
      <c r="C2572" s="17" t="n"/>
      <c r="D2572" s="5" t="n"/>
      <c r="E2572" s="5" t="n"/>
      <c r="F2572" s="6">
        <f>IF(B2572&amp;""="","",IFERROR(INDEX('الطلاب'!$B$6:$B$505,MATCH(B2572&amp;"",'الطلاب'!$A$6:$A$505,0))&amp;"","كود غير موجود"))</f>
        <v/>
      </c>
      <c r="G2572" s="6">
        <f>IF(B2572&amp;""="","",IFERROR(INDEX('الطلاب'!$F$6:$F$505,MATCH(B2572&amp;"",'الطلاب'!$A$6:$A$505,0))&amp;"",""))</f>
        <v/>
      </c>
      <c r="H2572" s="22">
        <f>IF(OR(B2572&amp;""="",NOT(ISNUMBER(A2572))),"",IF(COUNTIFS($B$6:$B$3005,B2572&amp;"",$A$6:$A$3005,"&gt;"&amp;A2572)=0,1,0))</f>
        <v/>
      </c>
    </row>
    <row r="2573">
      <c r="A2573" s="13" t="n"/>
      <c r="B2573" s="5" t="n"/>
      <c r="C2573" s="17" t="n"/>
      <c r="D2573" s="5" t="n"/>
      <c r="E2573" s="5" t="n"/>
      <c r="F2573" s="6">
        <f>IF(B2573&amp;""="","",IFERROR(INDEX('الطلاب'!$B$6:$B$505,MATCH(B2573&amp;"",'الطلاب'!$A$6:$A$505,0))&amp;"","كود غير موجود"))</f>
        <v/>
      </c>
      <c r="G2573" s="6">
        <f>IF(B2573&amp;""="","",IFERROR(INDEX('الطلاب'!$F$6:$F$505,MATCH(B2573&amp;"",'الطلاب'!$A$6:$A$505,0))&amp;"",""))</f>
        <v/>
      </c>
      <c r="H2573" s="22">
        <f>IF(OR(B2573&amp;""="",NOT(ISNUMBER(A2573))),"",IF(COUNTIFS($B$6:$B$3005,B2573&amp;"",$A$6:$A$3005,"&gt;"&amp;A2573)=0,1,0))</f>
        <v/>
      </c>
    </row>
    <row r="2574">
      <c r="A2574" s="13" t="n"/>
      <c r="B2574" s="5" t="n"/>
      <c r="C2574" s="17" t="n"/>
      <c r="D2574" s="5" t="n"/>
      <c r="E2574" s="5" t="n"/>
      <c r="F2574" s="6">
        <f>IF(B2574&amp;""="","",IFERROR(INDEX('الطلاب'!$B$6:$B$505,MATCH(B2574&amp;"",'الطلاب'!$A$6:$A$505,0))&amp;"","كود غير موجود"))</f>
        <v/>
      </c>
      <c r="G2574" s="6">
        <f>IF(B2574&amp;""="","",IFERROR(INDEX('الطلاب'!$F$6:$F$505,MATCH(B2574&amp;"",'الطلاب'!$A$6:$A$505,0))&amp;"",""))</f>
        <v/>
      </c>
      <c r="H2574" s="22">
        <f>IF(OR(B2574&amp;""="",NOT(ISNUMBER(A2574))),"",IF(COUNTIFS($B$6:$B$3005,B2574&amp;"",$A$6:$A$3005,"&gt;"&amp;A2574)=0,1,0))</f>
        <v/>
      </c>
    </row>
    <row r="2575">
      <c r="A2575" s="13" t="n"/>
      <c r="B2575" s="5" t="n"/>
      <c r="C2575" s="17" t="n"/>
      <c r="D2575" s="5" t="n"/>
      <c r="E2575" s="5" t="n"/>
      <c r="F2575" s="6">
        <f>IF(B2575&amp;""="","",IFERROR(INDEX('الطلاب'!$B$6:$B$505,MATCH(B2575&amp;"",'الطلاب'!$A$6:$A$505,0))&amp;"","كود غير موجود"))</f>
        <v/>
      </c>
      <c r="G2575" s="6">
        <f>IF(B2575&amp;""="","",IFERROR(INDEX('الطلاب'!$F$6:$F$505,MATCH(B2575&amp;"",'الطلاب'!$A$6:$A$505,0))&amp;"",""))</f>
        <v/>
      </c>
      <c r="H2575" s="22">
        <f>IF(OR(B2575&amp;""="",NOT(ISNUMBER(A2575))),"",IF(COUNTIFS($B$6:$B$3005,B2575&amp;"",$A$6:$A$3005,"&gt;"&amp;A2575)=0,1,0))</f>
        <v/>
      </c>
    </row>
    <row r="2576">
      <c r="A2576" s="13" t="n"/>
      <c r="B2576" s="5" t="n"/>
      <c r="C2576" s="17" t="n"/>
      <c r="D2576" s="5" t="n"/>
      <c r="E2576" s="5" t="n"/>
      <c r="F2576" s="6">
        <f>IF(B2576&amp;""="","",IFERROR(INDEX('الطلاب'!$B$6:$B$505,MATCH(B2576&amp;"",'الطلاب'!$A$6:$A$505,0))&amp;"","كود غير موجود"))</f>
        <v/>
      </c>
      <c r="G2576" s="6">
        <f>IF(B2576&amp;""="","",IFERROR(INDEX('الطلاب'!$F$6:$F$505,MATCH(B2576&amp;"",'الطلاب'!$A$6:$A$505,0))&amp;"",""))</f>
        <v/>
      </c>
      <c r="H2576" s="22">
        <f>IF(OR(B2576&amp;""="",NOT(ISNUMBER(A2576))),"",IF(COUNTIFS($B$6:$B$3005,B2576&amp;"",$A$6:$A$3005,"&gt;"&amp;A2576)=0,1,0))</f>
        <v/>
      </c>
    </row>
    <row r="2577">
      <c r="A2577" s="13" t="n"/>
      <c r="B2577" s="5" t="n"/>
      <c r="C2577" s="17" t="n"/>
      <c r="D2577" s="5" t="n"/>
      <c r="E2577" s="5" t="n"/>
      <c r="F2577" s="6">
        <f>IF(B2577&amp;""="","",IFERROR(INDEX('الطلاب'!$B$6:$B$505,MATCH(B2577&amp;"",'الطلاب'!$A$6:$A$505,0))&amp;"","كود غير موجود"))</f>
        <v/>
      </c>
      <c r="G2577" s="6">
        <f>IF(B2577&amp;""="","",IFERROR(INDEX('الطلاب'!$F$6:$F$505,MATCH(B2577&amp;"",'الطلاب'!$A$6:$A$505,0))&amp;"",""))</f>
        <v/>
      </c>
      <c r="H2577" s="22">
        <f>IF(OR(B2577&amp;""="",NOT(ISNUMBER(A2577))),"",IF(COUNTIFS($B$6:$B$3005,B2577&amp;"",$A$6:$A$3005,"&gt;"&amp;A2577)=0,1,0))</f>
        <v/>
      </c>
    </row>
    <row r="2578">
      <c r="A2578" s="13" t="n"/>
      <c r="B2578" s="5" t="n"/>
      <c r="C2578" s="17" t="n"/>
      <c r="D2578" s="5" t="n"/>
      <c r="E2578" s="5" t="n"/>
      <c r="F2578" s="6">
        <f>IF(B2578&amp;""="","",IFERROR(INDEX('الطلاب'!$B$6:$B$505,MATCH(B2578&amp;"",'الطلاب'!$A$6:$A$505,0))&amp;"","كود غير موجود"))</f>
        <v/>
      </c>
      <c r="G2578" s="6">
        <f>IF(B2578&amp;""="","",IFERROR(INDEX('الطلاب'!$F$6:$F$505,MATCH(B2578&amp;"",'الطلاب'!$A$6:$A$505,0))&amp;"",""))</f>
        <v/>
      </c>
      <c r="H2578" s="22">
        <f>IF(OR(B2578&amp;""="",NOT(ISNUMBER(A2578))),"",IF(COUNTIFS($B$6:$B$3005,B2578&amp;"",$A$6:$A$3005,"&gt;"&amp;A2578)=0,1,0))</f>
        <v/>
      </c>
    </row>
    <row r="2579">
      <c r="A2579" s="13" t="n"/>
      <c r="B2579" s="5" t="n"/>
      <c r="C2579" s="17" t="n"/>
      <c r="D2579" s="5" t="n"/>
      <c r="E2579" s="5" t="n"/>
      <c r="F2579" s="6">
        <f>IF(B2579&amp;""="","",IFERROR(INDEX('الطلاب'!$B$6:$B$505,MATCH(B2579&amp;"",'الطلاب'!$A$6:$A$505,0))&amp;"","كود غير موجود"))</f>
        <v/>
      </c>
      <c r="G2579" s="6">
        <f>IF(B2579&amp;""="","",IFERROR(INDEX('الطلاب'!$F$6:$F$505,MATCH(B2579&amp;"",'الطلاب'!$A$6:$A$505,0))&amp;"",""))</f>
        <v/>
      </c>
      <c r="H2579" s="22">
        <f>IF(OR(B2579&amp;""="",NOT(ISNUMBER(A2579))),"",IF(COUNTIFS($B$6:$B$3005,B2579&amp;"",$A$6:$A$3005,"&gt;"&amp;A2579)=0,1,0))</f>
        <v/>
      </c>
    </row>
    <row r="2580">
      <c r="A2580" s="13" t="n"/>
      <c r="B2580" s="5" t="n"/>
      <c r="C2580" s="17" t="n"/>
      <c r="D2580" s="5" t="n"/>
      <c r="E2580" s="5" t="n"/>
      <c r="F2580" s="6">
        <f>IF(B2580&amp;""="","",IFERROR(INDEX('الطلاب'!$B$6:$B$505,MATCH(B2580&amp;"",'الطلاب'!$A$6:$A$505,0))&amp;"","كود غير موجود"))</f>
        <v/>
      </c>
      <c r="G2580" s="6">
        <f>IF(B2580&amp;""="","",IFERROR(INDEX('الطلاب'!$F$6:$F$505,MATCH(B2580&amp;"",'الطلاب'!$A$6:$A$505,0))&amp;"",""))</f>
        <v/>
      </c>
      <c r="H2580" s="22">
        <f>IF(OR(B2580&amp;""="",NOT(ISNUMBER(A2580))),"",IF(COUNTIFS($B$6:$B$3005,B2580&amp;"",$A$6:$A$3005,"&gt;"&amp;A2580)=0,1,0))</f>
        <v/>
      </c>
    </row>
    <row r="2581">
      <c r="A2581" s="13" t="n"/>
      <c r="B2581" s="5" t="n"/>
      <c r="C2581" s="17" t="n"/>
      <c r="D2581" s="5" t="n"/>
      <c r="E2581" s="5" t="n"/>
      <c r="F2581" s="6">
        <f>IF(B2581&amp;""="","",IFERROR(INDEX('الطلاب'!$B$6:$B$505,MATCH(B2581&amp;"",'الطلاب'!$A$6:$A$505,0))&amp;"","كود غير موجود"))</f>
        <v/>
      </c>
      <c r="G2581" s="6">
        <f>IF(B2581&amp;""="","",IFERROR(INDEX('الطلاب'!$F$6:$F$505,MATCH(B2581&amp;"",'الطلاب'!$A$6:$A$505,0))&amp;"",""))</f>
        <v/>
      </c>
      <c r="H2581" s="22">
        <f>IF(OR(B2581&amp;""="",NOT(ISNUMBER(A2581))),"",IF(COUNTIFS($B$6:$B$3005,B2581&amp;"",$A$6:$A$3005,"&gt;"&amp;A2581)=0,1,0))</f>
        <v/>
      </c>
    </row>
    <row r="2582">
      <c r="A2582" s="13" t="n"/>
      <c r="B2582" s="5" t="n"/>
      <c r="C2582" s="17" t="n"/>
      <c r="D2582" s="5" t="n"/>
      <c r="E2582" s="5" t="n"/>
      <c r="F2582" s="6">
        <f>IF(B2582&amp;""="","",IFERROR(INDEX('الطلاب'!$B$6:$B$505,MATCH(B2582&amp;"",'الطلاب'!$A$6:$A$505,0))&amp;"","كود غير موجود"))</f>
        <v/>
      </c>
      <c r="G2582" s="6">
        <f>IF(B2582&amp;""="","",IFERROR(INDEX('الطلاب'!$F$6:$F$505,MATCH(B2582&amp;"",'الطلاب'!$A$6:$A$505,0))&amp;"",""))</f>
        <v/>
      </c>
      <c r="H2582" s="22">
        <f>IF(OR(B2582&amp;""="",NOT(ISNUMBER(A2582))),"",IF(COUNTIFS($B$6:$B$3005,B2582&amp;"",$A$6:$A$3005,"&gt;"&amp;A2582)=0,1,0))</f>
        <v/>
      </c>
    </row>
    <row r="2583">
      <c r="A2583" s="13" t="n"/>
      <c r="B2583" s="5" t="n"/>
      <c r="C2583" s="17" t="n"/>
      <c r="D2583" s="5" t="n"/>
      <c r="E2583" s="5" t="n"/>
      <c r="F2583" s="6">
        <f>IF(B2583&amp;""="","",IFERROR(INDEX('الطلاب'!$B$6:$B$505,MATCH(B2583&amp;"",'الطلاب'!$A$6:$A$505,0))&amp;"","كود غير موجود"))</f>
        <v/>
      </c>
      <c r="G2583" s="6">
        <f>IF(B2583&amp;""="","",IFERROR(INDEX('الطلاب'!$F$6:$F$505,MATCH(B2583&amp;"",'الطلاب'!$A$6:$A$505,0))&amp;"",""))</f>
        <v/>
      </c>
      <c r="H2583" s="22">
        <f>IF(OR(B2583&amp;""="",NOT(ISNUMBER(A2583))),"",IF(COUNTIFS($B$6:$B$3005,B2583&amp;"",$A$6:$A$3005,"&gt;"&amp;A2583)=0,1,0))</f>
        <v/>
      </c>
    </row>
    <row r="2584">
      <c r="A2584" s="13" t="n"/>
      <c r="B2584" s="5" t="n"/>
      <c r="C2584" s="17" t="n"/>
      <c r="D2584" s="5" t="n"/>
      <c r="E2584" s="5" t="n"/>
      <c r="F2584" s="6">
        <f>IF(B2584&amp;""="","",IFERROR(INDEX('الطلاب'!$B$6:$B$505,MATCH(B2584&amp;"",'الطلاب'!$A$6:$A$505,0))&amp;"","كود غير موجود"))</f>
        <v/>
      </c>
      <c r="G2584" s="6">
        <f>IF(B2584&amp;""="","",IFERROR(INDEX('الطلاب'!$F$6:$F$505,MATCH(B2584&amp;"",'الطلاب'!$A$6:$A$505,0))&amp;"",""))</f>
        <v/>
      </c>
      <c r="H2584" s="22">
        <f>IF(OR(B2584&amp;""="",NOT(ISNUMBER(A2584))),"",IF(COUNTIFS($B$6:$B$3005,B2584&amp;"",$A$6:$A$3005,"&gt;"&amp;A2584)=0,1,0))</f>
        <v/>
      </c>
    </row>
    <row r="2585">
      <c r="A2585" s="13" t="n"/>
      <c r="B2585" s="5" t="n"/>
      <c r="C2585" s="17" t="n"/>
      <c r="D2585" s="5" t="n"/>
      <c r="E2585" s="5" t="n"/>
      <c r="F2585" s="6">
        <f>IF(B2585&amp;""="","",IFERROR(INDEX('الطلاب'!$B$6:$B$505,MATCH(B2585&amp;"",'الطلاب'!$A$6:$A$505,0))&amp;"","كود غير موجود"))</f>
        <v/>
      </c>
      <c r="G2585" s="6">
        <f>IF(B2585&amp;""="","",IFERROR(INDEX('الطلاب'!$F$6:$F$505,MATCH(B2585&amp;"",'الطلاب'!$A$6:$A$505,0))&amp;"",""))</f>
        <v/>
      </c>
      <c r="H2585" s="22">
        <f>IF(OR(B2585&amp;""="",NOT(ISNUMBER(A2585))),"",IF(COUNTIFS($B$6:$B$3005,B2585&amp;"",$A$6:$A$3005,"&gt;"&amp;A2585)=0,1,0))</f>
        <v/>
      </c>
    </row>
    <row r="2586">
      <c r="A2586" s="13" t="n"/>
      <c r="B2586" s="5" t="n"/>
      <c r="C2586" s="17" t="n"/>
      <c r="D2586" s="5" t="n"/>
      <c r="E2586" s="5" t="n"/>
      <c r="F2586" s="6">
        <f>IF(B2586&amp;""="","",IFERROR(INDEX('الطلاب'!$B$6:$B$505,MATCH(B2586&amp;"",'الطلاب'!$A$6:$A$505,0))&amp;"","كود غير موجود"))</f>
        <v/>
      </c>
      <c r="G2586" s="6">
        <f>IF(B2586&amp;""="","",IFERROR(INDEX('الطلاب'!$F$6:$F$505,MATCH(B2586&amp;"",'الطلاب'!$A$6:$A$505,0))&amp;"",""))</f>
        <v/>
      </c>
      <c r="H2586" s="22">
        <f>IF(OR(B2586&amp;""="",NOT(ISNUMBER(A2586))),"",IF(COUNTIFS($B$6:$B$3005,B2586&amp;"",$A$6:$A$3005,"&gt;"&amp;A2586)=0,1,0))</f>
        <v/>
      </c>
    </row>
    <row r="2587">
      <c r="A2587" s="13" t="n"/>
      <c r="B2587" s="5" t="n"/>
      <c r="C2587" s="17" t="n"/>
      <c r="D2587" s="5" t="n"/>
      <c r="E2587" s="5" t="n"/>
      <c r="F2587" s="6">
        <f>IF(B2587&amp;""="","",IFERROR(INDEX('الطلاب'!$B$6:$B$505,MATCH(B2587&amp;"",'الطلاب'!$A$6:$A$505,0))&amp;"","كود غير موجود"))</f>
        <v/>
      </c>
      <c r="G2587" s="6">
        <f>IF(B2587&amp;""="","",IFERROR(INDEX('الطلاب'!$F$6:$F$505,MATCH(B2587&amp;"",'الطلاب'!$A$6:$A$505,0))&amp;"",""))</f>
        <v/>
      </c>
      <c r="H2587" s="22">
        <f>IF(OR(B2587&amp;""="",NOT(ISNUMBER(A2587))),"",IF(COUNTIFS($B$6:$B$3005,B2587&amp;"",$A$6:$A$3005,"&gt;"&amp;A2587)=0,1,0))</f>
        <v/>
      </c>
    </row>
    <row r="2588">
      <c r="A2588" s="13" t="n"/>
      <c r="B2588" s="5" t="n"/>
      <c r="C2588" s="17" t="n"/>
      <c r="D2588" s="5" t="n"/>
      <c r="E2588" s="5" t="n"/>
      <c r="F2588" s="6">
        <f>IF(B2588&amp;""="","",IFERROR(INDEX('الطلاب'!$B$6:$B$505,MATCH(B2588&amp;"",'الطلاب'!$A$6:$A$505,0))&amp;"","كود غير موجود"))</f>
        <v/>
      </c>
      <c r="G2588" s="6">
        <f>IF(B2588&amp;""="","",IFERROR(INDEX('الطلاب'!$F$6:$F$505,MATCH(B2588&amp;"",'الطلاب'!$A$6:$A$505,0))&amp;"",""))</f>
        <v/>
      </c>
      <c r="H2588" s="22">
        <f>IF(OR(B2588&amp;""="",NOT(ISNUMBER(A2588))),"",IF(COUNTIFS($B$6:$B$3005,B2588&amp;"",$A$6:$A$3005,"&gt;"&amp;A2588)=0,1,0))</f>
        <v/>
      </c>
    </row>
    <row r="2589">
      <c r="A2589" s="13" t="n"/>
      <c r="B2589" s="5" t="n"/>
      <c r="C2589" s="17" t="n"/>
      <c r="D2589" s="5" t="n"/>
      <c r="E2589" s="5" t="n"/>
      <c r="F2589" s="6">
        <f>IF(B2589&amp;""="","",IFERROR(INDEX('الطلاب'!$B$6:$B$505,MATCH(B2589&amp;"",'الطلاب'!$A$6:$A$505,0))&amp;"","كود غير موجود"))</f>
        <v/>
      </c>
      <c r="G2589" s="6">
        <f>IF(B2589&amp;""="","",IFERROR(INDEX('الطلاب'!$F$6:$F$505,MATCH(B2589&amp;"",'الطلاب'!$A$6:$A$505,0))&amp;"",""))</f>
        <v/>
      </c>
      <c r="H2589" s="22">
        <f>IF(OR(B2589&amp;""="",NOT(ISNUMBER(A2589))),"",IF(COUNTIFS($B$6:$B$3005,B2589&amp;"",$A$6:$A$3005,"&gt;"&amp;A2589)=0,1,0))</f>
        <v/>
      </c>
    </row>
    <row r="2590">
      <c r="A2590" s="13" t="n"/>
      <c r="B2590" s="5" t="n"/>
      <c r="C2590" s="17" t="n"/>
      <c r="D2590" s="5" t="n"/>
      <c r="E2590" s="5" t="n"/>
      <c r="F2590" s="6">
        <f>IF(B2590&amp;""="","",IFERROR(INDEX('الطلاب'!$B$6:$B$505,MATCH(B2590&amp;"",'الطلاب'!$A$6:$A$505,0))&amp;"","كود غير موجود"))</f>
        <v/>
      </c>
      <c r="G2590" s="6">
        <f>IF(B2590&amp;""="","",IFERROR(INDEX('الطلاب'!$F$6:$F$505,MATCH(B2590&amp;"",'الطلاب'!$A$6:$A$505,0))&amp;"",""))</f>
        <v/>
      </c>
      <c r="H2590" s="22">
        <f>IF(OR(B2590&amp;""="",NOT(ISNUMBER(A2590))),"",IF(COUNTIFS($B$6:$B$3005,B2590&amp;"",$A$6:$A$3005,"&gt;"&amp;A2590)=0,1,0))</f>
        <v/>
      </c>
    </row>
    <row r="2591">
      <c r="A2591" s="13" t="n"/>
      <c r="B2591" s="5" t="n"/>
      <c r="C2591" s="17" t="n"/>
      <c r="D2591" s="5" t="n"/>
      <c r="E2591" s="5" t="n"/>
      <c r="F2591" s="6">
        <f>IF(B2591&amp;""="","",IFERROR(INDEX('الطلاب'!$B$6:$B$505,MATCH(B2591&amp;"",'الطلاب'!$A$6:$A$505,0))&amp;"","كود غير موجود"))</f>
        <v/>
      </c>
      <c r="G2591" s="6">
        <f>IF(B2591&amp;""="","",IFERROR(INDEX('الطلاب'!$F$6:$F$505,MATCH(B2591&amp;"",'الطلاب'!$A$6:$A$505,0))&amp;"",""))</f>
        <v/>
      </c>
      <c r="H2591" s="22">
        <f>IF(OR(B2591&amp;""="",NOT(ISNUMBER(A2591))),"",IF(COUNTIFS($B$6:$B$3005,B2591&amp;"",$A$6:$A$3005,"&gt;"&amp;A2591)=0,1,0))</f>
        <v/>
      </c>
    </row>
    <row r="2592">
      <c r="A2592" s="13" t="n"/>
      <c r="B2592" s="5" t="n"/>
      <c r="C2592" s="17" t="n"/>
      <c r="D2592" s="5" t="n"/>
      <c r="E2592" s="5" t="n"/>
      <c r="F2592" s="6">
        <f>IF(B2592&amp;""="","",IFERROR(INDEX('الطلاب'!$B$6:$B$505,MATCH(B2592&amp;"",'الطلاب'!$A$6:$A$505,0))&amp;"","كود غير موجود"))</f>
        <v/>
      </c>
      <c r="G2592" s="6">
        <f>IF(B2592&amp;""="","",IFERROR(INDEX('الطلاب'!$F$6:$F$505,MATCH(B2592&amp;"",'الطلاب'!$A$6:$A$505,0))&amp;"",""))</f>
        <v/>
      </c>
      <c r="H2592" s="22">
        <f>IF(OR(B2592&amp;""="",NOT(ISNUMBER(A2592))),"",IF(COUNTIFS($B$6:$B$3005,B2592&amp;"",$A$6:$A$3005,"&gt;"&amp;A2592)=0,1,0))</f>
        <v/>
      </c>
    </row>
    <row r="2593">
      <c r="A2593" s="13" t="n"/>
      <c r="B2593" s="5" t="n"/>
      <c r="C2593" s="17" t="n"/>
      <c r="D2593" s="5" t="n"/>
      <c r="E2593" s="5" t="n"/>
      <c r="F2593" s="6">
        <f>IF(B2593&amp;""="","",IFERROR(INDEX('الطلاب'!$B$6:$B$505,MATCH(B2593&amp;"",'الطلاب'!$A$6:$A$505,0))&amp;"","كود غير موجود"))</f>
        <v/>
      </c>
      <c r="G2593" s="6">
        <f>IF(B2593&amp;""="","",IFERROR(INDEX('الطلاب'!$F$6:$F$505,MATCH(B2593&amp;"",'الطلاب'!$A$6:$A$505,0))&amp;"",""))</f>
        <v/>
      </c>
      <c r="H2593" s="22">
        <f>IF(OR(B2593&amp;""="",NOT(ISNUMBER(A2593))),"",IF(COUNTIFS($B$6:$B$3005,B2593&amp;"",$A$6:$A$3005,"&gt;"&amp;A2593)=0,1,0))</f>
        <v/>
      </c>
    </row>
    <row r="2594">
      <c r="A2594" s="13" t="n"/>
      <c r="B2594" s="5" t="n"/>
      <c r="C2594" s="17" t="n"/>
      <c r="D2594" s="5" t="n"/>
      <c r="E2594" s="5" t="n"/>
      <c r="F2594" s="6">
        <f>IF(B2594&amp;""="","",IFERROR(INDEX('الطلاب'!$B$6:$B$505,MATCH(B2594&amp;"",'الطلاب'!$A$6:$A$505,0))&amp;"","كود غير موجود"))</f>
        <v/>
      </c>
      <c r="G2594" s="6">
        <f>IF(B2594&amp;""="","",IFERROR(INDEX('الطلاب'!$F$6:$F$505,MATCH(B2594&amp;"",'الطلاب'!$A$6:$A$505,0))&amp;"",""))</f>
        <v/>
      </c>
      <c r="H2594" s="22">
        <f>IF(OR(B2594&amp;""="",NOT(ISNUMBER(A2594))),"",IF(COUNTIFS($B$6:$B$3005,B2594&amp;"",$A$6:$A$3005,"&gt;"&amp;A2594)=0,1,0))</f>
        <v/>
      </c>
    </row>
    <row r="2595">
      <c r="A2595" s="13" t="n"/>
      <c r="B2595" s="5" t="n"/>
      <c r="C2595" s="17" t="n"/>
      <c r="D2595" s="5" t="n"/>
      <c r="E2595" s="5" t="n"/>
      <c r="F2595" s="6">
        <f>IF(B2595&amp;""="","",IFERROR(INDEX('الطلاب'!$B$6:$B$505,MATCH(B2595&amp;"",'الطلاب'!$A$6:$A$505,0))&amp;"","كود غير موجود"))</f>
        <v/>
      </c>
      <c r="G2595" s="6">
        <f>IF(B2595&amp;""="","",IFERROR(INDEX('الطلاب'!$F$6:$F$505,MATCH(B2595&amp;"",'الطلاب'!$A$6:$A$505,0))&amp;"",""))</f>
        <v/>
      </c>
      <c r="H2595" s="22">
        <f>IF(OR(B2595&amp;""="",NOT(ISNUMBER(A2595))),"",IF(COUNTIFS($B$6:$B$3005,B2595&amp;"",$A$6:$A$3005,"&gt;"&amp;A2595)=0,1,0))</f>
        <v/>
      </c>
    </row>
    <row r="2596">
      <c r="A2596" s="13" t="n"/>
      <c r="B2596" s="5" t="n"/>
      <c r="C2596" s="17" t="n"/>
      <c r="D2596" s="5" t="n"/>
      <c r="E2596" s="5" t="n"/>
      <c r="F2596" s="6">
        <f>IF(B2596&amp;""="","",IFERROR(INDEX('الطلاب'!$B$6:$B$505,MATCH(B2596&amp;"",'الطلاب'!$A$6:$A$505,0))&amp;"","كود غير موجود"))</f>
        <v/>
      </c>
      <c r="G2596" s="6">
        <f>IF(B2596&amp;""="","",IFERROR(INDEX('الطلاب'!$F$6:$F$505,MATCH(B2596&amp;"",'الطلاب'!$A$6:$A$505,0))&amp;"",""))</f>
        <v/>
      </c>
      <c r="H2596" s="22">
        <f>IF(OR(B2596&amp;""="",NOT(ISNUMBER(A2596))),"",IF(COUNTIFS($B$6:$B$3005,B2596&amp;"",$A$6:$A$3005,"&gt;"&amp;A2596)=0,1,0))</f>
        <v/>
      </c>
    </row>
    <row r="2597">
      <c r="A2597" s="13" t="n"/>
      <c r="B2597" s="5" t="n"/>
      <c r="C2597" s="17" t="n"/>
      <c r="D2597" s="5" t="n"/>
      <c r="E2597" s="5" t="n"/>
      <c r="F2597" s="6">
        <f>IF(B2597&amp;""="","",IFERROR(INDEX('الطلاب'!$B$6:$B$505,MATCH(B2597&amp;"",'الطلاب'!$A$6:$A$505,0))&amp;"","كود غير موجود"))</f>
        <v/>
      </c>
      <c r="G2597" s="6">
        <f>IF(B2597&amp;""="","",IFERROR(INDEX('الطلاب'!$F$6:$F$505,MATCH(B2597&amp;"",'الطلاب'!$A$6:$A$505,0))&amp;"",""))</f>
        <v/>
      </c>
      <c r="H2597" s="22">
        <f>IF(OR(B2597&amp;""="",NOT(ISNUMBER(A2597))),"",IF(COUNTIFS($B$6:$B$3005,B2597&amp;"",$A$6:$A$3005,"&gt;"&amp;A2597)=0,1,0))</f>
        <v/>
      </c>
    </row>
    <row r="2598">
      <c r="A2598" s="13" t="n"/>
      <c r="B2598" s="5" t="n"/>
      <c r="C2598" s="17" t="n"/>
      <c r="D2598" s="5" t="n"/>
      <c r="E2598" s="5" t="n"/>
      <c r="F2598" s="6">
        <f>IF(B2598&amp;""="","",IFERROR(INDEX('الطلاب'!$B$6:$B$505,MATCH(B2598&amp;"",'الطلاب'!$A$6:$A$505,0))&amp;"","كود غير موجود"))</f>
        <v/>
      </c>
      <c r="G2598" s="6">
        <f>IF(B2598&amp;""="","",IFERROR(INDEX('الطلاب'!$F$6:$F$505,MATCH(B2598&amp;"",'الطلاب'!$A$6:$A$505,0))&amp;"",""))</f>
        <v/>
      </c>
      <c r="H2598" s="22">
        <f>IF(OR(B2598&amp;""="",NOT(ISNUMBER(A2598))),"",IF(COUNTIFS($B$6:$B$3005,B2598&amp;"",$A$6:$A$3005,"&gt;"&amp;A2598)=0,1,0))</f>
        <v/>
      </c>
    </row>
    <row r="2599">
      <c r="A2599" s="13" t="n"/>
      <c r="B2599" s="5" t="n"/>
      <c r="C2599" s="17" t="n"/>
      <c r="D2599" s="5" t="n"/>
      <c r="E2599" s="5" t="n"/>
      <c r="F2599" s="6">
        <f>IF(B2599&amp;""="","",IFERROR(INDEX('الطلاب'!$B$6:$B$505,MATCH(B2599&amp;"",'الطلاب'!$A$6:$A$505,0))&amp;"","كود غير موجود"))</f>
        <v/>
      </c>
      <c r="G2599" s="6">
        <f>IF(B2599&amp;""="","",IFERROR(INDEX('الطلاب'!$F$6:$F$505,MATCH(B2599&amp;"",'الطلاب'!$A$6:$A$505,0))&amp;"",""))</f>
        <v/>
      </c>
      <c r="H2599" s="22">
        <f>IF(OR(B2599&amp;""="",NOT(ISNUMBER(A2599))),"",IF(COUNTIFS($B$6:$B$3005,B2599&amp;"",$A$6:$A$3005,"&gt;"&amp;A2599)=0,1,0))</f>
        <v/>
      </c>
    </row>
    <row r="2600">
      <c r="A2600" s="13" t="n"/>
      <c r="B2600" s="5" t="n"/>
      <c r="C2600" s="17" t="n"/>
      <c r="D2600" s="5" t="n"/>
      <c r="E2600" s="5" t="n"/>
      <c r="F2600" s="6">
        <f>IF(B2600&amp;""="","",IFERROR(INDEX('الطلاب'!$B$6:$B$505,MATCH(B2600&amp;"",'الطلاب'!$A$6:$A$505,0))&amp;"","كود غير موجود"))</f>
        <v/>
      </c>
      <c r="G2600" s="6">
        <f>IF(B2600&amp;""="","",IFERROR(INDEX('الطلاب'!$F$6:$F$505,MATCH(B2600&amp;"",'الطلاب'!$A$6:$A$505,0))&amp;"",""))</f>
        <v/>
      </c>
      <c r="H2600" s="22">
        <f>IF(OR(B2600&amp;""="",NOT(ISNUMBER(A2600))),"",IF(COUNTIFS($B$6:$B$3005,B2600&amp;"",$A$6:$A$3005,"&gt;"&amp;A2600)=0,1,0))</f>
        <v/>
      </c>
    </row>
    <row r="2601">
      <c r="A2601" s="13" t="n"/>
      <c r="B2601" s="5" t="n"/>
      <c r="C2601" s="17" t="n"/>
      <c r="D2601" s="5" t="n"/>
      <c r="E2601" s="5" t="n"/>
      <c r="F2601" s="6">
        <f>IF(B2601&amp;""="","",IFERROR(INDEX('الطلاب'!$B$6:$B$505,MATCH(B2601&amp;"",'الطلاب'!$A$6:$A$505,0))&amp;"","كود غير موجود"))</f>
        <v/>
      </c>
      <c r="G2601" s="6">
        <f>IF(B2601&amp;""="","",IFERROR(INDEX('الطلاب'!$F$6:$F$505,MATCH(B2601&amp;"",'الطلاب'!$A$6:$A$505,0))&amp;"",""))</f>
        <v/>
      </c>
      <c r="H2601" s="22">
        <f>IF(OR(B2601&amp;""="",NOT(ISNUMBER(A2601))),"",IF(COUNTIFS($B$6:$B$3005,B2601&amp;"",$A$6:$A$3005,"&gt;"&amp;A2601)=0,1,0))</f>
        <v/>
      </c>
    </row>
    <row r="2602">
      <c r="A2602" s="13" t="n"/>
      <c r="B2602" s="5" t="n"/>
      <c r="C2602" s="17" t="n"/>
      <c r="D2602" s="5" t="n"/>
      <c r="E2602" s="5" t="n"/>
      <c r="F2602" s="6">
        <f>IF(B2602&amp;""="","",IFERROR(INDEX('الطلاب'!$B$6:$B$505,MATCH(B2602&amp;"",'الطلاب'!$A$6:$A$505,0))&amp;"","كود غير موجود"))</f>
        <v/>
      </c>
      <c r="G2602" s="6">
        <f>IF(B2602&amp;""="","",IFERROR(INDEX('الطلاب'!$F$6:$F$505,MATCH(B2602&amp;"",'الطلاب'!$A$6:$A$505,0))&amp;"",""))</f>
        <v/>
      </c>
      <c r="H2602" s="22">
        <f>IF(OR(B2602&amp;""="",NOT(ISNUMBER(A2602))),"",IF(COUNTIFS($B$6:$B$3005,B2602&amp;"",$A$6:$A$3005,"&gt;"&amp;A2602)=0,1,0))</f>
        <v/>
      </c>
    </row>
    <row r="2603">
      <c r="A2603" s="13" t="n"/>
      <c r="B2603" s="5" t="n"/>
      <c r="C2603" s="17" t="n"/>
      <c r="D2603" s="5" t="n"/>
      <c r="E2603" s="5" t="n"/>
      <c r="F2603" s="6">
        <f>IF(B2603&amp;""="","",IFERROR(INDEX('الطلاب'!$B$6:$B$505,MATCH(B2603&amp;"",'الطلاب'!$A$6:$A$505,0))&amp;"","كود غير موجود"))</f>
        <v/>
      </c>
      <c r="G2603" s="6">
        <f>IF(B2603&amp;""="","",IFERROR(INDEX('الطلاب'!$F$6:$F$505,MATCH(B2603&amp;"",'الطلاب'!$A$6:$A$505,0))&amp;"",""))</f>
        <v/>
      </c>
      <c r="H2603" s="22">
        <f>IF(OR(B2603&amp;""="",NOT(ISNUMBER(A2603))),"",IF(COUNTIFS($B$6:$B$3005,B2603&amp;"",$A$6:$A$3005,"&gt;"&amp;A2603)=0,1,0))</f>
        <v/>
      </c>
    </row>
    <row r="2604">
      <c r="A2604" s="13" t="n"/>
      <c r="B2604" s="5" t="n"/>
      <c r="C2604" s="17" t="n"/>
      <c r="D2604" s="5" t="n"/>
      <c r="E2604" s="5" t="n"/>
      <c r="F2604" s="6">
        <f>IF(B2604&amp;""="","",IFERROR(INDEX('الطلاب'!$B$6:$B$505,MATCH(B2604&amp;"",'الطلاب'!$A$6:$A$505,0))&amp;"","كود غير موجود"))</f>
        <v/>
      </c>
      <c r="G2604" s="6">
        <f>IF(B2604&amp;""="","",IFERROR(INDEX('الطلاب'!$F$6:$F$505,MATCH(B2604&amp;"",'الطلاب'!$A$6:$A$505,0))&amp;"",""))</f>
        <v/>
      </c>
      <c r="H2604" s="22">
        <f>IF(OR(B2604&amp;""="",NOT(ISNUMBER(A2604))),"",IF(COUNTIFS($B$6:$B$3005,B2604&amp;"",$A$6:$A$3005,"&gt;"&amp;A2604)=0,1,0))</f>
        <v/>
      </c>
    </row>
    <row r="2605">
      <c r="A2605" s="13" t="n"/>
      <c r="B2605" s="5" t="n"/>
      <c r="C2605" s="17" t="n"/>
      <c r="D2605" s="5" t="n"/>
      <c r="E2605" s="5" t="n"/>
      <c r="F2605" s="6">
        <f>IF(B2605&amp;""="","",IFERROR(INDEX('الطلاب'!$B$6:$B$505,MATCH(B2605&amp;"",'الطلاب'!$A$6:$A$505,0))&amp;"","كود غير موجود"))</f>
        <v/>
      </c>
      <c r="G2605" s="6">
        <f>IF(B2605&amp;""="","",IFERROR(INDEX('الطلاب'!$F$6:$F$505,MATCH(B2605&amp;"",'الطلاب'!$A$6:$A$505,0))&amp;"",""))</f>
        <v/>
      </c>
      <c r="H2605" s="22">
        <f>IF(OR(B2605&amp;""="",NOT(ISNUMBER(A2605))),"",IF(COUNTIFS($B$6:$B$3005,B2605&amp;"",$A$6:$A$3005,"&gt;"&amp;A2605)=0,1,0))</f>
        <v/>
      </c>
    </row>
    <row r="2606">
      <c r="A2606" s="13" t="n"/>
      <c r="B2606" s="5" t="n"/>
      <c r="C2606" s="17" t="n"/>
      <c r="D2606" s="5" t="n"/>
      <c r="E2606" s="5" t="n"/>
      <c r="F2606" s="6">
        <f>IF(B2606&amp;""="","",IFERROR(INDEX('الطلاب'!$B$6:$B$505,MATCH(B2606&amp;"",'الطلاب'!$A$6:$A$505,0))&amp;"","كود غير موجود"))</f>
        <v/>
      </c>
      <c r="G2606" s="6">
        <f>IF(B2606&amp;""="","",IFERROR(INDEX('الطلاب'!$F$6:$F$505,MATCH(B2606&amp;"",'الطلاب'!$A$6:$A$505,0))&amp;"",""))</f>
        <v/>
      </c>
      <c r="H2606" s="22">
        <f>IF(OR(B2606&amp;""="",NOT(ISNUMBER(A2606))),"",IF(COUNTIFS($B$6:$B$3005,B2606&amp;"",$A$6:$A$3005,"&gt;"&amp;A2606)=0,1,0))</f>
        <v/>
      </c>
    </row>
    <row r="2607">
      <c r="A2607" s="13" t="n"/>
      <c r="B2607" s="5" t="n"/>
      <c r="C2607" s="17" t="n"/>
      <c r="D2607" s="5" t="n"/>
      <c r="E2607" s="5" t="n"/>
      <c r="F2607" s="6">
        <f>IF(B2607&amp;""="","",IFERROR(INDEX('الطلاب'!$B$6:$B$505,MATCH(B2607&amp;"",'الطلاب'!$A$6:$A$505,0))&amp;"","كود غير موجود"))</f>
        <v/>
      </c>
      <c r="G2607" s="6">
        <f>IF(B2607&amp;""="","",IFERROR(INDEX('الطلاب'!$F$6:$F$505,MATCH(B2607&amp;"",'الطلاب'!$A$6:$A$505,0))&amp;"",""))</f>
        <v/>
      </c>
      <c r="H2607" s="22">
        <f>IF(OR(B2607&amp;""="",NOT(ISNUMBER(A2607))),"",IF(COUNTIFS($B$6:$B$3005,B2607&amp;"",$A$6:$A$3005,"&gt;"&amp;A2607)=0,1,0))</f>
        <v/>
      </c>
    </row>
    <row r="2608">
      <c r="A2608" s="13" t="n"/>
      <c r="B2608" s="5" t="n"/>
      <c r="C2608" s="17" t="n"/>
      <c r="D2608" s="5" t="n"/>
      <c r="E2608" s="5" t="n"/>
      <c r="F2608" s="6">
        <f>IF(B2608&amp;""="","",IFERROR(INDEX('الطلاب'!$B$6:$B$505,MATCH(B2608&amp;"",'الطلاب'!$A$6:$A$505,0))&amp;"","كود غير موجود"))</f>
        <v/>
      </c>
      <c r="G2608" s="6">
        <f>IF(B2608&amp;""="","",IFERROR(INDEX('الطلاب'!$F$6:$F$505,MATCH(B2608&amp;"",'الطلاب'!$A$6:$A$505,0))&amp;"",""))</f>
        <v/>
      </c>
      <c r="H2608" s="22">
        <f>IF(OR(B2608&amp;""="",NOT(ISNUMBER(A2608))),"",IF(COUNTIFS($B$6:$B$3005,B2608&amp;"",$A$6:$A$3005,"&gt;"&amp;A2608)=0,1,0))</f>
        <v/>
      </c>
    </row>
    <row r="2609">
      <c r="A2609" s="13" t="n"/>
      <c r="B2609" s="5" t="n"/>
      <c r="C2609" s="17" t="n"/>
      <c r="D2609" s="5" t="n"/>
      <c r="E2609" s="5" t="n"/>
      <c r="F2609" s="6">
        <f>IF(B2609&amp;""="","",IFERROR(INDEX('الطلاب'!$B$6:$B$505,MATCH(B2609&amp;"",'الطلاب'!$A$6:$A$505,0))&amp;"","كود غير موجود"))</f>
        <v/>
      </c>
      <c r="G2609" s="6">
        <f>IF(B2609&amp;""="","",IFERROR(INDEX('الطلاب'!$F$6:$F$505,MATCH(B2609&amp;"",'الطلاب'!$A$6:$A$505,0))&amp;"",""))</f>
        <v/>
      </c>
      <c r="H2609" s="22">
        <f>IF(OR(B2609&amp;""="",NOT(ISNUMBER(A2609))),"",IF(COUNTIFS($B$6:$B$3005,B2609&amp;"",$A$6:$A$3005,"&gt;"&amp;A2609)=0,1,0))</f>
        <v/>
      </c>
    </row>
    <row r="2610">
      <c r="A2610" s="13" t="n"/>
      <c r="B2610" s="5" t="n"/>
      <c r="C2610" s="17" t="n"/>
      <c r="D2610" s="5" t="n"/>
      <c r="E2610" s="5" t="n"/>
      <c r="F2610" s="6">
        <f>IF(B2610&amp;""="","",IFERROR(INDEX('الطلاب'!$B$6:$B$505,MATCH(B2610&amp;"",'الطلاب'!$A$6:$A$505,0))&amp;"","كود غير موجود"))</f>
        <v/>
      </c>
      <c r="G2610" s="6">
        <f>IF(B2610&amp;""="","",IFERROR(INDEX('الطلاب'!$F$6:$F$505,MATCH(B2610&amp;"",'الطلاب'!$A$6:$A$505,0))&amp;"",""))</f>
        <v/>
      </c>
      <c r="H2610" s="22">
        <f>IF(OR(B2610&amp;""="",NOT(ISNUMBER(A2610))),"",IF(COUNTIFS($B$6:$B$3005,B2610&amp;"",$A$6:$A$3005,"&gt;"&amp;A2610)=0,1,0))</f>
        <v/>
      </c>
    </row>
    <row r="2611">
      <c r="A2611" s="13" t="n"/>
      <c r="B2611" s="5" t="n"/>
      <c r="C2611" s="17" t="n"/>
      <c r="D2611" s="5" t="n"/>
      <c r="E2611" s="5" t="n"/>
      <c r="F2611" s="6">
        <f>IF(B2611&amp;""="","",IFERROR(INDEX('الطلاب'!$B$6:$B$505,MATCH(B2611&amp;"",'الطلاب'!$A$6:$A$505,0))&amp;"","كود غير موجود"))</f>
        <v/>
      </c>
      <c r="G2611" s="6">
        <f>IF(B2611&amp;""="","",IFERROR(INDEX('الطلاب'!$F$6:$F$505,MATCH(B2611&amp;"",'الطلاب'!$A$6:$A$505,0))&amp;"",""))</f>
        <v/>
      </c>
      <c r="H2611" s="22">
        <f>IF(OR(B2611&amp;""="",NOT(ISNUMBER(A2611))),"",IF(COUNTIFS($B$6:$B$3005,B2611&amp;"",$A$6:$A$3005,"&gt;"&amp;A2611)=0,1,0))</f>
        <v/>
      </c>
    </row>
    <row r="2612">
      <c r="A2612" s="13" t="n"/>
      <c r="B2612" s="5" t="n"/>
      <c r="C2612" s="17" t="n"/>
      <c r="D2612" s="5" t="n"/>
      <c r="E2612" s="5" t="n"/>
      <c r="F2612" s="6">
        <f>IF(B2612&amp;""="","",IFERROR(INDEX('الطلاب'!$B$6:$B$505,MATCH(B2612&amp;"",'الطلاب'!$A$6:$A$505,0))&amp;"","كود غير موجود"))</f>
        <v/>
      </c>
      <c r="G2612" s="6">
        <f>IF(B2612&amp;""="","",IFERROR(INDEX('الطلاب'!$F$6:$F$505,MATCH(B2612&amp;"",'الطلاب'!$A$6:$A$505,0))&amp;"",""))</f>
        <v/>
      </c>
      <c r="H2612" s="22">
        <f>IF(OR(B2612&amp;""="",NOT(ISNUMBER(A2612))),"",IF(COUNTIFS($B$6:$B$3005,B2612&amp;"",$A$6:$A$3005,"&gt;"&amp;A2612)=0,1,0))</f>
        <v/>
      </c>
    </row>
    <row r="2613">
      <c r="A2613" s="13" t="n"/>
      <c r="B2613" s="5" t="n"/>
      <c r="C2613" s="17" t="n"/>
      <c r="D2613" s="5" t="n"/>
      <c r="E2613" s="5" t="n"/>
      <c r="F2613" s="6">
        <f>IF(B2613&amp;""="","",IFERROR(INDEX('الطلاب'!$B$6:$B$505,MATCH(B2613&amp;"",'الطلاب'!$A$6:$A$505,0))&amp;"","كود غير موجود"))</f>
        <v/>
      </c>
      <c r="G2613" s="6">
        <f>IF(B2613&amp;""="","",IFERROR(INDEX('الطلاب'!$F$6:$F$505,MATCH(B2613&amp;"",'الطلاب'!$A$6:$A$505,0))&amp;"",""))</f>
        <v/>
      </c>
      <c r="H2613" s="22">
        <f>IF(OR(B2613&amp;""="",NOT(ISNUMBER(A2613))),"",IF(COUNTIFS($B$6:$B$3005,B2613&amp;"",$A$6:$A$3005,"&gt;"&amp;A2613)=0,1,0))</f>
        <v/>
      </c>
    </row>
    <row r="2614">
      <c r="A2614" s="13" t="n"/>
      <c r="B2614" s="5" t="n"/>
      <c r="C2614" s="17" t="n"/>
      <c r="D2614" s="5" t="n"/>
      <c r="E2614" s="5" t="n"/>
      <c r="F2614" s="6">
        <f>IF(B2614&amp;""="","",IFERROR(INDEX('الطلاب'!$B$6:$B$505,MATCH(B2614&amp;"",'الطلاب'!$A$6:$A$505,0))&amp;"","كود غير موجود"))</f>
        <v/>
      </c>
      <c r="G2614" s="6">
        <f>IF(B2614&amp;""="","",IFERROR(INDEX('الطلاب'!$F$6:$F$505,MATCH(B2614&amp;"",'الطلاب'!$A$6:$A$505,0))&amp;"",""))</f>
        <v/>
      </c>
      <c r="H2614" s="22">
        <f>IF(OR(B2614&amp;""="",NOT(ISNUMBER(A2614))),"",IF(COUNTIFS($B$6:$B$3005,B2614&amp;"",$A$6:$A$3005,"&gt;"&amp;A2614)=0,1,0))</f>
        <v/>
      </c>
    </row>
    <row r="2615">
      <c r="A2615" s="13" t="n"/>
      <c r="B2615" s="5" t="n"/>
      <c r="C2615" s="17" t="n"/>
      <c r="D2615" s="5" t="n"/>
      <c r="E2615" s="5" t="n"/>
      <c r="F2615" s="6">
        <f>IF(B2615&amp;""="","",IFERROR(INDEX('الطلاب'!$B$6:$B$505,MATCH(B2615&amp;"",'الطلاب'!$A$6:$A$505,0))&amp;"","كود غير موجود"))</f>
        <v/>
      </c>
      <c r="G2615" s="6">
        <f>IF(B2615&amp;""="","",IFERROR(INDEX('الطلاب'!$F$6:$F$505,MATCH(B2615&amp;"",'الطلاب'!$A$6:$A$505,0))&amp;"",""))</f>
        <v/>
      </c>
      <c r="H2615" s="22">
        <f>IF(OR(B2615&amp;""="",NOT(ISNUMBER(A2615))),"",IF(COUNTIFS($B$6:$B$3005,B2615&amp;"",$A$6:$A$3005,"&gt;"&amp;A2615)=0,1,0))</f>
        <v/>
      </c>
    </row>
    <row r="2616">
      <c r="A2616" s="13" t="n"/>
      <c r="B2616" s="5" t="n"/>
      <c r="C2616" s="17" t="n"/>
      <c r="D2616" s="5" t="n"/>
      <c r="E2616" s="5" t="n"/>
      <c r="F2616" s="6">
        <f>IF(B2616&amp;""="","",IFERROR(INDEX('الطلاب'!$B$6:$B$505,MATCH(B2616&amp;"",'الطلاب'!$A$6:$A$505,0))&amp;"","كود غير موجود"))</f>
        <v/>
      </c>
      <c r="G2616" s="6">
        <f>IF(B2616&amp;""="","",IFERROR(INDEX('الطلاب'!$F$6:$F$505,MATCH(B2616&amp;"",'الطلاب'!$A$6:$A$505,0))&amp;"",""))</f>
        <v/>
      </c>
      <c r="H2616" s="22">
        <f>IF(OR(B2616&amp;""="",NOT(ISNUMBER(A2616))),"",IF(COUNTIFS($B$6:$B$3005,B2616&amp;"",$A$6:$A$3005,"&gt;"&amp;A2616)=0,1,0))</f>
        <v/>
      </c>
    </row>
    <row r="2617">
      <c r="A2617" s="13" t="n"/>
      <c r="B2617" s="5" t="n"/>
      <c r="C2617" s="17" t="n"/>
      <c r="D2617" s="5" t="n"/>
      <c r="E2617" s="5" t="n"/>
      <c r="F2617" s="6">
        <f>IF(B2617&amp;""="","",IFERROR(INDEX('الطلاب'!$B$6:$B$505,MATCH(B2617&amp;"",'الطلاب'!$A$6:$A$505,0))&amp;"","كود غير موجود"))</f>
        <v/>
      </c>
      <c r="G2617" s="6">
        <f>IF(B2617&amp;""="","",IFERROR(INDEX('الطلاب'!$F$6:$F$505,MATCH(B2617&amp;"",'الطلاب'!$A$6:$A$505,0))&amp;"",""))</f>
        <v/>
      </c>
      <c r="H2617" s="22">
        <f>IF(OR(B2617&amp;""="",NOT(ISNUMBER(A2617))),"",IF(COUNTIFS($B$6:$B$3005,B2617&amp;"",$A$6:$A$3005,"&gt;"&amp;A2617)=0,1,0))</f>
        <v/>
      </c>
    </row>
    <row r="2618">
      <c r="A2618" s="13" t="n"/>
      <c r="B2618" s="5" t="n"/>
      <c r="C2618" s="17" t="n"/>
      <c r="D2618" s="5" t="n"/>
      <c r="E2618" s="5" t="n"/>
      <c r="F2618" s="6">
        <f>IF(B2618&amp;""="","",IFERROR(INDEX('الطلاب'!$B$6:$B$505,MATCH(B2618&amp;"",'الطلاب'!$A$6:$A$505,0))&amp;"","كود غير موجود"))</f>
        <v/>
      </c>
      <c r="G2618" s="6">
        <f>IF(B2618&amp;""="","",IFERROR(INDEX('الطلاب'!$F$6:$F$505,MATCH(B2618&amp;"",'الطلاب'!$A$6:$A$505,0))&amp;"",""))</f>
        <v/>
      </c>
      <c r="H2618" s="22">
        <f>IF(OR(B2618&amp;""="",NOT(ISNUMBER(A2618))),"",IF(COUNTIFS($B$6:$B$3005,B2618&amp;"",$A$6:$A$3005,"&gt;"&amp;A2618)=0,1,0))</f>
        <v/>
      </c>
    </row>
    <row r="2619">
      <c r="A2619" s="13" t="n"/>
      <c r="B2619" s="5" t="n"/>
      <c r="C2619" s="17" t="n"/>
      <c r="D2619" s="5" t="n"/>
      <c r="E2619" s="5" t="n"/>
      <c r="F2619" s="6">
        <f>IF(B2619&amp;""="","",IFERROR(INDEX('الطلاب'!$B$6:$B$505,MATCH(B2619&amp;"",'الطلاب'!$A$6:$A$505,0))&amp;"","كود غير موجود"))</f>
        <v/>
      </c>
      <c r="G2619" s="6">
        <f>IF(B2619&amp;""="","",IFERROR(INDEX('الطلاب'!$F$6:$F$505,MATCH(B2619&amp;"",'الطلاب'!$A$6:$A$505,0))&amp;"",""))</f>
        <v/>
      </c>
      <c r="H2619" s="22">
        <f>IF(OR(B2619&amp;""="",NOT(ISNUMBER(A2619))),"",IF(COUNTIFS($B$6:$B$3005,B2619&amp;"",$A$6:$A$3005,"&gt;"&amp;A2619)=0,1,0))</f>
        <v/>
      </c>
    </row>
    <row r="2620">
      <c r="A2620" s="13" t="n"/>
      <c r="B2620" s="5" t="n"/>
      <c r="C2620" s="17" t="n"/>
      <c r="D2620" s="5" t="n"/>
      <c r="E2620" s="5" t="n"/>
      <c r="F2620" s="6">
        <f>IF(B2620&amp;""="","",IFERROR(INDEX('الطلاب'!$B$6:$B$505,MATCH(B2620&amp;"",'الطلاب'!$A$6:$A$505,0))&amp;"","كود غير موجود"))</f>
        <v/>
      </c>
      <c r="G2620" s="6">
        <f>IF(B2620&amp;""="","",IFERROR(INDEX('الطلاب'!$F$6:$F$505,MATCH(B2620&amp;"",'الطلاب'!$A$6:$A$505,0))&amp;"",""))</f>
        <v/>
      </c>
      <c r="H2620" s="22">
        <f>IF(OR(B2620&amp;""="",NOT(ISNUMBER(A2620))),"",IF(COUNTIFS($B$6:$B$3005,B2620&amp;"",$A$6:$A$3005,"&gt;"&amp;A2620)=0,1,0))</f>
        <v/>
      </c>
    </row>
    <row r="2621">
      <c r="A2621" s="13" t="n"/>
      <c r="B2621" s="5" t="n"/>
      <c r="C2621" s="17" t="n"/>
      <c r="D2621" s="5" t="n"/>
      <c r="E2621" s="5" t="n"/>
      <c r="F2621" s="6">
        <f>IF(B2621&amp;""="","",IFERROR(INDEX('الطلاب'!$B$6:$B$505,MATCH(B2621&amp;"",'الطلاب'!$A$6:$A$505,0))&amp;"","كود غير موجود"))</f>
        <v/>
      </c>
      <c r="G2621" s="6">
        <f>IF(B2621&amp;""="","",IFERROR(INDEX('الطلاب'!$F$6:$F$505,MATCH(B2621&amp;"",'الطلاب'!$A$6:$A$505,0))&amp;"",""))</f>
        <v/>
      </c>
      <c r="H2621" s="22">
        <f>IF(OR(B2621&amp;""="",NOT(ISNUMBER(A2621))),"",IF(COUNTIFS($B$6:$B$3005,B2621&amp;"",$A$6:$A$3005,"&gt;"&amp;A2621)=0,1,0))</f>
        <v/>
      </c>
    </row>
    <row r="2622">
      <c r="A2622" s="13" t="n"/>
      <c r="B2622" s="5" t="n"/>
      <c r="C2622" s="17" t="n"/>
      <c r="D2622" s="5" t="n"/>
      <c r="E2622" s="5" t="n"/>
      <c r="F2622" s="6">
        <f>IF(B2622&amp;""="","",IFERROR(INDEX('الطلاب'!$B$6:$B$505,MATCH(B2622&amp;"",'الطلاب'!$A$6:$A$505,0))&amp;"","كود غير موجود"))</f>
        <v/>
      </c>
      <c r="G2622" s="6">
        <f>IF(B2622&amp;""="","",IFERROR(INDEX('الطلاب'!$F$6:$F$505,MATCH(B2622&amp;"",'الطلاب'!$A$6:$A$505,0))&amp;"",""))</f>
        <v/>
      </c>
      <c r="H2622" s="22">
        <f>IF(OR(B2622&amp;""="",NOT(ISNUMBER(A2622))),"",IF(COUNTIFS($B$6:$B$3005,B2622&amp;"",$A$6:$A$3005,"&gt;"&amp;A2622)=0,1,0))</f>
        <v/>
      </c>
    </row>
    <row r="2623">
      <c r="A2623" s="13" t="n"/>
      <c r="B2623" s="5" t="n"/>
      <c r="C2623" s="17" t="n"/>
      <c r="D2623" s="5" t="n"/>
      <c r="E2623" s="5" t="n"/>
      <c r="F2623" s="6">
        <f>IF(B2623&amp;""="","",IFERROR(INDEX('الطلاب'!$B$6:$B$505,MATCH(B2623&amp;"",'الطلاب'!$A$6:$A$505,0))&amp;"","كود غير موجود"))</f>
        <v/>
      </c>
      <c r="G2623" s="6">
        <f>IF(B2623&amp;""="","",IFERROR(INDEX('الطلاب'!$F$6:$F$505,MATCH(B2623&amp;"",'الطلاب'!$A$6:$A$505,0))&amp;"",""))</f>
        <v/>
      </c>
      <c r="H2623" s="22">
        <f>IF(OR(B2623&amp;""="",NOT(ISNUMBER(A2623))),"",IF(COUNTIFS($B$6:$B$3005,B2623&amp;"",$A$6:$A$3005,"&gt;"&amp;A2623)=0,1,0))</f>
        <v/>
      </c>
    </row>
    <row r="2624">
      <c r="A2624" s="13" t="n"/>
      <c r="B2624" s="5" t="n"/>
      <c r="C2624" s="17" t="n"/>
      <c r="D2624" s="5" t="n"/>
      <c r="E2624" s="5" t="n"/>
      <c r="F2624" s="6">
        <f>IF(B2624&amp;""="","",IFERROR(INDEX('الطلاب'!$B$6:$B$505,MATCH(B2624&amp;"",'الطلاب'!$A$6:$A$505,0))&amp;"","كود غير موجود"))</f>
        <v/>
      </c>
      <c r="G2624" s="6">
        <f>IF(B2624&amp;""="","",IFERROR(INDEX('الطلاب'!$F$6:$F$505,MATCH(B2624&amp;"",'الطلاب'!$A$6:$A$505,0))&amp;"",""))</f>
        <v/>
      </c>
      <c r="H2624" s="22">
        <f>IF(OR(B2624&amp;""="",NOT(ISNUMBER(A2624))),"",IF(COUNTIFS($B$6:$B$3005,B2624&amp;"",$A$6:$A$3005,"&gt;"&amp;A2624)=0,1,0))</f>
        <v/>
      </c>
    </row>
    <row r="2625">
      <c r="A2625" s="13" t="n"/>
      <c r="B2625" s="5" t="n"/>
      <c r="C2625" s="17" t="n"/>
      <c r="D2625" s="5" t="n"/>
      <c r="E2625" s="5" t="n"/>
      <c r="F2625" s="6">
        <f>IF(B2625&amp;""="","",IFERROR(INDEX('الطلاب'!$B$6:$B$505,MATCH(B2625&amp;"",'الطلاب'!$A$6:$A$505,0))&amp;"","كود غير موجود"))</f>
        <v/>
      </c>
      <c r="G2625" s="6">
        <f>IF(B2625&amp;""="","",IFERROR(INDEX('الطلاب'!$F$6:$F$505,MATCH(B2625&amp;"",'الطلاب'!$A$6:$A$505,0))&amp;"",""))</f>
        <v/>
      </c>
      <c r="H2625" s="22">
        <f>IF(OR(B2625&amp;""="",NOT(ISNUMBER(A2625))),"",IF(COUNTIFS($B$6:$B$3005,B2625&amp;"",$A$6:$A$3005,"&gt;"&amp;A2625)=0,1,0))</f>
        <v/>
      </c>
    </row>
    <row r="2626">
      <c r="A2626" s="13" t="n"/>
      <c r="B2626" s="5" t="n"/>
      <c r="C2626" s="17" t="n"/>
      <c r="D2626" s="5" t="n"/>
      <c r="E2626" s="5" t="n"/>
      <c r="F2626" s="6">
        <f>IF(B2626&amp;""="","",IFERROR(INDEX('الطلاب'!$B$6:$B$505,MATCH(B2626&amp;"",'الطلاب'!$A$6:$A$505,0))&amp;"","كود غير موجود"))</f>
        <v/>
      </c>
      <c r="G2626" s="6">
        <f>IF(B2626&amp;""="","",IFERROR(INDEX('الطلاب'!$F$6:$F$505,MATCH(B2626&amp;"",'الطلاب'!$A$6:$A$505,0))&amp;"",""))</f>
        <v/>
      </c>
      <c r="H2626" s="22">
        <f>IF(OR(B2626&amp;""="",NOT(ISNUMBER(A2626))),"",IF(COUNTIFS($B$6:$B$3005,B2626&amp;"",$A$6:$A$3005,"&gt;"&amp;A2626)=0,1,0))</f>
        <v/>
      </c>
    </row>
    <row r="2627">
      <c r="A2627" s="13" t="n"/>
      <c r="B2627" s="5" t="n"/>
      <c r="C2627" s="17" t="n"/>
      <c r="D2627" s="5" t="n"/>
      <c r="E2627" s="5" t="n"/>
      <c r="F2627" s="6">
        <f>IF(B2627&amp;""="","",IFERROR(INDEX('الطلاب'!$B$6:$B$505,MATCH(B2627&amp;"",'الطلاب'!$A$6:$A$505,0))&amp;"","كود غير موجود"))</f>
        <v/>
      </c>
      <c r="G2627" s="6">
        <f>IF(B2627&amp;""="","",IFERROR(INDEX('الطلاب'!$F$6:$F$505,MATCH(B2627&amp;"",'الطلاب'!$A$6:$A$505,0))&amp;"",""))</f>
        <v/>
      </c>
      <c r="H2627" s="22">
        <f>IF(OR(B2627&amp;""="",NOT(ISNUMBER(A2627))),"",IF(COUNTIFS($B$6:$B$3005,B2627&amp;"",$A$6:$A$3005,"&gt;"&amp;A2627)=0,1,0))</f>
        <v/>
      </c>
    </row>
    <row r="2628">
      <c r="A2628" s="13" t="n"/>
      <c r="B2628" s="5" t="n"/>
      <c r="C2628" s="17" t="n"/>
      <c r="D2628" s="5" t="n"/>
      <c r="E2628" s="5" t="n"/>
      <c r="F2628" s="6">
        <f>IF(B2628&amp;""="","",IFERROR(INDEX('الطلاب'!$B$6:$B$505,MATCH(B2628&amp;"",'الطلاب'!$A$6:$A$505,0))&amp;"","كود غير موجود"))</f>
        <v/>
      </c>
      <c r="G2628" s="6">
        <f>IF(B2628&amp;""="","",IFERROR(INDEX('الطلاب'!$F$6:$F$505,MATCH(B2628&amp;"",'الطلاب'!$A$6:$A$505,0))&amp;"",""))</f>
        <v/>
      </c>
      <c r="H2628" s="22">
        <f>IF(OR(B2628&amp;""="",NOT(ISNUMBER(A2628))),"",IF(COUNTIFS($B$6:$B$3005,B2628&amp;"",$A$6:$A$3005,"&gt;"&amp;A2628)=0,1,0))</f>
        <v/>
      </c>
    </row>
    <row r="2629">
      <c r="A2629" s="13" t="n"/>
      <c r="B2629" s="5" t="n"/>
      <c r="C2629" s="17" t="n"/>
      <c r="D2629" s="5" t="n"/>
      <c r="E2629" s="5" t="n"/>
      <c r="F2629" s="6">
        <f>IF(B2629&amp;""="","",IFERROR(INDEX('الطلاب'!$B$6:$B$505,MATCH(B2629&amp;"",'الطلاب'!$A$6:$A$505,0))&amp;"","كود غير موجود"))</f>
        <v/>
      </c>
      <c r="G2629" s="6">
        <f>IF(B2629&amp;""="","",IFERROR(INDEX('الطلاب'!$F$6:$F$505,MATCH(B2629&amp;"",'الطلاب'!$A$6:$A$505,0))&amp;"",""))</f>
        <v/>
      </c>
      <c r="H2629" s="22">
        <f>IF(OR(B2629&amp;""="",NOT(ISNUMBER(A2629))),"",IF(COUNTIFS($B$6:$B$3005,B2629&amp;"",$A$6:$A$3005,"&gt;"&amp;A2629)=0,1,0))</f>
        <v/>
      </c>
    </row>
    <row r="2630">
      <c r="A2630" s="13" t="n"/>
      <c r="B2630" s="5" t="n"/>
      <c r="C2630" s="17" t="n"/>
      <c r="D2630" s="5" t="n"/>
      <c r="E2630" s="5" t="n"/>
      <c r="F2630" s="6">
        <f>IF(B2630&amp;""="","",IFERROR(INDEX('الطلاب'!$B$6:$B$505,MATCH(B2630&amp;"",'الطلاب'!$A$6:$A$505,0))&amp;"","كود غير موجود"))</f>
        <v/>
      </c>
      <c r="G2630" s="6">
        <f>IF(B2630&amp;""="","",IFERROR(INDEX('الطلاب'!$F$6:$F$505,MATCH(B2630&amp;"",'الطلاب'!$A$6:$A$505,0))&amp;"",""))</f>
        <v/>
      </c>
      <c r="H2630" s="22">
        <f>IF(OR(B2630&amp;""="",NOT(ISNUMBER(A2630))),"",IF(COUNTIFS($B$6:$B$3005,B2630&amp;"",$A$6:$A$3005,"&gt;"&amp;A2630)=0,1,0))</f>
        <v/>
      </c>
    </row>
    <row r="2631">
      <c r="A2631" s="13" t="n"/>
      <c r="B2631" s="5" t="n"/>
      <c r="C2631" s="17" t="n"/>
      <c r="D2631" s="5" t="n"/>
      <c r="E2631" s="5" t="n"/>
      <c r="F2631" s="6">
        <f>IF(B2631&amp;""="","",IFERROR(INDEX('الطلاب'!$B$6:$B$505,MATCH(B2631&amp;"",'الطلاب'!$A$6:$A$505,0))&amp;"","كود غير موجود"))</f>
        <v/>
      </c>
      <c r="G2631" s="6">
        <f>IF(B2631&amp;""="","",IFERROR(INDEX('الطلاب'!$F$6:$F$505,MATCH(B2631&amp;"",'الطلاب'!$A$6:$A$505,0))&amp;"",""))</f>
        <v/>
      </c>
      <c r="H2631" s="22">
        <f>IF(OR(B2631&amp;""="",NOT(ISNUMBER(A2631))),"",IF(COUNTIFS($B$6:$B$3005,B2631&amp;"",$A$6:$A$3005,"&gt;"&amp;A2631)=0,1,0))</f>
        <v/>
      </c>
    </row>
    <row r="2632">
      <c r="A2632" s="13" t="n"/>
      <c r="B2632" s="5" t="n"/>
      <c r="C2632" s="17" t="n"/>
      <c r="D2632" s="5" t="n"/>
      <c r="E2632" s="5" t="n"/>
      <c r="F2632" s="6">
        <f>IF(B2632&amp;""="","",IFERROR(INDEX('الطلاب'!$B$6:$B$505,MATCH(B2632&amp;"",'الطلاب'!$A$6:$A$505,0))&amp;"","كود غير موجود"))</f>
        <v/>
      </c>
      <c r="G2632" s="6">
        <f>IF(B2632&amp;""="","",IFERROR(INDEX('الطلاب'!$F$6:$F$505,MATCH(B2632&amp;"",'الطلاب'!$A$6:$A$505,0))&amp;"",""))</f>
        <v/>
      </c>
      <c r="H2632" s="22">
        <f>IF(OR(B2632&amp;""="",NOT(ISNUMBER(A2632))),"",IF(COUNTIFS($B$6:$B$3005,B2632&amp;"",$A$6:$A$3005,"&gt;"&amp;A2632)=0,1,0))</f>
        <v/>
      </c>
    </row>
    <row r="2633">
      <c r="A2633" s="13" t="n"/>
      <c r="B2633" s="5" t="n"/>
      <c r="C2633" s="17" t="n"/>
      <c r="D2633" s="5" t="n"/>
      <c r="E2633" s="5" t="n"/>
      <c r="F2633" s="6">
        <f>IF(B2633&amp;""="","",IFERROR(INDEX('الطلاب'!$B$6:$B$505,MATCH(B2633&amp;"",'الطلاب'!$A$6:$A$505,0))&amp;"","كود غير موجود"))</f>
        <v/>
      </c>
      <c r="G2633" s="6">
        <f>IF(B2633&amp;""="","",IFERROR(INDEX('الطلاب'!$F$6:$F$505,MATCH(B2633&amp;"",'الطلاب'!$A$6:$A$505,0))&amp;"",""))</f>
        <v/>
      </c>
      <c r="H2633" s="22">
        <f>IF(OR(B2633&amp;""="",NOT(ISNUMBER(A2633))),"",IF(COUNTIFS($B$6:$B$3005,B2633&amp;"",$A$6:$A$3005,"&gt;"&amp;A2633)=0,1,0))</f>
        <v/>
      </c>
    </row>
    <row r="2634">
      <c r="A2634" s="13" t="n"/>
      <c r="B2634" s="5" t="n"/>
      <c r="C2634" s="17" t="n"/>
      <c r="D2634" s="5" t="n"/>
      <c r="E2634" s="5" t="n"/>
      <c r="F2634" s="6">
        <f>IF(B2634&amp;""="","",IFERROR(INDEX('الطلاب'!$B$6:$B$505,MATCH(B2634&amp;"",'الطلاب'!$A$6:$A$505,0))&amp;"","كود غير موجود"))</f>
        <v/>
      </c>
      <c r="G2634" s="6">
        <f>IF(B2634&amp;""="","",IFERROR(INDEX('الطلاب'!$F$6:$F$505,MATCH(B2634&amp;"",'الطلاب'!$A$6:$A$505,0))&amp;"",""))</f>
        <v/>
      </c>
      <c r="H2634" s="22">
        <f>IF(OR(B2634&amp;""="",NOT(ISNUMBER(A2634))),"",IF(COUNTIFS($B$6:$B$3005,B2634&amp;"",$A$6:$A$3005,"&gt;"&amp;A2634)=0,1,0))</f>
        <v/>
      </c>
    </row>
    <row r="2635">
      <c r="A2635" s="13" t="n"/>
      <c r="B2635" s="5" t="n"/>
      <c r="C2635" s="17" t="n"/>
      <c r="D2635" s="5" t="n"/>
      <c r="E2635" s="5" t="n"/>
      <c r="F2635" s="6">
        <f>IF(B2635&amp;""="","",IFERROR(INDEX('الطلاب'!$B$6:$B$505,MATCH(B2635&amp;"",'الطلاب'!$A$6:$A$505,0))&amp;"","كود غير موجود"))</f>
        <v/>
      </c>
      <c r="G2635" s="6">
        <f>IF(B2635&amp;""="","",IFERROR(INDEX('الطلاب'!$F$6:$F$505,MATCH(B2635&amp;"",'الطلاب'!$A$6:$A$505,0))&amp;"",""))</f>
        <v/>
      </c>
      <c r="H2635" s="22">
        <f>IF(OR(B2635&amp;""="",NOT(ISNUMBER(A2635))),"",IF(COUNTIFS($B$6:$B$3005,B2635&amp;"",$A$6:$A$3005,"&gt;"&amp;A2635)=0,1,0))</f>
        <v/>
      </c>
    </row>
    <row r="2636">
      <c r="A2636" s="13" t="n"/>
      <c r="B2636" s="5" t="n"/>
      <c r="C2636" s="17" t="n"/>
      <c r="D2636" s="5" t="n"/>
      <c r="E2636" s="5" t="n"/>
      <c r="F2636" s="6">
        <f>IF(B2636&amp;""="","",IFERROR(INDEX('الطلاب'!$B$6:$B$505,MATCH(B2636&amp;"",'الطلاب'!$A$6:$A$505,0))&amp;"","كود غير موجود"))</f>
        <v/>
      </c>
      <c r="G2636" s="6">
        <f>IF(B2636&amp;""="","",IFERROR(INDEX('الطلاب'!$F$6:$F$505,MATCH(B2636&amp;"",'الطلاب'!$A$6:$A$505,0))&amp;"",""))</f>
        <v/>
      </c>
      <c r="H2636" s="22">
        <f>IF(OR(B2636&amp;""="",NOT(ISNUMBER(A2636))),"",IF(COUNTIFS($B$6:$B$3005,B2636&amp;"",$A$6:$A$3005,"&gt;"&amp;A2636)=0,1,0))</f>
        <v/>
      </c>
    </row>
    <row r="2637">
      <c r="A2637" s="13" t="n"/>
      <c r="B2637" s="5" t="n"/>
      <c r="C2637" s="17" t="n"/>
      <c r="D2637" s="5" t="n"/>
      <c r="E2637" s="5" t="n"/>
      <c r="F2637" s="6">
        <f>IF(B2637&amp;""="","",IFERROR(INDEX('الطلاب'!$B$6:$B$505,MATCH(B2637&amp;"",'الطلاب'!$A$6:$A$505,0))&amp;"","كود غير موجود"))</f>
        <v/>
      </c>
      <c r="G2637" s="6">
        <f>IF(B2637&amp;""="","",IFERROR(INDEX('الطلاب'!$F$6:$F$505,MATCH(B2637&amp;"",'الطلاب'!$A$6:$A$505,0))&amp;"",""))</f>
        <v/>
      </c>
      <c r="H2637" s="22">
        <f>IF(OR(B2637&amp;""="",NOT(ISNUMBER(A2637))),"",IF(COUNTIFS($B$6:$B$3005,B2637&amp;"",$A$6:$A$3005,"&gt;"&amp;A2637)=0,1,0))</f>
        <v/>
      </c>
    </row>
    <row r="2638">
      <c r="A2638" s="13" t="n"/>
      <c r="B2638" s="5" t="n"/>
      <c r="C2638" s="17" t="n"/>
      <c r="D2638" s="5" t="n"/>
      <c r="E2638" s="5" t="n"/>
      <c r="F2638" s="6">
        <f>IF(B2638&amp;""="","",IFERROR(INDEX('الطلاب'!$B$6:$B$505,MATCH(B2638&amp;"",'الطلاب'!$A$6:$A$505,0))&amp;"","كود غير موجود"))</f>
        <v/>
      </c>
      <c r="G2638" s="6">
        <f>IF(B2638&amp;""="","",IFERROR(INDEX('الطلاب'!$F$6:$F$505,MATCH(B2638&amp;"",'الطلاب'!$A$6:$A$505,0))&amp;"",""))</f>
        <v/>
      </c>
      <c r="H2638" s="22">
        <f>IF(OR(B2638&amp;""="",NOT(ISNUMBER(A2638))),"",IF(COUNTIFS($B$6:$B$3005,B2638&amp;"",$A$6:$A$3005,"&gt;"&amp;A2638)=0,1,0))</f>
        <v/>
      </c>
    </row>
    <row r="2639">
      <c r="A2639" s="13" t="n"/>
      <c r="B2639" s="5" t="n"/>
      <c r="C2639" s="17" t="n"/>
      <c r="D2639" s="5" t="n"/>
      <c r="E2639" s="5" t="n"/>
      <c r="F2639" s="6">
        <f>IF(B2639&amp;""="","",IFERROR(INDEX('الطلاب'!$B$6:$B$505,MATCH(B2639&amp;"",'الطلاب'!$A$6:$A$505,0))&amp;"","كود غير موجود"))</f>
        <v/>
      </c>
      <c r="G2639" s="6">
        <f>IF(B2639&amp;""="","",IFERROR(INDEX('الطلاب'!$F$6:$F$505,MATCH(B2639&amp;"",'الطلاب'!$A$6:$A$505,0))&amp;"",""))</f>
        <v/>
      </c>
      <c r="H2639" s="22">
        <f>IF(OR(B2639&amp;""="",NOT(ISNUMBER(A2639))),"",IF(COUNTIFS($B$6:$B$3005,B2639&amp;"",$A$6:$A$3005,"&gt;"&amp;A2639)=0,1,0))</f>
        <v/>
      </c>
    </row>
    <row r="2640">
      <c r="A2640" s="13" t="n"/>
      <c r="B2640" s="5" t="n"/>
      <c r="C2640" s="17" t="n"/>
      <c r="D2640" s="5" t="n"/>
      <c r="E2640" s="5" t="n"/>
      <c r="F2640" s="6">
        <f>IF(B2640&amp;""="","",IFERROR(INDEX('الطلاب'!$B$6:$B$505,MATCH(B2640&amp;"",'الطلاب'!$A$6:$A$505,0))&amp;"","كود غير موجود"))</f>
        <v/>
      </c>
      <c r="G2640" s="6">
        <f>IF(B2640&amp;""="","",IFERROR(INDEX('الطلاب'!$F$6:$F$505,MATCH(B2640&amp;"",'الطلاب'!$A$6:$A$505,0))&amp;"",""))</f>
        <v/>
      </c>
      <c r="H2640" s="22">
        <f>IF(OR(B2640&amp;""="",NOT(ISNUMBER(A2640))),"",IF(COUNTIFS($B$6:$B$3005,B2640&amp;"",$A$6:$A$3005,"&gt;"&amp;A2640)=0,1,0))</f>
        <v/>
      </c>
    </row>
    <row r="2641">
      <c r="A2641" s="13" t="n"/>
      <c r="B2641" s="5" t="n"/>
      <c r="C2641" s="17" t="n"/>
      <c r="D2641" s="5" t="n"/>
      <c r="E2641" s="5" t="n"/>
      <c r="F2641" s="6">
        <f>IF(B2641&amp;""="","",IFERROR(INDEX('الطلاب'!$B$6:$B$505,MATCH(B2641&amp;"",'الطلاب'!$A$6:$A$505,0))&amp;"","كود غير موجود"))</f>
        <v/>
      </c>
      <c r="G2641" s="6">
        <f>IF(B2641&amp;""="","",IFERROR(INDEX('الطلاب'!$F$6:$F$505,MATCH(B2641&amp;"",'الطلاب'!$A$6:$A$505,0))&amp;"",""))</f>
        <v/>
      </c>
      <c r="H2641" s="22">
        <f>IF(OR(B2641&amp;""="",NOT(ISNUMBER(A2641))),"",IF(COUNTIFS($B$6:$B$3005,B2641&amp;"",$A$6:$A$3005,"&gt;"&amp;A2641)=0,1,0))</f>
        <v/>
      </c>
    </row>
    <row r="2642">
      <c r="A2642" s="13" t="n"/>
      <c r="B2642" s="5" t="n"/>
      <c r="C2642" s="17" t="n"/>
      <c r="D2642" s="5" t="n"/>
      <c r="E2642" s="5" t="n"/>
      <c r="F2642" s="6">
        <f>IF(B2642&amp;""="","",IFERROR(INDEX('الطلاب'!$B$6:$B$505,MATCH(B2642&amp;"",'الطلاب'!$A$6:$A$505,0))&amp;"","كود غير موجود"))</f>
        <v/>
      </c>
      <c r="G2642" s="6">
        <f>IF(B2642&amp;""="","",IFERROR(INDEX('الطلاب'!$F$6:$F$505,MATCH(B2642&amp;"",'الطلاب'!$A$6:$A$505,0))&amp;"",""))</f>
        <v/>
      </c>
      <c r="H2642" s="22">
        <f>IF(OR(B2642&amp;""="",NOT(ISNUMBER(A2642))),"",IF(COUNTIFS($B$6:$B$3005,B2642&amp;"",$A$6:$A$3005,"&gt;"&amp;A2642)=0,1,0))</f>
        <v/>
      </c>
    </row>
    <row r="2643">
      <c r="A2643" s="13" t="n"/>
      <c r="B2643" s="5" t="n"/>
      <c r="C2643" s="17" t="n"/>
      <c r="D2643" s="5" t="n"/>
      <c r="E2643" s="5" t="n"/>
      <c r="F2643" s="6">
        <f>IF(B2643&amp;""="","",IFERROR(INDEX('الطلاب'!$B$6:$B$505,MATCH(B2643&amp;"",'الطلاب'!$A$6:$A$505,0))&amp;"","كود غير موجود"))</f>
        <v/>
      </c>
      <c r="G2643" s="6">
        <f>IF(B2643&amp;""="","",IFERROR(INDEX('الطلاب'!$F$6:$F$505,MATCH(B2643&amp;"",'الطلاب'!$A$6:$A$505,0))&amp;"",""))</f>
        <v/>
      </c>
      <c r="H2643" s="22">
        <f>IF(OR(B2643&amp;""="",NOT(ISNUMBER(A2643))),"",IF(COUNTIFS($B$6:$B$3005,B2643&amp;"",$A$6:$A$3005,"&gt;"&amp;A2643)=0,1,0))</f>
        <v/>
      </c>
    </row>
    <row r="2644">
      <c r="A2644" s="13" t="n"/>
      <c r="B2644" s="5" t="n"/>
      <c r="C2644" s="17" t="n"/>
      <c r="D2644" s="5" t="n"/>
      <c r="E2644" s="5" t="n"/>
      <c r="F2644" s="6">
        <f>IF(B2644&amp;""="","",IFERROR(INDEX('الطلاب'!$B$6:$B$505,MATCH(B2644&amp;"",'الطلاب'!$A$6:$A$505,0))&amp;"","كود غير موجود"))</f>
        <v/>
      </c>
      <c r="G2644" s="6">
        <f>IF(B2644&amp;""="","",IFERROR(INDEX('الطلاب'!$F$6:$F$505,MATCH(B2644&amp;"",'الطلاب'!$A$6:$A$505,0))&amp;"",""))</f>
        <v/>
      </c>
      <c r="H2644" s="22">
        <f>IF(OR(B2644&amp;""="",NOT(ISNUMBER(A2644))),"",IF(COUNTIFS($B$6:$B$3005,B2644&amp;"",$A$6:$A$3005,"&gt;"&amp;A2644)=0,1,0))</f>
        <v/>
      </c>
    </row>
    <row r="2645">
      <c r="A2645" s="13" t="n"/>
      <c r="B2645" s="5" t="n"/>
      <c r="C2645" s="17" t="n"/>
      <c r="D2645" s="5" t="n"/>
      <c r="E2645" s="5" t="n"/>
      <c r="F2645" s="6">
        <f>IF(B2645&amp;""="","",IFERROR(INDEX('الطلاب'!$B$6:$B$505,MATCH(B2645&amp;"",'الطلاب'!$A$6:$A$505,0))&amp;"","كود غير موجود"))</f>
        <v/>
      </c>
      <c r="G2645" s="6">
        <f>IF(B2645&amp;""="","",IFERROR(INDEX('الطلاب'!$F$6:$F$505,MATCH(B2645&amp;"",'الطلاب'!$A$6:$A$505,0))&amp;"",""))</f>
        <v/>
      </c>
      <c r="H2645" s="22">
        <f>IF(OR(B2645&amp;""="",NOT(ISNUMBER(A2645))),"",IF(COUNTIFS($B$6:$B$3005,B2645&amp;"",$A$6:$A$3005,"&gt;"&amp;A2645)=0,1,0))</f>
        <v/>
      </c>
    </row>
    <row r="2646">
      <c r="A2646" s="13" t="n"/>
      <c r="B2646" s="5" t="n"/>
      <c r="C2646" s="17" t="n"/>
      <c r="D2646" s="5" t="n"/>
      <c r="E2646" s="5" t="n"/>
      <c r="F2646" s="6">
        <f>IF(B2646&amp;""="","",IFERROR(INDEX('الطلاب'!$B$6:$B$505,MATCH(B2646&amp;"",'الطلاب'!$A$6:$A$505,0))&amp;"","كود غير موجود"))</f>
        <v/>
      </c>
      <c r="G2646" s="6">
        <f>IF(B2646&amp;""="","",IFERROR(INDEX('الطلاب'!$F$6:$F$505,MATCH(B2646&amp;"",'الطلاب'!$A$6:$A$505,0))&amp;"",""))</f>
        <v/>
      </c>
      <c r="H2646" s="22">
        <f>IF(OR(B2646&amp;""="",NOT(ISNUMBER(A2646))),"",IF(COUNTIFS($B$6:$B$3005,B2646&amp;"",$A$6:$A$3005,"&gt;"&amp;A2646)=0,1,0))</f>
        <v/>
      </c>
    </row>
    <row r="2647">
      <c r="A2647" s="13" t="n"/>
      <c r="B2647" s="5" t="n"/>
      <c r="C2647" s="17" t="n"/>
      <c r="D2647" s="5" t="n"/>
      <c r="E2647" s="5" t="n"/>
      <c r="F2647" s="6">
        <f>IF(B2647&amp;""="","",IFERROR(INDEX('الطلاب'!$B$6:$B$505,MATCH(B2647&amp;"",'الطلاب'!$A$6:$A$505,0))&amp;"","كود غير موجود"))</f>
        <v/>
      </c>
      <c r="G2647" s="6">
        <f>IF(B2647&amp;""="","",IFERROR(INDEX('الطلاب'!$F$6:$F$505,MATCH(B2647&amp;"",'الطلاب'!$A$6:$A$505,0))&amp;"",""))</f>
        <v/>
      </c>
      <c r="H2647" s="22">
        <f>IF(OR(B2647&amp;""="",NOT(ISNUMBER(A2647))),"",IF(COUNTIFS($B$6:$B$3005,B2647&amp;"",$A$6:$A$3005,"&gt;"&amp;A2647)=0,1,0))</f>
        <v/>
      </c>
    </row>
    <row r="2648">
      <c r="A2648" s="13" t="n"/>
      <c r="B2648" s="5" t="n"/>
      <c r="C2648" s="17" t="n"/>
      <c r="D2648" s="5" t="n"/>
      <c r="E2648" s="5" t="n"/>
      <c r="F2648" s="6">
        <f>IF(B2648&amp;""="","",IFERROR(INDEX('الطلاب'!$B$6:$B$505,MATCH(B2648&amp;"",'الطلاب'!$A$6:$A$505,0))&amp;"","كود غير موجود"))</f>
        <v/>
      </c>
      <c r="G2648" s="6">
        <f>IF(B2648&amp;""="","",IFERROR(INDEX('الطلاب'!$F$6:$F$505,MATCH(B2648&amp;"",'الطلاب'!$A$6:$A$505,0))&amp;"",""))</f>
        <v/>
      </c>
      <c r="H2648" s="22">
        <f>IF(OR(B2648&amp;""="",NOT(ISNUMBER(A2648))),"",IF(COUNTIFS($B$6:$B$3005,B2648&amp;"",$A$6:$A$3005,"&gt;"&amp;A2648)=0,1,0))</f>
        <v/>
      </c>
    </row>
    <row r="2649">
      <c r="A2649" s="13" t="n"/>
      <c r="B2649" s="5" t="n"/>
      <c r="C2649" s="17" t="n"/>
      <c r="D2649" s="5" t="n"/>
      <c r="E2649" s="5" t="n"/>
      <c r="F2649" s="6">
        <f>IF(B2649&amp;""="","",IFERROR(INDEX('الطلاب'!$B$6:$B$505,MATCH(B2649&amp;"",'الطلاب'!$A$6:$A$505,0))&amp;"","كود غير موجود"))</f>
        <v/>
      </c>
      <c r="G2649" s="6">
        <f>IF(B2649&amp;""="","",IFERROR(INDEX('الطلاب'!$F$6:$F$505,MATCH(B2649&amp;"",'الطلاب'!$A$6:$A$505,0))&amp;"",""))</f>
        <v/>
      </c>
      <c r="H2649" s="22">
        <f>IF(OR(B2649&amp;""="",NOT(ISNUMBER(A2649))),"",IF(COUNTIFS($B$6:$B$3005,B2649&amp;"",$A$6:$A$3005,"&gt;"&amp;A2649)=0,1,0))</f>
        <v/>
      </c>
    </row>
    <row r="2650">
      <c r="A2650" s="13" t="n"/>
      <c r="B2650" s="5" t="n"/>
      <c r="C2650" s="17" t="n"/>
      <c r="D2650" s="5" t="n"/>
      <c r="E2650" s="5" t="n"/>
      <c r="F2650" s="6">
        <f>IF(B2650&amp;""="","",IFERROR(INDEX('الطلاب'!$B$6:$B$505,MATCH(B2650&amp;"",'الطلاب'!$A$6:$A$505,0))&amp;"","كود غير موجود"))</f>
        <v/>
      </c>
      <c r="G2650" s="6">
        <f>IF(B2650&amp;""="","",IFERROR(INDEX('الطلاب'!$F$6:$F$505,MATCH(B2650&amp;"",'الطلاب'!$A$6:$A$505,0))&amp;"",""))</f>
        <v/>
      </c>
      <c r="H2650" s="22">
        <f>IF(OR(B2650&amp;""="",NOT(ISNUMBER(A2650))),"",IF(COUNTIFS($B$6:$B$3005,B2650&amp;"",$A$6:$A$3005,"&gt;"&amp;A2650)=0,1,0))</f>
        <v/>
      </c>
    </row>
    <row r="2651">
      <c r="A2651" s="13" t="n"/>
      <c r="B2651" s="5" t="n"/>
      <c r="C2651" s="17" t="n"/>
      <c r="D2651" s="5" t="n"/>
      <c r="E2651" s="5" t="n"/>
      <c r="F2651" s="6">
        <f>IF(B2651&amp;""="","",IFERROR(INDEX('الطلاب'!$B$6:$B$505,MATCH(B2651&amp;"",'الطلاب'!$A$6:$A$505,0))&amp;"","كود غير موجود"))</f>
        <v/>
      </c>
      <c r="G2651" s="6">
        <f>IF(B2651&amp;""="","",IFERROR(INDEX('الطلاب'!$F$6:$F$505,MATCH(B2651&amp;"",'الطلاب'!$A$6:$A$505,0))&amp;"",""))</f>
        <v/>
      </c>
      <c r="H2651" s="22">
        <f>IF(OR(B2651&amp;""="",NOT(ISNUMBER(A2651))),"",IF(COUNTIFS($B$6:$B$3005,B2651&amp;"",$A$6:$A$3005,"&gt;"&amp;A2651)=0,1,0))</f>
        <v/>
      </c>
    </row>
    <row r="2652">
      <c r="A2652" s="13" t="n"/>
      <c r="B2652" s="5" t="n"/>
      <c r="C2652" s="17" t="n"/>
      <c r="D2652" s="5" t="n"/>
      <c r="E2652" s="5" t="n"/>
      <c r="F2652" s="6">
        <f>IF(B2652&amp;""="","",IFERROR(INDEX('الطلاب'!$B$6:$B$505,MATCH(B2652&amp;"",'الطلاب'!$A$6:$A$505,0))&amp;"","كود غير موجود"))</f>
        <v/>
      </c>
      <c r="G2652" s="6">
        <f>IF(B2652&amp;""="","",IFERROR(INDEX('الطلاب'!$F$6:$F$505,MATCH(B2652&amp;"",'الطلاب'!$A$6:$A$505,0))&amp;"",""))</f>
        <v/>
      </c>
      <c r="H2652" s="22">
        <f>IF(OR(B2652&amp;""="",NOT(ISNUMBER(A2652))),"",IF(COUNTIFS($B$6:$B$3005,B2652&amp;"",$A$6:$A$3005,"&gt;"&amp;A2652)=0,1,0))</f>
        <v/>
      </c>
    </row>
    <row r="2653">
      <c r="A2653" s="13" t="n"/>
      <c r="B2653" s="5" t="n"/>
      <c r="C2653" s="17" t="n"/>
      <c r="D2653" s="5" t="n"/>
      <c r="E2653" s="5" t="n"/>
      <c r="F2653" s="6">
        <f>IF(B2653&amp;""="","",IFERROR(INDEX('الطلاب'!$B$6:$B$505,MATCH(B2653&amp;"",'الطلاب'!$A$6:$A$505,0))&amp;"","كود غير موجود"))</f>
        <v/>
      </c>
      <c r="G2653" s="6">
        <f>IF(B2653&amp;""="","",IFERROR(INDEX('الطلاب'!$F$6:$F$505,MATCH(B2653&amp;"",'الطلاب'!$A$6:$A$505,0))&amp;"",""))</f>
        <v/>
      </c>
      <c r="H2653" s="22">
        <f>IF(OR(B2653&amp;""="",NOT(ISNUMBER(A2653))),"",IF(COUNTIFS($B$6:$B$3005,B2653&amp;"",$A$6:$A$3005,"&gt;"&amp;A2653)=0,1,0))</f>
        <v/>
      </c>
    </row>
    <row r="2654">
      <c r="A2654" s="13" t="n"/>
      <c r="B2654" s="5" t="n"/>
      <c r="C2654" s="17" t="n"/>
      <c r="D2654" s="5" t="n"/>
      <c r="E2654" s="5" t="n"/>
      <c r="F2654" s="6">
        <f>IF(B2654&amp;""="","",IFERROR(INDEX('الطلاب'!$B$6:$B$505,MATCH(B2654&amp;"",'الطلاب'!$A$6:$A$505,0))&amp;"","كود غير موجود"))</f>
        <v/>
      </c>
      <c r="G2654" s="6">
        <f>IF(B2654&amp;""="","",IFERROR(INDEX('الطلاب'!$F$6:$F$505,MATCH(B2654&amp;"",'الطلاب'!$A$6:$A$505,0))&amp;"",""))</f>
        <v/>
      </c>
      <c r="H2654" s="22">
        <f>IF(OR(B2654&amp;""="",NOT(ISNUMBER(A2654))),"",IF(COUNTIFS($B$6:$B$3005,B2654&amp;"",$A$6:$A$3005,"&gt;"&amp;A2654)=0,1,0))</f>
        <v/>
      </c>
    </row>
    <row r="2655">
      <c r="A2655" s="13" t="n"/>
      <c r="B2655" s="5" t="n"/>
      <c r="C2655" s="17" t="n"/>
      <c r="D2655" s="5" t="n"/>
      <c r="E2655" s="5" t="n"/>
      <c r="F2655" s="6">
        <f>IF(B2655&amp;""="","",IFERROR(INDEX('الطلاب'!$B$6:$B$505,MATCH(B2655&amp;"",'الطلاب'!$A$6:$A$505,0))&amp;"","كود غير موجود"))</f>
        <v/>
      </c>
      <c r="G2655" s="6">
        <f>IF(B2655&amp;""="","",IFERROR(INDEX('الطلاب'!$F$6:$F$505,MATCH(B2655&amp;"",'الطلاب'!$A$6:$A$505,0))&amp;"",""))</f>
        <v/>
      </c>
      <c r="H2655" s="22">
        <f>IF(OR(B2655&amp;""="",NOT(ISNUMBER(A2655))),"",IF(COUNTIFS($B$6:$B$3005,B2655&amp;"",$A$6:$A$3005,"&gt;"&amp;A2655)=0,1,0))</f>
        <v/>
      </c>
    </row>
    <row r="2656">
      <c r="A2656" s="13" t="n"/>
      <c r="B2656" s="5" t="n"/>
      <c r="C2656" s="17" t="n"/>
      <c r="D2656" s="5" t="n"/>
      <c r="E2656" s="5" t="n"/>
      <c r="F2656" s="6">
        <f>IF(B2656&amp;""="","",IFERROR(INDEX('الطلاب'!$B$6:$B$505,MATCH(B2656&amp;"",'الطلاب'!$A$6:$A$505,0))&amp;"","كود غير موجود"))</f>
        <v/>
      </c>
      <c r="G2656" s="6">
        <f>IF(B2656&amp;""="","",IFERROR(INDEX('الطلاب'!$F$6:$F$505,MATCH(B2656&amp;"",'الطلاب'!$A$6:$A$505,0))&amp;"",""))</f>
        <v/>
      </c>
      <c r="H2656" s="22">
        <f>IF(OR(B2656&amp;""="",NOT(ISNUMBER(A2656))),"",IF(COUNTIFS($B$6:$B$3005,B2656&amp;"",$A$6:$A$3005,"&gt;"&amp;A2656)=0,1,0))</f>
        <v/>
      </c>
    </row>
    <row r="2657">
      <c r="A2657" s="13" t="n"/>
      <c r="B2657" s="5" t="n"/>
      <c r="C2657" s="17" t="n"/>
      <c r="D2657" s="5" t="n"/>
      <c r="E2657" s="5" t="n"/>
      <c r="F2657" s="6">
        <f>IF(B2657&amp;""="","",IFERROR(INDEX('الطلاب'!$B$6:$B$505,MATCH(B2657&amp;"",'الطلاب'!$A$6:$A$505,0))&amp;"","كود غير موجود"))</f>
        <v/>
      </c>
      <c r="G2657" s="6">
        <f>IF(B2657&amp;""="","",IFERROR(INDEX('الطلاب'!$F$6:$F$505,MATCH(B2657&amp;"",'الطلاب'!$A$6:$A$505,0))&amp;"",""))</f>
        <v/>
      </c>
      <c r="H2657" s="22">
        <f>IF(OR(B2657&amp;""="",NOT(ISNUMBER(A2657))),"",IF(COUNTIFS($B$6:$B$3005,B2657&amp;"",$A$6:$A$3005,"&gt;"&amp;A2657)=0,1,0))</f>
        <v/>
      </c>
    </row>
    <row r="2658">
      <c r="A2658" s="13" t="n"/>
      <c r="B2658" s="5" t="n"/>
      <c r="C2658" s="17" t="n"/>
      <c r="D2658" s="5" t="n"/>
      <c r="E2658" s="5" t="n"/>
      <c r="F2658" s="6">
        <f>IF(B2658&amp;""="","",IFERROR(INDEX('الطلاب'!$B$6:$B$505,MATCH(B2658&amp;"",'الطلاب'!$A$6:$A$505,0))&amp;"","كود غير موجود"))</f>
        <v/>
      </c>
      <c r="G2658" s="6">
        <f>IF(B2658&amp;""="","",IFERROR(INDEX('الطلاب'!$F$6:$F$505,MATCH(B2658&amp;"",'الطلاب'!$A$6:$A$505,0))&amp;"",""))</f>
        <v/>
      </c>
      <c r="H2658" s="22">
        <f>IF(OR(B2658&amp;""="",NOT(ISNUMBER(A2658))),"",IF(COUNTIFS($B$6:$B$3005,B2658&amp;"",$A$6:$A$3005,"&gt;"&amp;A2658)=0,1,0))</f>
        <v/>
      </c>
    </row>
    <row r="2659">
      <c r="A2659" s="13" t="n"/>
      <c r="B2659" s="5" t="n"/>
      <c r="C2659" s="17" t="n"/>
      <c r="D2659" s="5" t="n"/>
      <c r="E2659" s="5" t="n"/>
      <c r="F2659" s="6">
        <f>IF(B2659&amp;""="","",IFERROR(INDEX('الطلاب'!$B$6:$B$505,MATCH(B2659&amp;"",'الطلاب'!$A$6:$A$505,0))&amp;"","كود غير موجود"))</f>
        <v/>
      </c>
      <c r="G2659" s="6">
        <f>IF(B2659&amp;""="","",IFERROR(INDEX('الطلاب'!$F$6:$F$505,MATCH(B2659&amp;"",'الطلاب'!$A$6:$A$505,0))&amp;"",""))</f>
        <v/>
      </c>
      <c r="H2659" s="22">
        <f>IF(OR(B2659&amp;""="",NOT(ISNUMBER(A2659))),"",IF(COUNTIFS($B$6:$B$3005,B2659&amp;"",$A$6:$A$3005,"&gt;"&amp;A2659)=0,1,0))</f>
        <v/>
      </c>
    </row>
    <row r="2660">
      <c r="A2660" s="13" t="n"/>
      <c r="B2660" s="5" t="n"/>
      <c r="C2660" s="17" t="n"/>
      <c r="D2660" s="5" t="n"/>
      <c r="E2660" s="5" t="n"/>
      <c r="F2660" s="6">
        <f>IF(B2660&amp;""="","",IFERROR(INDEX('الطلاب'!$B$6:$B$505,MATCH(B2660&amp;"",'الطلاب'!$A$6:$A$505,0))&amp;"","كود غير موجود"))</f>
        <v/>
      </c>
      <c r="G2660" s="6">
        <f>IF(B2660&amp;""="","",IFERROR(INDEX('الطلاب'!$F$6:$F$505,MATCH(B2660&amp;"",'الطلاب'!$A$6:$A$505,0))&amp;"",""))</f>
        <v/>
      </c>
      <c r="H2660" s="22">
        <f>IF(OR(B2660&amp;""="",NOT(ISNUMBER(A2660))),"",IF(COUNTIFS($B$6:$B$3005,B2660&amp;"",$A$6:$A$3005,"&gt;"&amp;A2660)=0,1,0))</f>
        <v/>
      </c>
    </row>
    <row r="2661">
      <c r="A2661" s="13" t="n"/>
      <c r="B2661" s="5" t="n"/>
      <c r="C2661" s="17" t="n"/>
      <c r="D2661" s="5" t="n"/>
      <c r="E2661" s="5" t="n"/>
      <c r="F2661" s="6">
        <f>IF(B2661&amp;""="","",IFERROR(INDEX('الطلاب'!$B$6:$B$505,MATCH(B2661&amp;"",'الطلاب'!$A$6:$A$505,0))&amp;"","كود غير موجود"))</f>
        <v/>
      </c>
      <c r="G2661" s="6">
        <f>IF(B2661&amp;""="","",IFERROR(INDEX('الطلاب'!$F$6:$F$505,MATCH(B2661&amp;"",'الطلاب'!$A$6:$A$505,0))&amp;"",""))</f>
        <v/>
      </c>
      <c r="H2661" s="22">
        <f>IF(OR(B2661&amp;""="",NOT(ISNUMBER(A2661))),"",IF(COUNTIFS($B$6:$B$3005,B2661&amp;"",$A$6:$A$3005,"&gt;"&amp;A2661)=0,1,0))</f>
        <v/>
      </c>
    </row>
    <row r="2662">
      <c r="A2662" s="13" t="n"/>
      <c r="B2662" s="5" t="n"/>
      <c r="C2662" s="17" t="n"/>
      <c r="D2662" s="5" t="n"/>
      <c r="E2662" s="5" t="n"/>
      <c r="F2662" s="6">
        <f>IF(B2662&amp;""="","",IFERROR(INDEX('الطلاب'!$B$6:$B$505,MATCH(B2662&amp;"",'الطلاب'!$A$6:$A$505,0))&amp;"","كود غير موجود"))</f>
        <v/>
      </c>
      <c r="G2662" s="6">
        <f>IF(B2662&amp;""="","",IFERROR(INDEX('الطلاب'!$F$6:$F$505,MATCH(B2662&amp;"",'الطلاب'!$A$6:$A$505,0))&amp;"",""))</f>
        <v/>
      </c>
      <c r="H2662" s="22">
        <f>IF(OR(B2662&amp;""="",NOT(ISNUMBER(A2662))),"",IF(COUNTIFS($B$6:$B$3005,B2662&amp;"",$A$6:$A$3005,"&gt;"&amp;A2662)=0,1,0))</f>
        <v/>
      </c>
    </row>
    <row r="2663">
      <c r="A2663" s="13" t="n"/>
      <c r="B2663" s="5" t="n"/>
      <c r="C2663" s="17" t="n"/>
      <c r="D2663" s="5" t="n"/>
      <c r="E2663" s="5" t="n"/>
      <c r="F2663" s="6">
        <f>IF(B2663&amp;""="","",IFERROR(INDEX('الطلاب'!$B$6:$B$505,MATCH(B2663&amp;"",'الطلاب'!$A$6:$A$505,0))&amp;"","كود غير موجود"))</f>
        <v/>
      </c>
      <c r="G2663" s="6">
        <f>IF(B2663&amp;""="","",IFERROR(INDEX('الطلاب'!$F$6:$F$505,MATCH(B2663&amp;"",'الطلاب'!$A$6:$A$505,0))&amp;"",""))</f>
        <v/>
      </c>
      <c r="H2663" s="22">
        <f>IF(OR(B2663&amp;""="",NOT(ISNUMBER(A2663))),"",IF(COUNTIFS($B$6:$B$3005,B2663&amp;"",$A$6:$A$3005,"&gt;"&amp;A2663)=0,1,0))</f>
        <v/>
      </c>
    </row>
    <row r="2664">
      <c r="A2664" s="13" t="n"/>
      <c r="B2664" s="5" t="n"/>
      <c r="C2664" s="17" t="n"/>
      <c r="D2664" s="5" t="n"/>
      <c r="E2664" s="5" t="n"/>
      <c r="F2664" s="6">
        <f>IF(B2664&amp;""="","",IFERROR(INDEX('الطلاب'!$B$6:$B$505,MATCH(B2664&amp;"",'الطلاب'!$A$6:$A$505,0))&amp;"","كود غير موجود"))</f>
        <v/>
      </c>
      <c r="G2664" s="6">
        <f>IF(B2664&amp;""="","",IFERROR(INDEX('الطلاب'!$F$6:$F$505,MATCH(B2664&amp;"",'الطلاب'!$A$6:$A$505,0))&amp;"",""))</f>
        <v/>
      </c>
      <c r="H2664" s="22">
        <f>IF(OR(B2664&amp;""="",NOT(ISNUMBER(A2664))),"",IF(COUNTIFS($B$6:$B$3005,B2664&amp;"",$A$6:$A$3005,"&gt;"&amp;A2664)=0,1,0))</f>
        <v/>
      </c>
    </row>
    <row r="2665">
      <c r="A2665" s="13" t="n"/>
      <c r="B2665" s="5" t="n"/>
      <c r="C2665" s="17" t="n"/>
      <c r="D2665" s="5" t="n"/>
      <c r="E2665" s="5" t="n"/>
      <c r="F2665" s="6">
        <f>IF(B2665&amp;""="","",IFERROR(INDEX('الطلاب'!$B$6:$B$505,MATCH(B2665&amp;"",'الطلاب'!$A$6:$A$505,0))&amp;"","كود غير موجود"))</f>
        <v/>
      </c>
      <c r="G2665" s="6">
        <f>IF(B2665&amp;""="","",IFERROR(INDEX('الطلاب'!$F$6:$F$505,MATCH(B2665&amp;"",'الطلاب'!$A$6:$A$505,0))&amp;"",""))</f>
        <v/>
      </c>
      <c r="H2665" s="22">
        <f>IF(OR(B2665&amp;""="",NOT(ISNUMBER(A2665))),"",IF(COUNTIFS($B$6:$B$3005,B2665&amp;"",$A$6:$A$3005,"&gt;"&amp;A2665)=0,1,0))</f>
        <v/>
      </c>
    </row>
    <row r="2666">
      <c r="A2666" s="13" t="n"/>
      <c r="B2666" s="5" t="n"/>
      <c r="C2666" s="17" t="n"/>
      <c r="D2666" s="5" t="n"/>
      <c r="E2666" s="5" t="n"/>
      <c r="F2666" s="6">
        <f>IF(B2666&amp;""="","",IFERROR(INDEX('الطلاب'!$B$6:$B$505,MATCH(B2666&amp;"",'الطلاب'!$A$6:$A$505,0))&amp;"","كود غير موجود"))</f>
        <v/>
      </c>
      <c r="G2666" s="6">
        <f>IF(B2666&amp;""="","",IFERROR(INDEX('الطلاب'!$F$6:$F$505,MATCH(B2666&amp;"",'الطلاب'!$A$6:$A$505,0))&amp;"",""))</f>
        <v/>
      </c>
      <c r="H2666" s="22">
        <f>IF(OR(B2666&amp;""="",NOT(ISNUMBER(A2666))),"",IF(COUNTIFS($B$6:$B$3005,B2666&amp;"",$A$6:$A$3005,"&gt;"&amp;A2666)=0,1,0))</f>
        <v/>
      </c>
    </row>
    <row r="2667">
      <c r="A2667" s="13" t="n"/>
      <c r="B2667" s="5" t="n"/>
      <c r="C2667" s="17" t="n"/>
      <c r="D2667" s="5" t="n"/>
      <c r="E2667" s="5" t="n"/>
      <c r="F2667" s="6">
        <f>IF(B2667&amp;""="","",IFERROR(INDEX('الطلاب'!$B$6:$B$505,MATCH(B2667&amp;"",'الطلاب'!$A$6:$A$505,0))&amp;"","كود غير موجود"))</f>
        <v/>
      </c>
      <c r="G2667" s="6">
        <f>IF(B2667&amp;""="","",IFERROR(INDEX('الطلاب'!$F$6:$F$505,MATCH(B2667&amp;"",'الطلاب'!$A$6:$A$505,0))&amp;"",""))</f>
        <v/>
      </c>
      <c r="H2667" s="22">
        <f>IF(OR(B2667&amp;""="",NOT(ISNUMBER(A2667))),"",IF(COUNTIFS($B$6:$B$3005,B2667&amp;"",$A$6:$A$3005,"&gt;"&amp;A2667)=0,1,0))</f>
        <v/>
      </c>
    </row>
    <row r="2668">
      <c r="A2668" s="13" t="n"/>
      <c r="B2668" s="5" t="n"/>
      <c r="C2668" s="17" t="n"/>
      <c r="D2668" s="5" t="n"/>
      <c r="E2668" s="5" t="n"/>
      <c r="F2668" s="6">
        <f>IF(B2668&amp;""="","",IFERROR(INDEX('الطلاب'!$B$6:$B$505,MATCH(B2668&amp;"",'الطلاب'!$A$6:$A$505,0))&amp;"","كود غير موجود"))</f>
        <v/>
      </c>
      <c r="G2668" s="6">
        <f>IF(B2668&amp;""="","",IFERROR(INDEX('الطلاب'!$F$6:$F$505,MATCH(B2668&amp;"",'الطلاب'!$A$6:$A$505,0))&amp;"",""))</f>
        <v/>
      </c>
      <c r="H2668" s="22">
        <f>IF(OR(B2668&amp;""="",NOT(ISNUMBER(A2668))),"",IF(COUNTIFS($B$6:$B$3005,B2668&amp;"",$A$6:$A$3005,"&gt;"&amp;A2668)=0,1,0))</f>
        <v/>
      </c>
    </row>
    <row r="2669">
      <c r="A2669" s="13" t="n"/>
      <c r="B2669" s="5" t="n"/>
      <c r="C2669" s="17" t="n"/>
      <c r="D2669" s="5" t="n"/>
      <c r="E2669" s="5" t="n"/>
      <c r="F2669" s="6">
        <f>IF(B2669&amp;""="","",IFERROR(INDEX('الطلاب'!$B$6:$B$505,MATCH(B2669&amp;"",'الطلاب'!$A$6:$A$505,0))&amp;"","كود غير موجود"))</f>
        <v/>
      </c>
      <c r="G2669" s="6">
        <f>IF(B2669&amp;""="","",IFERROR(INDEX('الطلاب'!$F$6:$F$505,MATCH(B2669&amp;"",'الطلاب'!$A$6:$A$505,0))&amp;"",""))</f>
        <v/>
      </c>
      <c r="H2669" s="22">
        <f>IF(OR(B2669&amp;""="",NOT(ISNUMBER(A2669))),"",IF(COUNTIFS($B$6:$B$3005,B2669&amp;"",$A$6:$A$3005,"&gt;"&amp;A2669)=0,1,0))</f>
        <v/>
      </c>
    </row>
    <row r="2670">
      <c r="A2670" s="13" t="n"/>
      <c r="B2670" s="5" t="n"/>
      <c r="C2670" s="17" t="n"/>
      <c r="D2670" s="5" t="n"/>
      <c r="E2670" s="5" t="n"/>
      <c r="F2670" s="6">
        <f>IF(B2670&amp;""="","",IFERROR(INDEX('الطلاب'!$B$6:$B$505,MATCH(B2670&amp;"",'الطلاب'!$A$6:$A$505,0))&amp;"","كود غير موجود"))</f>
        <v/>
      </c>
      <c r="G2670" s="6">
        <f>IF(B2670&amp;""="","",IFERROR(INDEX('الطلاب'!$F$6:$F$505,MATCH(B2670&amp;"",'الطلاب'!$A$6:$A$505,0))&amp;"",""))</f>
        <v/>
      </c>
      <c r="H2670" s="22">
        <f>IF(OR(B2670&amp;""="",NOT(ISNUMBER(A2670))),"",IF(COUNTIFS($B$6:$B$3005,B2670&amp;"",$A$6:$A$3005,"&gt;"&amp;A2670)=0,1,0))</f>
        <v/>
      </c>
    </row>
    <row r="2671">
      <c r="A2671" s="13" t="n"/>
      <c r="B2671" s="5" t="n"/>
      <c r="C2671" s="17" t="n"/>
      <c r="D2671" s="5" t="n"/>
      <c r="E2671" s="5" t="n"/>
      <c r="F2671" s="6">
        <f>IF(B2671&amp;""="","",IFERROR(INDEX('الطلاب'!$B$6:$B$505,MATCH(B2671&amp;"",'الطلاب'!$A$6:$A$505,0))&amp;"","كود غير موجود"))</f>
        <v/>
      </c>
      <c r="G2671" s="6">
        <f>IF(B2671&amp;""="","",IFERROR(INDEX('الطلاب'!$F$6:$F$505,MATCH(B2671&amp;"",'الطلاب'!$A$6:$A$505,0))&amp;"",""))</f>
        <v/>
      </c>
      <c r="H2671" s="22">
        <f>IF(OR(B2671&amp;""="",NOT(ISNUMBER(A2671))),"",IF(COUNTIFS($B$6:$B$3005,B2671&amp;"",$A$6:$A$3005,"&gt;"&amp;A2671)=0,1,0))</f>
        <v/>
      </c>
    </row>
    <row r="2672">
      <c r="A2672" s="13" t="n"/>
      <c r="B2672" s="5" t="n"/>
      <c r="C2672" s="17" t="n"/>
      <c r="D2672" s="5" t="n"/>
      <c r="E2672" s="5" t="n"/>
      <c r="F2672" s="6">
        <f>IF(B2672&amp;""="","",IFERROR(INDEX('الطلاب'!$B$6:$B$505,MATCH(B2672&amp;"",'الطلاب'!$A$6:$A$505,0))&amp;"","كود غير موجود"))</f>
        <v/>
      </c>
      <c r="G2672" s="6">
        <f>IF(B2672&amp;""="","",IFERROR(INDEX('الطلاب'!$F$6:$F$505,MATCH(B2672&amp;"",'الطلاب'!$A$6:$A$505,0))&amp;"",""))</f>
        <v/>
      </c>
      <c r="H2672" s="22">
        <f>IF(OR(B2672&amp;""="",NOT(ISNUMBER(A2672))),"",IF(COUNTIFS($B$6:$B$3005,B2672&amp;"",$A$6:$A$3005,"&gt;"&amp;A2672)=0,1,0))</f>
        <v/>
      </c>
    </row>
    <row r="2673">
      <c r="A2673" s="13" t="n"/>
      <c r="B2673" s="5" t="n"/>
      <c r="C2673" s="17" t="n"/>
      <c r="D2673" s="5" t="n"/>
      <c r="E2673" s="5" t="n"/>
      <c r="F2673" s="6">
        <f>IF(B2673&amp;""="","",IFERROR(INDEX('الطلاب'!$B$6:$B$505,MATCH(B2673&amp;"",'الطلاب'!$A$6:$A$505,0))&amp;"","كود غير موجود"))</f>
        <v/>
      </c>
      <c r="G2673" s="6">
        <f>IF(B2673&amp;""="","",IFERROR(INDEX('الطلاب'!$F$6:$F$505,MATCH(B2673&amp;"",'الطلاب'!$A$6:$A$505,0))&amp;"",""))</f>
        <v/>
      </c>
      <c r="H2673" s="22">
        <f>IF(OR(B2673&amp;""="",NOT(ISNUMBER(A2673))),"",IF(COUNTIFS($B$6:$B$3005,B2673&amp;"",$A$6:$A$3005,"&gt;"&amp;A2673)=0,1,0))</f>
        <v/>
      </c>
    </row>
    <row r="2674">
      <c r="A2674" s="13" t="n"/>
      <c r="B2674" s="5" t="n"/>
      <c r="C2674" s="17" t="n"/>
      <c r="D2674" s="5" t="n"/>
      <c r="E2674" s="5" t="n"/>
      <c r="F2674" s="6">
        <f>IF(B2674&amp;""="","",IFERROR(INDEX('الطلاب'!$B$6:$B$505,MATCH(B2674&amp;"",'الطلاب'!$A$6:$A$505,0))&amp;"","كود غير موجود"))</f>
        <v/>
      </c>
      <c r="G2674" s="6">
        <f>IF(B2674&amp;""="","",IFERROR(INDEX('الطلاب'!$F$6:$F$505,MATCH(B2674&amp;"",'الطلاب'!$A$6:$A$505,0))&amp;"",""))</f>
        <v/>
      </c>
      <c r="H2674" s="22">
        <f>IF(OR(B2674&amp;""="",NOT(ISNUMBER(A2674))),"",IF(COUNTIFS($B$6:$B$3005,B2674&amp;"",$A$6:$A$3005,"&gt;"&amp;A2674)=0,1,0))</f>
        <v/>
      </c>
    </row>
    <row r="2675">
      <c r="A2675" s="13" t="n"/>
      <c r="B2675" s="5" t="n"/>
      <c r="C2675" s="17" t="n"/>
      <c r="D2675" s="5" t="n"/>
      <c r="E2675" s="5" t="n"/>
      <c r="F2675" s="6">
        <f>IF(B2675&amp;""="","",IFERROR(INDEX('الطلاب'!$B$6:$B$505,MATCH(B2675&amp;"",'الطلاب'!$A$6:$A$505,0))&amp;"","كود غير موجود"))</f>
        <v/>
      </c>
      <c r="G2675" s="6">
        <f>IF(B2675&amp;""="","",IFERROR(INDEX('الطلاب'!$F$6:$F$505,MATCH(B2675&amp;"",'الطلاب'!$A$6:$A$505,0))&amp;"",""))</f>
        <v/>
      </c>
      <c r="H2675" s="22">
        <f>IF(OR(B2675&amp;""="",NOT(ISNUMBER(A2675))),"",IF(COUNTIFS($B$6:$B$3005,B2675&amp;"",$A$6:$A$3005,"&gt;"&amp;A2675)=0,1,0))</f>
        <v/>
      </c>
    </row>
    <row r="2676">
      <c r="A2676" s="13" t="n"/>
      <c r="B2676" s="5" t="n"/>
      <c r="C2676" s="17" t="n"/>
      <c r="D2676" s="5" t="n"/>
      <c r="E2676" s="5" t="n"/>
      <c r="F2676" s="6">
        <f>IF(B2676&amp;""="","",IFERROR(INDEX('الطلاب'!$B$6:$B$505,MATCH(B2676&amp;"",'الطلاب'!$A$6:$A$505,0))&amp;"","كود غير موجود"))</f>
        <v/>
      </c>
      <c r="G2676" s="6">
        <f>IF(B2676&amp;""="","",IFERROR(INDEX('الطلاب'!$F$6:$F$505,MATCH(B2676&amp;"",'الطلاب'!$A$6:$A$505,0))&amp;"",""))</f>
        <v/>
      </c>
      <c r="H2676" s="22">
        <f>IF(OR(B2676&amp;""="",NOT(ISNUMBER(A2676))),"",IF(COUNTIFS($B$6:$B$3005,B2676&amp;"",$A$6:$A$3005,"&gt;"&amp;A2676)=0,1,0))</f>
        <v/>
      </c>
    </row>
    <row r="2677">
      <c r="A2677" s="13" t="n"/>
      <c r="B2677" s="5" t="n"/>
      <c r="C2677" s="17" t="n"/>
      <c r="D2677" s="5" t="n"/>
      <c r="E2677" s="5" t="n"/>
      <c r="F2677" s="6">
        <f>IF(B2677&amp;""="","",IFERROR(INDEX('الطلاب'!$B$6:$B$505,MATCH(B2677&amp;"",'الطلاب'!$A$6:$A$505,0))&amp;"","كود غير موجود"))</f>
        <v/>
      </c>
      <c r="G2677" s="6">
        <f>IF(B2677&amp;""="","",IFERROR(INDEX('الطلاب'!$F$6:$F$505,MATCH(B2677&amp;"",'الطلاب'!$A$6:$A$505,0))&amp;"",""))</f>
        <v/>
      </c>
      <c r="H2677" s="22">
        <f>IF(OR(B2677&amp;""="",NOT(ISNUMBER(A2677))),"",IF(COUNTIFS($B$6:$B$3005,B2677&amp;"",$A$6:$A$3005,"&gt;"&amp;A2677)=0,1,0))</f>
        <v/>
      </c>
    </row>
    <row r="2678">
      <c r="A2678" s="13" t="n"/>
      <c r="B2678" s="5" t="n"/>
      <c r="C2678" s="17" t="n"/>
      <c r="D2678" s="5" t="n"/>
      <c r="E2678" s="5" t="n"/>
      <c r="F2678" s="6">
        <f>IF(B2678&amp;""="","",IFERROR(INDEX('الطلاب'!$B$6:$B$505,MATCH(B2678&amp;"",'الطلاب'!$A$6:$A$505,0))&amp;"","كود غير موجود"))</f>
        <v/>
      </c>
      <c r="G2678" s="6">
        <f>IF(B2678&amp;""="","",IFERROR(INDEX('الطلاب'!$F$6:$F$505,MATCH(B2678&amp;"",'الطلاب'!$A$6:$A$505,0))&amp;"",""))</f>
        <v/>
      </c>
      <c r="H2678" s="22">
        <f>IF(OR(B2678&amp;""="",NOT(ISNUMBER(A2678))),"",IF(COUNTIFS($B$6:$B$3005,B2678&amp;"",$A$6:$A$3005,"&gt;"&amp;A2678)=0,1,0))</f>
        <v/>
      </c>
    </row>
    <row r="2679">
      <c r="A2679" s="13" t="n"/>
      <c r="B2679" s="5" t="n"/>
      <c r="C2679" s="17" t="n"/>
      <c r="D2679" s="5" t="n"/>
      <c r="E2679" s="5" t="n"/>
      <c r="F2679" s="6">
        <f>IF(B2679&amp;""="","",IFERROR(INDEX('الطلاب'!$B$6:$B$505,MATCH(B2679&amp;"",'الطلاب'!$A$6:$A$505,0))&amp;"","كود غير موجود"))</f>
        <v/>
      </c>
      <c r="G2679" s="6">
        <f>IF(B2679&amp;""="","",IFERROR(INDEX('الطلاب'!$F$6:$F$505,MATCH(B2679&amp;"",'الطلاب'!$A$6:$A$505,0))&amp;"",""))</f>
        <v/>
      </c>
      <c r="H2679" s="22">
        <f>IF(OR(B2679&amp;""="",NOT(ISNUMBER(A2679))),"",IF(COUNTIFS($B$6:$B$3005,B2679&amp;"",$A$6:$A$3005,"&gt;"&amp;A2679)=0,1,0))</f>
        <v/>
      </c>
    </row>
    <row r="2680">
      <c r="A2680" s="13" t="n"/>
      <c r="B2680" s="5" t="n"/>
      <c r="C2680" s="17" t="n"/>
      <c r="D2680" s="5" t="n"/>
      <c r="E2680" s="5" t="n"/>
      <c r="F2680" s="6">
        <f>IF(B2680&amp;""="","",IFERROR(INDEX('الطلاب'!$B$6:$B$505,MATCH(B2680&amp;"",'الطلاب'!$A$6:$A$505,0))&amp;"","كود غير موجود"))</f>
        <v/>
      </c>
      <c r="G2680" s="6">
        <f>IF(B2680&amp;""="","",IFERROR(INDEX('الطلاب'!$F$6:$F$505,MATCH(B2680&amp;"",'الطلاب'!$A$6:$A$505,0))&amp;"",""))</f>
        <v/>
      </c>
      <c r="H2680" s="22">
        <f>IF(OR(B2680&amp;""="",NOT(ISNUMBER(A2680))),"",IF(COUNTIFS($B$6:$B$3005,B2680&amp;"",$A$6:$A$3005,"&gt;"&amp;A2680)=0,1,0))</f>
        <v/>
      </c>
    </row>
    <row r="2681">
      <c r="A2681" s="13" t="n"/>
      <c r="B2681" s="5" t="n"/>
      <c r="C2681" s="17" t="n"/>
      <c r="D2681" s="5" t="n"/>
      <c r="E2681" s="5" t="n"/>
      <c r="F2681" s="6">
        <f>IF(B2681&amp;""="","",IFERROR(INDEX('الطلاب'!$B$6:$B$505,MATCH(B2681&amp;"",'الطلاب'!$A$6:$A$505,0))&amp;"","كود غير موجود"))</f>
        <v/>
      </c>
      <c r="G2681" s="6">
        <f>IF(B2681&amp;""="","",IFERROR(INDEX('الطلاب'!$F$6:$F$505,MATCH(B2681&amp;"",'الطلاب'!$A$6:$A$505,0))&amp;"",""))</f>
        <v/>
      </c>
      <c r="H2681" s="22">
        <f>IF(OR(B2681&amp;""="",NOT(ISNUMBER(A2681))),"",IF(COUNTIFS($B$6:$B$3005,B2681&amp;"",$A$6:$A$3005,"&gt;"&amp;A2681)=0,1,0))</f>
        <v/>
      </c>
    </row>
    <row r="2682">
      <c r="A2682" s="13" t="n"/>
      <c r="B2682" s="5" t="n"/>
      <c r="C2682" s="17" t="n"/>
      <c r="D2682" s="5" t="n"/>
      <c r="E2682" s="5" t="n"/>
      <c r="F2682" s="6">
        <f>IF(B2682&amp;""="","",IFERROR(INDEX('الطلاب'!$B$6:$B$505,MATCH(B2682&amp;"",'الطلاب'!$A$6:$A$505,0))&amp;"","كود غير موجود"))</f>
        <v/>
      </c>
      <c r="G2682" s="6">
        <f>IF(B2682&amp;""="","",IFERROR(INDEX('الطلاب'!$F$6:$F$505,MATCH(B2682&amp;"",'الطلاب'!$A$6:$A$505,0))&amp;"",""))</f>
        <v/>
      </c>
      <c r="H2682" s="22">
        <f>IF(OR(B2682&amp;""="",NOT(ISNUMBER(A2682))),"",IF(COUNTIFS($B$6:$B$3005,B2682&amp;"",$A$6:$A$3005,"&gt;"&amp;A2682)=0,1,0))</f>
        <v/>
      </c>
    </row>
    <row r="2683">
      <c r="A2683" s="13" t="n"/>
      <c r="B2683" s="5" t="n"/>
      <c r="C2683" s="17" t="n"/>
      <c r="D2683" s="5" t="n"/>
      <c r="E2683" s="5" t="n"/>
      <c r="F2683" s="6">
        <f>IF(B2683&amp;""="","",IFERROR(INDEX('الطلاب'!$B$6:$B$505,MATCH(B2683&amp;"",'الطلاب'!$A$6:$A$505,0))&amp;"","كود غير موجود"))</f>
        <v/>
      </c>
      <c r="G2683" s="6">
        <f>IF(B2683&amp;""="","",IFERROR(INDEX('الطلاب'!$F$6:$F$505,MATCH(B2683&amp;"",'الطلاب'!$A$6:$A$505,0))&amp;"",""))</f>
        <v/>
      </c>
      <c r="H2683" s="22">
        <f>IF(OR(B2683&amp;""="",NOT(ISNUMBER(A2683))),"",IF(COUNTIFS($B$6:$B$3005,B2683&amp;"",$A$6:$A$3005,"&gt;"&amp;A2683)=0,1,0))</f>
        <v/>
      </c>
    </row>
    <row r="2684">
      <c r="A2684" s="13" t="n"/>
      <c r="B2684" s="5" t="n"/>
      <c r="C2684" s="17" t="n"/>
      <c r="D2684" s="5" t="n"/>
      <c r="E2684" s="5" t="n"/>
      <c r="F2684" s="6">
        <f>IF(B2684&amp;""="","",IFERROR(INDEX('الطلاب'!$B$6:$B$505,MATCH(B2684&amp;"",'الطلاب'!$A$6:$A$505,0))&amp;"","كود غير موجود"))</f>
        <v/>
      </c>
      <c r="G2684" s="6">
        <f>IF(B2684&amp;""="","",IFERROR(INDEX('الطلاب'!$F$6:$F$505,MATCH(B2684&amp;"",'الطلاب'!$A$6:$A$505,0))&amp;"",""))</f>
        <v/>
      </c>
      <c r="H2684" s="22">
        <f>IF(OR(B2684&amp;""="",NOT(ISNUMBER(A2684))),"",IF(COUNTIFS($B$6:$B$3005,B2684&amp;"",$A$6:$A$3005,"&gt;"&amp;A2684)=0,1,0))</f>
        <v/>
      </c>
    </row>
    <row r="2685">
      <c r="A2685" s="13" t="n"/>
      <c r="B2685" s="5" t="n"/>
      <c r="C2685" s="17" t="n"/>
      <c r="D2685" s="5" t="n"/>
      <c r="E2685" s="5" t="n"/>
      <c r="F2685" s="6">
        <f>IF(B2685&amp;""="","",IFERROR(INDEX('الطلاب'!$B$6:$B$505,MATCH(B2685&amp;"",'الطلاب'!$A$6:$A$505,0))&amp;"","كود غير موجود"))</f>
        <v/>
      </c>
      <c r="G2685" s="6">
        <f>IF(B2685&amp;""="","",IFERROR(INDEX('الطلاب'!$F$6:$F$505,MATCH(B2685&amp;"",'الطلاب'!$A$6:$A$505,0))&amp;"",""))</f>
        <v/>
      </c>
      <c r="H2685" s="22">
        <f>IF(OR(B2685&amp;""="",NOT(ISNUMBER(A2685))),"",IF(COUNTIFS($B$6:$B$3005,B2685&amp;"",$A$6:$A$3005,"&gt;"&amp;A2685)=0,1,0))</f>
        <v/>
      </c>
    </row>
    <row r="2686">
      <c r="A2686" s="13" t="n"/>
      <c r="B2686" s="5" t="n"/>
      <c r="C2686" s="17" t="n"/>
      <c r="D2686" s="5" t="n"/>
      <c r="E2686" s="5" t="n"/>
      <c r="F2686" s="6">
        <f>IF(B2686&amp;""="","",IFERROR(INDEX('الطلاب'!$B$6:$B$505,MATCH(B2686&amp;"",'الطلاب'!$A$6:$A$505,0))&amp;"","كود غير موجود"))</f>
        <v/>
      </c>
      <c r="G2686" s="6">
        <f>IF(B2686&amp;""="","",IFERROR(INDEX('الطلاب'!$F$6:$F$505,MATCH(B2686&amp;"",'الطلاب'!$A$6:$A$505,0))&amp;"",""))</f>
        <v/>
      </c>
      <c r="H2686" s="22">
        <f>IF(OR(B2686&amp;""="",NOT(ISNUMBER(A2686))),"",IF(COUNTIFS($B$6:$B$3005,B2686&amp;"",$A$6:$A$3005,"&gt;"&amp;A2686)=0,1,0))</f>
        <v/>
      </c>
    </row>
    <row r="2687">
      <c r="A2687" s="13" t="n"/>
      <c r="B2687" s="5" t="n"/>
      <c r="C2687" s="17" t="n"/>
      <c r="D2687" s="5" t="n"/>
      <c r="E2687" s="5" t="n"/>
      <c r="F2687" s="6">
        <f>IF(B2687&amp;""="","",IFERROR(INDEX('الطلاب'!$B$6:$B$505,MATCH(B2687&amp;"",'الطلاب'!$A$6:$A$505,0))&amp;"","كود غير موجود"))</f>
        <v/>
      </c>
      <c r="G2687" s="6">
        <f>IF(B2687&amp;""="","",IFERROR(INDEX('الطلاب'!$F$6:$F$505,MATCH(B2687&amp;"",'الطلاب'!$A$6:$A$505,0))&amp;"",""))</f>
        <v/>
      </c>
      <c r="H2687" s="22">
        <f>IF(OR(B2687&amp;""="",NOT(ISNUMBER(A2687))),"",IF(COUNTIFS($B$6:$B$3005,B2687&amp;"",$A$6:$A$3005,"&gt;"&amp;A2687)=0,1,0))</f>
        <v/>
      </c>
    </row>
    <row r="2688">
      <c r="A2688" s="13" t="n"/>
      <c r="B2688" s="5" t="n"/>
      <c r="C2688" s="17" t="n"/>
      <c r="D2688" s="5" t="n"/>
      <c r="E2688" s="5" t="n"/>
      <c r="F2688" s="6">
        <f>IF(B2688&amp;""="","",IFERROR(INDEX('الطلاب'!$B$6:$B$505,MATCH(B2688&amp;"",'الطلاب'!$A$6:$A$505,0))&amp;"","كود غير موجود"))</f>
        <v/>
      </c>
      <c r="G2688" s="6">
        <f>IF(B2688&amp;""="","",IFERROR(INDEX('الطلاب'!$F$6:$F$505,MATCH(B2688&amp;"",'الطلاب'!$A$6:$A$505,0))&amp;"",""))</f>
        <v/>
      </c>
      <c r="H2688" s="22">
        <f>IF(OR(B2688&amp;""="",NOT(ISNUMBER(A2688))),"",IF(COUNTIFS($B$6:$B$3005,B2688&amp;"",$A$6:$A$3005,"&gt;"&amp;A2688)=0,1,0))</f>
        <v/>
      </c>
    </row>
    <row r="2689">
      <c r="A2689" s="13" t="n"/>
      <c r="B2689" s="5" t="n"/>
      <c r="C2689" s="17" t="n"/>
      <c r="D2689" s="5" t="n"/>
      <c r="E2689" s="5" t="n"/>
      <c r="F2689" s="6">
        <f>IF(B2689&amp;""="","",IFERROR(INDEX('الطلاب'!$B$6:$B$505,MATCH(B2689&amp;"",'الطلاب'!$A$6:$A$505,0))&amp;"","كود غير موجود"))</f>
        <v/>
      </c>
      <c r="G2689" s="6">
        <f>IF(B2689&amp;""="","",IFERROR(INDEX('الطلاب'!$F$6:$F$505,MATCH(B2689&amp;"",'الطلاب'!$A$6:$A$505,0))&amp;"",""))</f>
        <v/>
      </c>
      <c r="H2689" s="22">
        <f>IF(OR(B2689&amp;""="",NOT(ISNUMBER(A2689))),"",IF(COUNTIFS($B$6:$B$3005,B2689&amp;"",$A$6:$A$3005,"&gt;"&amp;A2689)=0,1,0))</f>
        <v/>
      </c>
    </row>
    <row r="2690">
      <c r="A2690" s="13" t="n"/>
      <c r="B2690" s="5" t="n"/>
      <c r="C2690" s="17" t="n"/>
      <c r="D2690" s="5" t="n"/>
      <c r="E2690" s="5" t="n"/>
      <c r="F2690" s="6">
        <f>IF(B2690&amp;""="","",IFERROR(INDEX('الطلاب'!$B$6:$B$505,MATCH(B2690&amp;"",'الطلاب'!$A$6:$A$505,0))&amp;"","كود غير موجود"))</f>
        <v/>
      </c>
      <c r="G2690" s="6">
        <f>IF(B2690&amp;""="","",IFERROR(INDEX('الطلاب'!$F$6:$F$505,MATCH(B2690&amp;"",'الطلاب'!$A$6:$A$505,0))&amp;"",""))</f>
        <v/>
      </c>
      <c r="H2690" s="22">
        <f>IF(OR(B2690&amp;""="",NOT(ISNUMBER(A2690))),"",IF(COUNTIFS($B$6:$B$3005,B2690&amp;"",$A$6:$A$3005,"&gt;"&amp;A2690)=0,1,0))</f>
        <v/>
      </c>
    </row>
    <row r="2691">
      <c r="A2691" s="13" t="n"/>
      <c r="B2691" s="5" t="n"/>
      <c r="C2691" s="17" t="n"/>
      <c r="D2691" s="5" t="n"/>
      <c r="E2691" s="5" t="n"/>
      <c r="F2691" s="6">
        <f>IF(B2691&amp;""="","",IFERROR(INDEX('الطلاب'!$B$6:$B$505,MATCH(B2691&amp;"",'الطلاب'!$A$6:$A$505,0))&amp;"","كود غير موجود"))</f>
        <v/>
      </c>
      <c r="G2691" s="6">
        <f>IF(B2691&amp;""="","",IFERROR(INDEX('الطلاب'!$F$6:$F$505,MATCH(B2691&amp;"",'الطلاب'!$A$6:$A$505,0))&amp;"",""))</f>
        <v/>
      </c>
      <c r="H2691" s="22">
        <f>IF(OR(B2691&amp;""="",NOT(ISNUMBER(A2691))),"",IF(COUNTIFS($B$6:$B$3005,B2691&amp;"",$A$6:$A$3005,"&gt;"&amp;A2691)=0,1,0))</f>
        <v/>
      </c>
    </row>
    <row r="2692">
      <c r="A2692" s="13" t="n"/>
      <c r="B2692" s="5" t="n"/>
      <c r="C2692" s="17" t="n"/>
      <c r="D2692" s="5" t="n"/>
      <c r="E2692" s="5" t="n"/>
      <c r="F2692" s="6">
        <f>IF(B2692&amp;""="","",IFERROR(INDEX('الطلاب'!$B$6:$B$505,MATCH(B2692&amp;"",'الطلاب'!$A$6:$A$505,0))&amp;"","كود غير موجود"))</f>
        <v/>
      </c>
      <c r="G2692" s="6">
        <f>IF(B2692&amp;""="","",IFERROR(INDEX('الطلاب'!$F$6:$F$505,MATCH(B2692&amp;"",'الطلاب'!$A$6:$A$505,0))&amp;"",""))</f>
        <v/>
      </c>
      <c r="H2692" s="22">
        <f>IF(OR(B2692&amp;""="",NOT(ISNUMBER(A2692))),"",IF(COUNTIFS($B$6:$B$3005,B2692&amp;"",$A$6:$A$3005,"&gt;"&amp;A2692)=0,1,0))</f>
        <v/>
      </c>
    </row>
    <row r="2693">
      <c r="A2693" s="13" t="n"/>
      <c r="B2693" s="5" t="n"/>
      <c r="C2693" s="17" t="n"/>
      <c r="D2693" s="5" t="n"/>
      <c r="E2693" s="5" t="n"/>
      <c r="F2693" s="6">
        <f>IF(B2693&amp;""="","",IFERROR(INDEX('الطلاب'!$B$6:$B$505,MATCH(B2693&amp;"",'الطلاب'!$A$6:$A$505,0))&amp;"","كود غير موجود"))</f>
        <v/>
      </c>
      <c r="G2693" s="6">
        <f>IF(B2693&amp;""="","",IFERROR(INDEX('الطلاب'!$F$6:$F$505,MATCH(B2693&amp;"",'الطلاب'!$A$6:$A$505,0))&amp;"",""))</f>
        <v/>
      </c>
      <c r="H2693" s="22">
        <f>IF(OR(B2693&amp;""="",NOT(ISNUMBER(A2693))),"",IF(COUNTIFS($B$6:$B$3005,B2693&amp;"",$A$6:$A$3005,"&gt;"&amp;A2693)=0,1,0))</f>
        <v/>
      </c>
    </row>
    <row r="2694">
      <c r="A2694" s="13" t="n"/>
      <c r="B2694" s="5" t="n"/>
      <c r="C2694" s="17" t="n"/>
      <c r="D2694" s="5" t="n"/>
      <c r="E2694" s="5" t="n"/>
      <c r="F2694" s="6">
        <f>IF(B2694&amp;""="","",IFERROR(INDEX('الطلاب'!$B$6:$B$505,MATCH(B2694&amp;"",'الطلاب'!$A$6:$A$505,0))&amp;"","كود غير موجود"))</f>
        <v/>
      </c>
      <c r="G2694" s="6">
        <f>IF(B2694&amp;""="","",IFERROR(INDEX('الطلاب'!$F$6:$F$505,MATCH(B2694&amp;"",'الطلاب'!$A$6:$A$505,0))&amp;"",""))</f>
        <v/>
      </c>
      <c r="H2694" s="22">
        <f>IF(OR(B2694&amp;""="",NOT(ISNUMBER(A2694))),"",IF(COUNTIFS($B$6:$B$3005,B2694&amp;"",$A$6:$A$3005,"&gt;"&amp;A2694)=0,1,0))</f>
        <v/>
      </c>
    </row>
    <row r="2695">
      <c r="A2695" s="13" t="n"/>
      <c r="B2695" s="5" t="n"/>
      <c r="C2695" s="17" t="n"/>
      <c r="D2695" s="5" t="n"/>
      <c r="E2695" s="5" t="n"/>
      <c r="F2695" s="6">
        <f>IF(B2695&amp;""="","",IFERROR(INDEX('الطلاب'!$B$6:$B$505,MATCH(B2695&amp;"",'الطلاب'!$A$6:$A$505,0))&amp;"","كود غير موجود"))</f>
        <v/>
      </c>
      <c r="G2695" s="6">
        <f>IF(B2695&amp;""="","",IFERROR(INDEX('الطلاب'!$F$6:$F$505,MATCH(B2695&amp;"",'الطلاب'!$A$6:$A$505,0))&amp;"",""))</f>
        <v/>
      </c>
      <c r="H2695" s="22">
        <f>IF(OR(B2695&amp;""="",NOT(ISNUMBER(A2695))),"",IF(COUNTIFS($B$6:$B$3005,B2695&amp;"",$A$6:$A$3005,"&gt;"&amp;A2695)=0,1,0))</f>
        <v/>
      </c>
    </row>
    <row r="2696">
      <c r="A2696" s="13" t="n"/>
      <c r="B2696" s="5" t="n"/>
      <c r="C2696" s="17" t="n"/>
      <c r="D2696" s="5" t="n"/>
      <c r="E2696" s="5" t="n"/>
      <c r="F2696" s="6">
        <f>IF(B2696&amp;""="","",IFERROR(INDEX('الطلاب'!$B$6:$B$505,MATCH(B2696&amp;"",'الطلاب'!$A$6:$A$505,0))&amp;"","كود غير موجود"))</f>
        <v/>
      </c>
      <c r="G2696" s="6">
        <f>IF(B2696&amp;""="","",IFERROR(INDEX('الطلاب'!$F$6:$F$505,MATCH(B2696&amp;"",'الطلاب'!$A$6:$A$505,0))&amp;"",""))</f>
        <v/>
      </c>
      <c r="H2696" s="22">
        <f>IF(OR(B2696&amp;""="",NOT(ISNUMBER(A2696))),"",IF(COUNTIFS($B$6:$B$3005,B2696&amp;"",$A$6:$A$3005,"&gt;"&amp;A2696)=0,1,0))</f>
        <v/>
      </c>
    </row>
    <row r="2697">
      <c r="A2697" s="13" t="n"/>
      <c r="B2697" s="5" t="n"/>
      <c r="C2697" s="17" t="n"/>
      <c r="D2697" s="5" t="n"/>
      <c r="E2697" s="5" t="n"/>
      <c r="F2697" s="6">
        <f>IF(B2697&amp;""="","",IFERROR(INDEX('الطلاب'!$B$6:$B$505,MATCH(B2697&amp;"",'الطلاب'!$A$6:$A$505,0))&amp;"","كود غير موجود"))</f>
        <v/>
      </c>
      <c r="G2697" s="6">
        <f>IF(B2697&amp;""="","",IFERROR(INDEX('الطلاب'!$F$6:$F$505,MATCH(B2697&amp;"",'الطلاب'!$A$6:$A$505,0))&amp;"",""))</f>
        <v/>
      </c>
      <c r="H2697" s="22">
        <f>IF(OR(B2697&amp;""="",NOT(ISNUMBER(A2697))),"",IF(COUNTIFS($B$6:$B$3005,B2697&amp;"",$A$6:$A$3005,"&gt;"&amp;A2697)=0,1,0))</f>
        <v/>
      </c>
    </row>
    <row r="2698">
      <c r="A2698" s="13" t="n"/>
      <c r="B2698" s="5" t="n"/>
      <c r="C2698" s="17" t="n"/>
      <c r="D2698" s="5" t="n"/>
      <c r="E2698" s="5" t="n"/>
      <c r="F2698" s="6">
        <f>IF(B2698&amp;""="","",IFERROR(INDEX('الطلاب'!$B$6:$B$505,MATCH(B2698&amp;"",'الطلاب'!$A$6:$A$505,0))&amp;"","كود غير موجود"))</f>
        <v/>
      </c>
      <c r="G2698" s="6">
        <f>IF(B2698&amp;""="","",IFERROR(INDEX('الطلاب'!$F$6:$F$505,MATCH(B2698&amp;"",'الطلاب'!$A$6:$A$505,0))&amp;"",""))</f>
        <v/>
      </c>
      <c r="H2698" s="22">
        <f>IF(OR(B2698&amp;""="",NOT(ISNUMBER(A2698))),"",IF(COUNTIFS($B$6:$B$3005,B2698&amp;"",$A$6:$A$3005,"&gt;"&amp;A2698)=0,1,0))</f>
        <v/>
      </c>
    </row>
    <row r="2699">
      <c r="A2699" s="13" t="n"/>
      <c r="B2699" s="5" t="n"/>
      <c r="C2699" s="17" t="n"/>
      <c r="D2699" s="5" t="n"/>
      <c r="E2699" s="5" t="n"/>
      <c r="F2699" s="6">
        <f>IF(B2699&amp;""="","",IFERROR(INDEX('الطلاب'!$B$6:$B$505,MATCH(B2699&amp;"",'الطلاب'!$A$6:$A$505,0))&amp;"","كود غير موجود"))</f>
        <v/>
      </c>
      <c r="G2699" s="6">
        <f>IF(B2699&amp;""="","",IFERROR(INDEX('الطلاب'!$F$6:$F$505,MATCH(B2699&amp;"",'الطلاب'!$A$6:$A$505,0))&amp;"",""))</f>
        <v/>
      </c>
      <c r="H2699" s="22">
        <f>IF(OR(B2699&amp;""="",NOT(ISNUMBER(A2699))),"",IF(COUNTIFS($B$6:$B$3005,B2699&amp;"",$A$6:$A$3005,"&gt;"&amp;A2699)=0,1,0))</f>
        <v/>
      </c>
    </row>
    <row r="2700">
      <c r="A2700" s="13" t="n"/>
      <c r="B2700" s="5" t="n"/>
      <c r="C2700" s="17" t="n"/>
      <c r="D2700" s="5" t="n"/>
      <c r="E2700" s="5" t="n"/>
      <c r="F2700" s="6">
        <f>IF(B2700&amp;""="","",IFERROR(INDEX('الطلاب'!$B$6:$B$505,MATCH(B2700&amp;"",'الطلاب'!$A$6:$A$505,0))&amp;"","كود غير موجود"))</f>
        <v/>
      </c>
      <c r="G2700" s="6">
        <f>IF(B2700&amp;""="","",IFERROR(INDEX('الطلاب'!$F$6:$F$505,MATCH(B2700&amp;"",'الطلاب'!$A$6:$A$505,0))&amp;"",""))</f>
        <v/>
      </c>
      <c r="H2700" s="22">
        <f>IF(OR(B2700&amp;""="",NOT(ISNUMBER(A2700))),"",IF(COUNTIFS($B$6:$B$3005,B2700&amp;"",$A$6:$A$3005,"&gt;"&amp;A2700)=0,1,0))</f>
        <v/>
      </c>
    </row>
    <row r="2701">
      <c r="A2701" s="13" t="n"/>
      <c r="B2701" s="5" t="n"/>
      <c r="C2701" s="17" t="n"/>
      <c r="D2701" s="5" t="n"/>
      <c r="E2701" s="5" t="n"/>
      <c r="F2701" s="6">
        <f>IF(B2701&amp;""="","",IFERROR(INDEX('الطلاب'!$B$6:$B$505,MATCH(B2701&amp;"",'الطلاب'!$A$6:$A$505,0))&amp;"","كود غير موجود"))</f>
        <v/>
      </c>
      <c r="G2701" s="6">
        <f>IF(B2701&amp;""="","",IFERROR(INDEX('الطلاب'!$F$6:$F$505,MATCH(B2701&amp;"",'الطلاب'!$A$6:$A$505,0))&amp;"",""))</f>
        <v/>
      </c>
      <c r="H2701" s="22">
        <f>IF(OR(B2701&amp;""="",NOT(ISNUMBER(A2701))),"",IF(COUNTIFS($B$6:$B$3005,B2701&amp;"",$A$6:$A$3005,"&gt;"&amp;A2701)=0,1,0))</f>
        <v/>
      </c>
    </row>
    <row r="2702">
      <c r="A2702" s="13" t="n"/>
      <c r="B2702" s="5" t="n"/>
      <c r="C2702" s="17" t="n"/>
      <c r="D2702" s="5" t="n"/>
      <c r="E2702" s="5" t="n"/>
      <c r="F2702" s="6">
        <f>IF(B2702&amp;""="","",IFERROR(INDEX('الطلاب'!$B$6:$B$505,MATCH(B2702&amp;"",'الطلاب'!$A$6:$A$505,0))&amp;"","كود غير موجود"))</f>
        <v/>
      </c>
      <c r="G2702" s="6">
        <f>IF(B2702&amp;""="","",IFERROR(INDEX('الطلاب'!$F$6:$F$505,MATCH(B2702&amp;"",'الطلاب'!$A$6:$A$505,0))&amp;"",""))</f>
        <v/>
      </c>
      <c r="H2702" s="22">
        <f>IF(OR(B2702&amp;""="",NOT(ISNUMBER(A2702))),"",IF(COUNTIFS($B$6:$B$3005,B2702&amp;"",$A$6:$A$3005,"&gt;"&amp;A2702)=0,1,0))</f>
        <v/>
      </c>
    </row>
    <row r="2703">
      <c r="A2703" s="13" t="n"/>
      <c r="B2703" s="5" t="n"/>
      <c r="C2703" s="17" t="n"/>
      <c r="D2703" s="5" t="n"/>
      <c r="E2703" s="5" t="n"/>
      <c r="F2703" s="6">
        <f>IF(B2703&amp;""="","",IFERROR(INDEX('الطلاب'!$B$6:$B$505,MATCH(B2703&amp;"",'الطلاب'!$A$6:$A$505,0))&amp;"","كود غير موجود"))</f>
        <v/>
      </c>
      <c r="G2703" s="6">
        <f>IF(B2703&amp;""="","",IFERROR(INDEX('الطلاب'!$F$6:$F$505,MATCH(B2703&amp;"",'الطلاب'!$A$6:$A$505,0))&amp;"",""))</f>
        <v/>
      </c>
      <c r="H2703" s="22">
        <f>IF(OR(B2703&amp;""="",NOT(ISNUMBER(A2703))),"",IF(COUNTIFS($B$6:$B$3005,B2703&amp;"",$A$6:$A$3005,"&gt;"&amp;A2703)=0,1,0))</f>
        <v/>
      </c>
    </row>
    <row r="2704">
      <c r="A2704" s="13" t="n"/>
      <c r="B2704" s="5" t="n"/>
      <c r="C2704" s="17" t="n"/>
      <c r="D2704" s="5" t="n"/>
      <c r="E2704" s="5" t="n"/>
      <c r="F2704" s="6">
        <f>IF(B2704&amp;""="","",IFERROR(INDEX('الطلاب'!$B$6:$B$505,MATCH(B2704&amp;"",'الطلاب'!$A$6:$A$505,0))&amp;"","كود غير موجود"))</f>
        <v/>
      </c>
      <c r="G2704" s="6">
        <f>IF(B2704&amp;""="","",IFERROR(INDEX('الطلاب'!$F$6:$F$505,MATCH(B2704&amp;"",'الطلاب'!$A$6:$A$505,0))&amp;"",""))</f>
        <v/>
      </c>
      <c r="H2704" s="22">
        <f>IF(OR(B2704&amp;""="",NOT(ISNUMBER(A2704))),"",IF(COUNTIFS($B$6:$B$3005,B2704&amp;"",$A$6:$A$3005,"&gt;"&amp;A2704)=0,1,0))</f>
        <v/>
      </c>
    </row>
    <row r="2705">
      <c r="A2705" s="13" t="n"/>
      <c r="B2705" s="5" t="n"/>
      <c r="C2705" s="17" t="n"/>
      <c r="D2705" s="5" t="n"/>
      <c r="E2705" s="5" t="n"/>
      <c r="F2705" s="6">
        <f>IF(B2705&amp;""="","",IFERROR(INDEX('الطلاب'!$B$6:$B$505,MATCH(B2705&amp;"",'الطلاب'!$A$6:$A$505,0))&amp;"","كود غير موجود"))</f>
        <v/>
      </c>
      <c r="G2705" s="6">
        <f>IF(B2705&amp;""="","",IFERROR(INDEX('الطلاب'!$F$6:$F$505,MATCH(B2705&amp;"",'الطلاب'!$A$6:$A$505,0))&amp;"",""))</f>
        <v/>
      </c>
      <c r="H2705" s="22">
        <f>IF(OR(B2705&amp;""="",NOT(ISNUMBER(A2705))),"",IF(COUNTIFS($B$6:$B$3005,B2705&amp;"",$A$6:$A$3005,"&gt;"&amp;A2705)=0,1,0))</f>
        <v/>
      </c>
    </row>
    <row r="2706">
      <c r="A2706" s="13" t="n"/>
      <c r="B2706" s="5" t="n"/>
      <c r="C2706" s="17" t="n"/>
      <c r="D2706" s="5" t="n"/>
      <c r="E2706" s="5" t="n"/>
      <c r="F2706" s="6">
        <f>IF(B2706&amp;""="","",IFERROR(INDEX('الطلاب'!$B$6:$B$505,MATCH(B2706&amp;"",'الطلاب'!$A$6:$A$505,0))&amp;"","كود غير موجود"))</f>
        <v/>
      </c>
      <c r="G2706" s="6">
        <f>IF(B2706&amp;""="","",IFERROR(INDEX('الطلاب'!$F$6:$F$505,MATCH(B2706&amp;"",'الطلاب'!$A$6:$A$505,0))&amp;"",""))</f>
        <v/>
      </c>
      <c r="H2706" s="22">
        <f>IF(OR(B2706&amp;""="",NOT(ISNUMBER(A2706))),"",IF(COUNTIFS($B$6:$B$3005,B2706&amp;"",$A$6:$A$3005,"&gt;"&amp;A2706)=0,1,0))</f>
        <v/>
      </c>
    </row>
    <row r="2707">
      <c r="A2707" s="13" t="n"/>
      <c r="B2707" s="5" t="n"/>
      <c r="C2707" s="17" t="n"/>
      <c r="D2707" s="5" t="n"/>
      <c r="E2707" s="5" t="n"/>
      <c r="F2707" s="6">
        <f>IF(B2707&amp;""="","",IFERROR(INDEX('الطلاب'!$B$6:$B$505,MATCH(B2707&amp;"",'الطلاب'!$A$6:$A$505,0))&amp;"","كود غير موجود"))</f>
        <v/>
      </c>
      <c r="G2707" s="6">
        <f>IF(B2707&amp;""="","",IFERROR(INDEX('الطلاب'!$F$6:$F$505,MATCH(B2707&amp;"",'الطلاب'!$A$6:$A$505,0))&amp;"",""))</f>
        <v/>
      </c>
      <c r="H2707" s="22">
        <f>IF(OR(B2707&amp;""="",NOT(ISNUMBER(A2707))),"",IF(COUNTIFS($B$6:$B$3005,B2707&amp;"",$A$6:$A$3005,"&gt;"&amp;A2707)=0,1,0))</f>
        <v/>
      </c>
    </row>
    <row r="2708">
      <c r="A2708" s="13" t="n"/>
      <c r="B2708" s="5" t="n"/>
      <c r="C2708" s="17" t="n"/>
      <c r="D2708" s="5" t="n"/>
      <c r="E2708" s="5" t="n"/>
      <c r="F2708" s="6">
        <f>IF(B2708&amp;""="","",IFERROR(INDEX('الطلاب'!$B$6:$B$505,MATCH(B2708&amp;"",'الطلاب'!$A$6:$A$505,0))&amp;"","كود غير موجود"))</f>
        <v/>
      </c>
      <c r="G2708" s="6">
        <f>IF(B2708&amp;""="","",IFERROR(INDEX('الطلاب'!$F$6:$F$505,MATCH(B2708&amp;"",'الطلاب'!$A$6:$A$505,0))&amp;"",""))</f>
        <v/>
      </c>
      <c r="H2708" s="22">
        <f>IF(OR(B2708&amp;""="",NOT(ISNUMBER(A2708))),"",IF(COUNTIFS($B$6:$B$3005,B2708&amp;"",$A$6:$A$3005,"&gt;"&amp;A2708)=0,1,0))</f>
        <v/>
      </c>
    </row>
    <row r="2709">
      <c r="A2709" s="13" t="n"/>
      <c r="B2709" s="5" t="n"/>
      <c r="C2709" s="17" t="n"/>
      <c r="D2709" s="5" t="n"/>
      <c r="E2709" s="5" t="n"/>
      <c r="F2709" s="6">
        <f>IF(B2709&amp;""="","",IFERROR(INDEX('الطلاب'!$B$6:$B$505,MATCH(B2709&amp;"",'الطلاب'!$A$6:$A$505,0))&amp;"","كود غير موجود"))</f>
        <v/>
      </c>
      <c r="G2709" s="6">
        <f>IF(B2709&amp;""="","",IFERROR(INDEX('الطلاب'!$F$6:$F$505,MATCH(B2709&amp;"",'الطلاب'!$A$6:$A$505,0))&amp;"",""))</f>
        <v/>
      </c>
      <c r="H2709" s="22">
        <f>IF(OR(B2709&amp;""="",NOT(ISNUMBER(A2709))),"",IF(COUNTIFS($B$6:$B$3005,B2709&amp;"",$A$6:$A$3005,"&gt;"&amp;A2709)=0,1,0))</f>
        <v/>
      </c>
    </row>
    <row r="2710">
      <c r="A2710" s="13" t="n"/>
      <c r="B2710" s="5" t="n"/>
      <c r="C2710" s="17" t="n"/>
      <c r="D2710" s="5" t="n"/>
      <c r="E2710" s="5" t="n"/>
      <c r="F2710" s="6">
        <f>IF(B2710&amp;""="","",IFERROR(INDEX('الطلاب'!$B$6:$B$505,MATCH(B2710&amp;"",'الطلاب'!$A$6:$A$505,0))&amp;"","كود غير موجود"))</f>
        <v/>
      </c>
      <c r="G2710" s="6">
        <f>IF(B2710&amp;""="","",IFERROR(INDEX('الطلاب'!$F$6:$F$505,MATCH(B2710&amp;"",'الطلاب'!$A$6:$A$505,0))&amp;"",""))</f>
        <v/>
      </c>
      <c r="H2710" s="22">
        <f>IF(OR(B2710&amp;""="",NOT(ISNUMBER(A2710))),"",IF(COUNTIFS($B$6:$B$3005,B2710&amp;"",$A$6:$A$3005,"&gt;"&amp;A2710)=0,1,0))</f>
        <v/>
      </c>
    </row>
    <row r="2711">
      <c r="A2711" s="13" t="n"/>
      <c r="B2711" s="5" t="n"/>
      <c r="C2711" s="17" t="n"/>
      <c r="D2711" s="5" t="n"/>
      <c r="E2711" s="5" t="n"/>
      <c r="F2711" s="6">
        <f>IF(B2711&amp;""="","",IFERROR(INDEX('الطلاب'!$B$6:$B$505,MATCH(B2711&amp;"",'الطلاب'!$A$6:$A$505,0))&amp;"","كود غير موجود"))</f>
        <v/>
      </c>
      <c r="G2711" s="6">
        <f>IF(B2711&amp;""="","",IFERROR(INDEX('الطلاب'!$F$6:$F$505,MATCH(B2711&amp;"",'الطلاب'!$A$6:$A$505,0))&amp;"",""))</f>
        <v/>
      </c>
      <c r="H2711" s="22">
        <f>IF(OR(B2711&amp;""="",NOT(ISNUMBER(A2711))),"",IF(COUNTIFS($B$6:$B$3005,B2711&amp;"",$A$6:$A$3005,"&gt;"&amp;A2711)=0,1,0))</f>
        <v/>
      </c>
    </row>
    <row r="2712">
      <c r="A2712" s="13" t="n"/>
      <c r="B2712" s="5" t="n"/>
      <c r="C2712" s="17" t="n"/>
      <c r="D2712" s="5" t="n"/>
      <c r="E2712" s="5" t="n"/>
      <c r="F2712" s="6">
        <f>IF(B2712&amp;""="","",IFERROR(INDEX('الطلاب'!$B$6:$B$505,MATCH(B2712&amp;"",'الطلاب'!$A$6:$A$505,0))&amp;"","كود غير موجود"))</f>
        <v/>
      </c>
      <c r="G2712" s="6">
        <f>IF(B2712&amp;""="","",IFERROR(INDEX('الطلاب'!$F$6:$F$505,MATCH(B2712&amp;"",'الطلاب'!$A$6:$A$505,0))&amp;"",""))</f>
        <v/>
      </c>
      <c r="H2712" s="22">
        <f>IF(OR(B2712&amp;""="",NOT(ISNUMBER(A2712))),"",IF(COUNTIFS($B$6:$B$3005,B2712&amp;"",$A$6:$A$3005,"&gt;"&amp;A2712)=0,1,0))</f>
        <v/>
      </c>
    </row>
    <row r="2713">
      <c r="A2713" s="13" t="n"/>
      <c r="B2713" s="5" t="n"/>
      <c r="C2713" s="17" t="n"/>
      <c r="D2713" s="5" t="n"/>
      <c r="E2713" s="5" t="n"/>
      <c r="F2713" s="6">
        <f>IF(B2713&amp;""="","",IFERROR(INDEX('الطلاب'!$B$6:$B$505,MATCH(B2713&amp;"",'الطلاب'!$A$6:$A$505,0))&amp;"","كود غير موجود"))</f>
        <v/>
      </c>
      <c r="G2713" s="6">
        <f>IF(B2713&amp;""="","",IFERROR(INDEX('الطلاب'!$F$6:$F$505,MATCH(B2713&amp;"",'الطلاب'!$A$6:$A$505,0))&amp;"",""))</f>
        <v/>
      </c>
      <c r="H2713" s="22">
        <f>IF(OR(B2713&amp;""="",NOT(ISNUMBER(A2713))),"",IF(COUNTIFS($B$6:$B$3005,B2713&amp;"",$A$6:$A$3005,"&gt;"&amp;A2713)=0,1,0))</f>
        <v/>
      </c>
    </row>
    <row r="2714">
      <c r="A2714" s="13" t="n"/>
      <c r="B2714" s="5" t="n"/>
      <c r="C2714" s="17" t="n"/>
      <c r="D2714" s="5" t="n"/>
      <c r="E2714" s="5" t="n"/>
      <c r="F2714" s="6">
        <f>IF(B2714&amp;""="","",IFERROR(INDEX('الطلاب'!$B$6:$B$505,MATCH(B2714&amp;"",'الطلاب'!$A$6:$A$505,0))&amp;"","كود غير موجود"))</f>
        <v/>
      </c>
      <c r="G2714" s="6">
        <f>IF(B2714&amp;""="","",IFERROR(INDEX('الطلاب'!$F$6:$F$505,MATCH(B2714&amp;"",'الطلاب'!$A$6:$A$505,0))&amp;"",""))</f>
        <v/>
      </c>
      <c r="H2714" s="22">
        <f>IF(OR(B2714&amp;""="",NOT(ISNUMBER(A2714))),"",IF(COUNTIFS($B$6:$B$3005,B2714&amp;"",$A$6:$A$3005,"&gt;"&amp;A2714)=0,1,0))</f>
        <v/>
      </c>
    </row>
    <row r="2715">
      <c r="A2715" s="13" t="n"/>
      <c r="B2715" s="5" t="n"/>
      <c r="C2715" s="17" t="n"/>
      <c r="D2715" s="5" t="n"/>
      <c r="E2715" s="5" t="n"/>
      <c r="F2715" s="6">
        <f>IF(B2715&amp;""="","",IFERROR(INDEX('الطلاب'!$B$6:$B$505,MATCH(B2715&amp;"",'الطلاب'!$A$6:$A$505,0))&amp;"","كود غير موجود"))</f>
        <v/>
      </c>
      <c r="G2715" s="6">
        <f>IF(B2715&amp;""="","",IFERROR(INDEX('الطلاب'!$F$6:$F$505,MATCH(B2715&amp;"",'الطلاب'!$A$6:$A$505,0))&amp;"",""))</f>
        <v/>
      </c>
      <c r="H2715" s="22">
        <f>IF(OR(B2715&amp;""="",NOT(ISNUMBER(A2715))),"",IF(COUNTIFS($B$6:$B$3005,B2715&amp;"",$A$6:$A$3005,"&gt;"&amp;A2715)=0,1,0))</f>
        <v/>
      </c>
    </row>
    <row r="2716">
      <c r="A2716" s="13" t="n"/>
      <c r="B2716" s="5" t="n"/>
      <c r="C2716" s="17" t="n"/>
      <c r="D2716" s="5" t="n"/>
      <c r="E2716" s="5" t="n"/>
      <c r="F2716" s="6">
        <f>IF(B2716&amp;""="","",IFERROR(INDEX('الطلاب'!$B$6:$B$505,MATCH(B2716&amp;"",'الطلاب'!$A$6:$A$505,0))&amp;"","كود غير موجود"))</f>
        <v/>
      </c>
      <c r="G2716" s="6">
        <f>IF(B2716&amp;""="","",IFERROR(INDEX('الطلاب'!$F$6:$F$505,MATCH(B2716&amp;"",'الطلاب'!$A$6:$A$505,0))&amp;"",""))</f>
        <v/>
      </c>
      <c r="H2716" s="22">
        <f>IF(OR(B2716&amp;""="",NOT(ISNUMBER(A2716))),"",IF(COUNTIFS($B$6:$B$3005,B2716&amp;"",$A$6:$A$3005,"&gt;"&amp;A2716)=0,1,0))</f>
        <v/>
      </c>
    </row>
    <row r="2717">
      <c r="A2717" s="13" t="n"/>
      <c r="B2717" s="5" t="n"/>
      <c r="C2717" s="17" t="n"/>
      <c r="D2717" s="5" t="n"/>
      <c r="E2717" s="5" t="n"/>
      <c r="F2717" s="6">
        <f>IF(B2717&amp;""="","",IFERROR(INDEX('الطلاب'!$B$6:$B$505,MATCH(B2717&amp;"",'الطلاب'!$A$6:$A$505,0))&amp;"","كود غير موجود"))</f>
        <v/>
      </c>
      <c r="G2717" s="6">
        <f>IF(B2717&amp;""="","",IFERROR(INDEX('الطلاب'!$F$6:$F$505,MATCH(B2717&amp;"",'الطلاب'!$A$6:$A$505,0))&amp;"",""))</f>
        <v/>
      </c>
      <c r="H2717" s="22">
        <f>IF(OR(B2717&amp;""="",NOT(ISNUMBER(A2717))),"",IF(COUNTIFS($B$6:$B$3005,B2717&amp;"",$A$6:$A$3005,"&gt;"&amp;A2717)=0,1,0))</f>
        <v/>
      </c>
    </row>
    <row r="2718">
      <c r="A2718" s="13" t="n"/>
      <c r="B2718" s="5" t="n"/>
      <c r="C2718" s="17" t="n"/>
      <c r="D2718" s="5" t="n"/>
      <c r="E2718" s="5" t="n"/>
      <c r="F2718" s="6">
        <f>IF(B2718&amp;""="","",IFERROR(INDEX('الطلاب'!$B$6:$B$505,MATCH(B2718&amp;"",'الطلاب'!$A$6:$A$505,0))&amp;"","كود غير موجود"))</f>
        <v/>
      </c>
      <c r="G2718" s="6">
        <f>IF(B2718&amp;""="","",IFERROR(INDEX('الطلاب'!$F$6:$F$505,MATCH(B2718&amp;"",'الطلاب'!$A$6:$A$505,0))&amp;"",""))</f>
        <v/>
      </c>
      <c r="H2718" s="22">
        <f>IF(OR(B2718&amp;""="",NOT(ISNUMBER(A2718))),"",IF(COUNTIFS($B$6:$B$3005,B2718&amp;"",$A$6:$A$3005,"&gt;"&amp;A2718)=0,1,0))</f>
        <v/>
      </c>
    </row>
    <row r="2719">
      <c r="A2719" s="13" t="n"/>
      <c r="B2719" s="5" t="n"/>
      <c r="C2719" s="17" t="n"/>
      <c r="D2719" s="5" t="n"/>
      <c r="E2719" s="5" t="n"/>
      <c r="F2719" s="6">
        <f>IF(B2719&amp;""="","",IFERROR(INDEX('الطلاب'!$B$6:$B$505,MATCH(B2719&amp;"",'الطلاب'!$A$6:$A$505,0))&amp;"","كود غير موجود"))</f>
        <v/>
      </c>
      <c r="G2719" s="6">
        <f>IF(B2719&amp;""="","",IFERROR(INDEX('الطلاب'!$F$6:$F$505,MATCH(B2719&amp;"",'الطلاب'!$A$6:$A$505,0))&amp;"",""))</f>
        <v/>
      </c>
      <c r="H2719" s="22">
        <f>IF(OR(B2719&amp;""="",NOT(ISNUMBER(A2719))),"",IF(COUNTIFS($B$6:$B$3005,B2719&amp;"",$A$6:$A$3005,"&gt;"&amp;A2719)=0,1,0))</f>
        <v/>
      </c>
    </row>
    <row r="2720">
      <c r="A2720" s="13" t="n"/>
      <c r="B2720" s="5" t="n"/>
      <c r="C2720" s="17" t="n"/>
      <c r="D2720" s="5" t="n"/>
      <c r="E2720" s="5" t="n"/>
      <c r="F2720" s="6">
        <f>IF(B2720&amp;""="","",IFERROR(INDEX('الطلاب'!$B$6:$B$505,MATCH(B2720&amp;"",'الطلاب'!$A$6:$A$505,0))&amp;"","كود غير موجود"))</f>
        <v/>
      </c>
      <c r="G2720" s="6">
        <f>IF(B2720&amp;""="","",IFERROR(INDEX('الطلاب'!$F$6:$F$505,MATCH(B2720&amp;"",'الطلاب'!$A$6:$A$505,0))&amp;"",""))</f>
        <v/>
      </c>
      <c r="H2720" s="22">
        <f>IF(OR(B2720&amp;""="",NOT(ISNUMBER(A2720))),"",IF(COUNTIFS($B$6:$B$3005,B2720&amp;"",$A$6:$A$3005,"&gt;"&amp;A2720)=0,1,0))</f>
        <v/>
      </c>
    </row>
    <row r="2721">
      <c r="A2721" s="13" t="n"/>
      <c r="B2721" s="5" t="n"/>
      <c r="C2721" s="17" t="n"/>
      <c r="D2721" s="5" t="n"/>
      <c r="E2721" s="5" t="n"/>
      <c r="F2721" s="6">
        <f>IF(B2721&amp;""="","",IFERROR(INDEX('الطلاب'!$B$6:$B$505,MATCH(B2721&amp;"",'الطلاب'!$A$6:$A$505,0))&amp;"","كود غير موجود"))</f>
        <v/>
      </c>
      <c r="G2721" s="6">
        <f>IF(B2721&amp;""="","",IFERROR(INDEX('الطلاب'!$F$6:$F$505,MATCH(B2721&amp;"",'الطلاب'!$A$6:$A$505,0))&amp;"",""))</f>
        <v/>
      </c>
      <c r="H2721" s="22">
        <f>IF(OR(B2721&amp;""="",NOT(ISNUMBER(A2721))),"",IF(COUNTIFS($B$6:$B$3005,B2721&amp;"",$A$6:$A$3005,"&gt;"&amp;A2721)=0,1,0))</f>
        <v/>
      </c>
    </row>
    <row r="2722">
      <c r="A2722" s="13" t="n"/>
      <c r="B2722" s="5" t="n"/>
      <c r="C2722" s="17" t="n"/>
      <c r="D2722" s="5" t="n"/>
      <c r="E2722" s="5" t="n"/>
      <c r="F2722" s="6">
        <f>IF(B2722&amp;""="","",IFERROR(INDEX('الطلاب'!$B$6:$B$505,MATCH(B2722&amp;"",'الطلاب'!$A$6:$A$505,0))&amp;"","كود غير موجود"))</f>
        <v/>
      </c>
      <c r="G2722" s="6">
        <f>IF(B2722&amp;""="","",IFERROR(INDEX('الطلاب'!$F$6:$F$505,MATCH(B2722&amp;"",'الطلاب'!$A$6:$A$505,0))&amp;"",""))</f>
        <v/>
      </c>
      <c r="H2722" s="22">
        <f>IF(OR(B2722&amp;""="",NOT(ISNUMBER(A2722))),"",IF(COUNTIFS($B$6:$B$3005,B2722&amp;"",$A$6:$A$3005,"&gt;"&amp;A2722)=0,1,0))</f>
        <v/>
      </c>
    </row>
    <row r="2723">
      <c r="A2723" s="13" t="n"/>
      <c r="B2723" s="5" t="n"/>
      <c r="C2723" s="17" t="n"/>
      <c r="D2723" s="5" t="n"/>
      <c r="E2723" s="5" t="n"/>
      <c r="F2723" s="6">
        <f>IF(B2723&amp;""="","",IFERROR(INDEX('الطلاب'!$B$6:$B$505,MATCH(B2723&amp;"",'الطلاب'!$A$6:$A$505,0))&amp;"","كود غير موجود"))</f>
        <v/>
      </c>
      <c r="G2723" s="6">
        <f>IF(B2723&amp;""="","",IFERROR(INDEX('الطلاب'!$F$6:$F$505,MATCH(B2723&amp;"",'الطلاب'!$A$6:$A$505,0))&amp;"",""))</f>
        <v/>
      </c>
      <c r="H2723" s="22">
        <f>IF(OR(B2723&amp;""="",NOT(ISNUMBER(A2723))),"",IF(COUNTIFS($B$6:$B$3005,B2723&amp;"",$A$6:$A$3005,"&gt;"&amp;A2723)=0,1,0))</f>
        <v/>
      </c>
    </row>
    <row r="2724">
      <c r="A2724" s="13" t="n"/>
      <c r="B2724" s="5" t="n"/>
      <c r="C2724" s="17" t="n"/>
      <c r="D2724" s="5" t="n"/>
      <c r="E2724" s="5" t="n"/>
      <c r="F2724" s="6">
        <f>IF(B2724&amp;""="","",IFERROR(INDEX('الطلاب'!$B$6:$B$505,MATCH(B2724&amp;"",'الطلاب'!$A$6:$A$505,0))&amp;"","كود غير موجود"))</f>
        <v/>
      </c>
      <c r="G2724" s="6">
        <f>IF(B2724&amp;""="","",IFERROR(INDEX('الطلاب'!$F$6:$F$505,MATCH(B2724&amp;"",'الطلاب'!$A$6:$A$505,0))&amp;"",""))</f>
        <v/>
      </c>
      <c r="H2724" s="22">
        <f>IF(OR(B2724&amp;""="",NOT(ISNUMBER(A2724))),"",IF(COUNTIFS($B$6:$B$3005,B2724&amp;"",$A$6:$A$3005,"&gt;"&amp;A2724)=0,1,0))</f>
        <v/>
      </c>
    </row>
    <row r="2725">
      <c r="A2725" s="13" t="n"/>
      <c r="B2725" s="5" t="n"/>
      <c r="C2725" s="17" t="n"/>
      <c r="D2725" s="5" t="n"/>
      <c r="E2725" s="5" t="n"/>
      <c r="F2725" s="6">
        <f>IF(B2725&amp;""="","",IFERROR(INDEX('الطلاب'!$B$6:$B$505,MATCH(B2725&amp;"",'الطلاب'!$A$6:$A$505,0))&amp;"","كود غير موجود"))</f>
        <v/>
      </c>
      <c r="G2725" s="6">
        <f>IF(B2725&amp;""="","",IFERROR(INDEX('الطلاب'!$F$6:$F$505,MATCH(B2725&amp;"",'الطلاب'!$A$6:$A$505,0))&amp;"",""))</f>
        <v/>
      </c>
      <c r="H2725" s="22">
        <f>IF(OR(B2725&amp;""="",NOT(ISNUMBER(A2725))),"",IF(COUNTIFS($B$6:$B$3005,B2725&amp;"",$A$6:$A$3005,"&gt;"&amp;A2725)=0,1,0))</f>
        <v/>
      </c>
    </row>
    <row r="2726">
      <c r="A2726" s="13" t="n"/>
      <c r="B2726" s="5" t="n"/>
      <c r="C2726" s="17" t="n"/>
      <c r="D2726" s="5" t="n"/>
      <c r="E2726" s="5" t="n"/>
      <c r="F2726" s="6">
        <f>IF(B2726&amp;""="","",IFERROR(INDEX('الطلاب'!$B$6:$B$505,MATCH(B2726&amp;"",'الطلاب'!$A$6:$A$505,0))&amp;"","كود غير موجود"))</f>
        <v/>
      </c>
      <c r="G2726" s="6">
        <f>IF(B2726&amp;""="","",IFERROR(INDEX('الطلاب'!$F$6:$F$505,MATCH(B2726&amp;"",'الطلاب'!$A$6:$A$505,0))&amp;"",""))</f>
        <v/>
      </c>
      <c r="H2726" s="22">
        <f>IF(OR(B2726&amp;""="",NOT(ISNUMBER(A2726))),"",IF(COUNTIFS($B$6:$B$3005,B2726&amp;"",$A$6:$A$3005,"&gt;"&amp;A2726)=0,1,0))</f>
        <v/>
      </c>
    </row>
    <row r="2727">
      <c r="A2727" s="13" t="n"/>
      <c r="B2727" s="5" t="n"/>
      <c r="C2727" s="17" t="n"/>
      <c r="D2727" s="5" t="n"/>
      <c r="E2727" s="5" t="n"/>
      <c r="F2727" s="6">
        <f>IF(B2727&amp;""="","",IFERROR(INDEX('الطلاب'!$B$6:$B$505,MATCH(B2727&amp;"",'الطلاب'!$A$6:$A$505,0))&amp;"","كود غير موجود"))</f>
        <v/>
      </c>
      <c r="G2727" s="6">
        <f>IF(B2727&amp;""="","",IFERROR(INDEX('الطلاب'!$F$6:$F$505,MATCH(B2727&amp;"",'الطلاب'!$A$6:$A$505,0))&amp;"",""))</f>
        <v/>
      </c>
      <c r="H2727" s="22">
        <f>IF(OR(B2727&amp;""="",NOT(ISNUMBER(A2727))),"",IF(COUNTIFS($B$6:$B$3005,B2727&amp;"",$A$6:$A$3005,"&gt;"&amp;A2727)=0,1,0))</f>
        <v/>
      </c>
    </row>
    <row r="2728">
      <c r="A2728" s="13" t="n"/>
      <c r="B2728" s="5" t="n"/>
      <c r="C2728" s="17" t="n"/>
      <c r="D2728" s="5" t="n"/>
      <c r="E2728" s="5" t="n"/>
      <c r="F2728" s="6">
        <f>IF(B2728&amp;""="","",IFERROR(INDEX('الطلاب'!$B$6:$B$505,MATCH(B2728&amp;"",'الطلاب'!$A$6:$A$505,0))&amp;"","كود غير موجود"))</f>
        <v/>
      </c>
      <c r="G2728" s="6">
        <f>IF(B2728&amp;""="","",IFERROR(INDEX('الطلاب'!$F$6:$F$505,MATCH(B2728&amp;"",'الطلاب'!$A$6:$A$505,0))&amp;"",""))</f>
        <v/>
      </c>
      <c r="H2728" s="22">
        <f>IF(OR(B2728&amp;""="",NOT(ISNUMBER(A2728))),"",IF(COUNTIFS($B$6:$B$3005,B2728&amp;"",$A$6:$A$3005,"&gt;"&amp;A2728)=0,1,0))</f>
        <v/>
      </c>
    </row>
    <row r="2729">
      <c r="A2729" s="13" t="n"/>
      <c r="B2729" s="5" t="n"/>
      <c r="C2729" s="17" t="n"/>
      <c r="D2729" s="5" t="n"/>
      <c r="E2729" s="5" t="n"/>
      <c r="F2729" s="6">
        <f>IF(B2729&amp;""="","",IFERROR(INDEX('الطلاب'!$B$6:$B$505,MATCH(B2729&amp;"",'الطلاب'!$A$6:$A$505,0))&amp;"","كود غير موجود"))</f>
        <v/>
      </c>
      <c r="G2729" s="6">
        <f>IF(B2729&amp;""="","",IFERROR(INDEX('الطلاب'!$F$6:$F$505,MATCH(B2729&amp;"",'الطلاب'!$A$6:$A$505,0))&amp;"",""))</f>
        <v/>
      </c>
      <c r="H2729" s="22">
        <f>IF(OR(B2729&amp;""="",NOT(ISNUMBER(A2729))),"",IF(COUNTIFS($B$6:$B$3005,B2729&amp;"",$A$6:$A$3005,"&gt;"&amp;A2729)=0,1,0))</f>
        <v/>
      </c>
    </row>
    <row r="2730">
      <c r="A2730" s="13" t="n"/>
      <c r="B2730" s="5" t="n"/>
      <c r="C2730" s="17" t="n"/>
      <c r="D2730" s="5" t="n"/>
      <c r="E2730" s="5" t="n"/>
      <c r="F2730" s="6">
        <f>IF(B2730&amp;""="","",IFERROR(INDEX('الطلاب'!$B$6:$B$505,MATCH(B2730&amp;"",'الطلاب'!$A$6:$A$505,0))&amp;"","كود غير موجود"))</f>
        <v/>
      </c>
      <c r="G2730" s="6">
        <f>IF(B2730&amp;""="","",IFERROR(INDEX('الطلاب'!$F$6:$F$505,MATCH(B2730&amp;"",'الطلاب'!$A$6:$A$505,0))&amp;"",""))</f>
        <v/>
      </c>
      <c r="H2730" s="22">
        <f>IF(OR(B2730&amp;""="",NOT(ISNUMBER(A2730))),"",IF(COUNTIFS($B$6:$B$3005,B2730&amp;"",$A$6:$A$3005,"&gt;"&amp;A2730)=0,1,0))</f>
        <v/>
      </c>
    </row>
    <row r="2731">
      <c r="A2731" s="13" t="n"/>
      <c r="B2731" s="5" t="n"/>
      <c r="C2731" s="17" t="n"/>
      <c r="D2731" s="5" t="n"/>
      <c r="E2731" s="5" t="n"/>
      <c r="F2731" s="6">
        <f>IF(B2731&amp;""="","",IFERROR(INDEX('الطلاب'!$B$6:$B$505,MATCH(B2731&amp;"",'الطلاب'!$A$6:$A$505,0))&amp;"","كود غير موجود"))</f>
        <v/>
      </c>
      <c r="G2731" s="6">
        <f>IF(B2731&amp;""="","",IFERROR(INDEX('الطلاب'!$F$6:$F$505,MATCH(B2731&amp;"",'الطلاب'!$A$6:$A$505,0))&amp;"",""))</f>
        <v/>
      </c>
      <c r="H2731" s="22">
        <f>IF(OR(B2731&amp;""="",NOT(ISNUMBER(A2731))),"",IF(COUNTIFS($B$6:$B$3005,B2731&amp;"",$A$6:$A$3005,"&gt;"&amp;A2731)=0,1,0))</f>
        <v/>
      </c>
    </row>
    <row r="2732">
      <c r="A2732" s="13" t="n"/>
      <c r="B2732" s="5" t="n"/>
      <c r="C2732" s="17" t="n"/>
      <c r="D2732" s="5" t="n"/>
      <c r="E2732" s="5" t="n"/>
      <c r="F2732" s="6">
        <f>IF(B2732&amp;""="","",IFERROR(INDEX('الطلاب'!$B$6:$B$505,MATCH(B2732&amp;"",'الطلاب'!$A$6:$A$505,0))&amp;"","كود غير موجود"))</f>
        <v/>
      </c>
      <c r="G2732" s="6">
        <f>IF(B2732&amp;""="","",IFERROR(INDEX('الطلاب'!$F$6:$F$505,MATCH(B2732&amp;"",'الطلاب'!$A$6:$A$505,0))&amp;"",""))</f>
        <v/>
      </c>
      <c r="H2732" s="22">
        <f>IF(OR(B2732&amp;""="",NOT(ISNUMBER(A2732))),"",IF(COUNTIFS($B$6:$B$3005,B2732&amp;"",$A$6:$A$3005,"&gt;"&amp;A2732)=0,1,0))</f>
        <v/>
      </c>
    </row>
    <row r="2733">
      <c r="A2733" s="13" t="n"/>
      <c r="B2733" s="5" t="n"/>
      <c r="C2733" s="17" t="n"/>
      <c r="D2733" s="5" t="n"/>
      <c r="E2733" s="5" t="n"/>
      <c r="F2733" s="6">
        <f>IF(B2733&amp;""="","",IFERROR(INDEX('الطلاب'!$B$6:$B$505,MATCH(B2733&amp;"",'الطلاب'!$A$6:$A$505,0))&amp;"","كود غير موجود"))</f>
        <v/>
      </c>
      <c r="G2733" s="6">
        <f>IF(B2733&amp;""="","",IFERROR(INDEX('الطلاب'!$F$6:$F$505,MATCH(B2733&amp;"",'الطلاب'!$A$6:$A$505,0))&amp;"",""))</f>
        <v/>
      </c>
      <c r="H2733" s="22">
        <f>IF(OR(B2733&amp;""="",NOT(ISNUMBER(A2733))),"",IF(COUNTIFS($B$6:$B$3005,B2733&amp;"",$A$6:$A$3005,"&gt;"&amp;A2733)=0,1,0))</f>
        <v/>
      </c>
    </row>
    <row r="2734">
      <c r="A2734" s="13" t="n"/>
      <c r="B2734" s="5" t="n"/>
      <c r="C2734" s="17" t="n"/>
      <c r="D2734" s="5" t="n"/>
      <c r="E2734" s="5" t="n"/>
      <c r="F2734" s="6">
        <f>IF(B2734&amp;""="","",IFERROR(INDEX('الطلاب'!$B$6:$B$505,MATCH(B2734&amp;"",'الطلاب'!$A$6:$A$505,0))&amp;"","كود غير موجود"))</f>
        <v/>
      </c>
      <c r="G2734" s="6">
        <f>IF(B2734&amp;""="","",IFERROR(INDEX('الطلاب'!$F$6:$F$505,MATCH(B2734&amp;"",'الطلاب'!$A$6:$A$505,0))&amp;"",""))</f>
        <v/>
      </c>
      <c r="H2734" s="22">
        <f>IF(OR(B2734&amp;""="",NOT(ISNUMBER(A2734))),"",IF(COUNTIFS($B$6:$B$3005,B2734&amp;"",$A$6:$A$3005,"&gt;"&amp;A2734)=0,1,0))</f>
        <v/>
      </c>
    </row>
    <row r="2735">
      <c r="A2735" s="13" t="n"/>
      <c r="B2735" s="5" t="n"/>
      <c r="C2735" s="17" t="n"/>
      <c r="D2735" s="5" t="n"/>
      <c r="E2735" s="5" t="n"/>
      <c r="F2735" s="6">
        <f>IF(B2735&amp;""="","",IFERROR(INDEX('الطلاب'!$B$6:$B$505,MATCH(B2735&amp;"",'الطلاب'!$A$6:$A$505,0))&amp;"","كود غير موجود"))</f>
        <v/>
      </c>
      <c r="G2735" s="6">
        <f>IF(B2735&amp;""="","",IFERROR(INDEX('الطلاب'!$F$6:$F$505,MATCH(B2735&amp;"",'الطلاب'!$A$6:$A$505,0))&amp;"",""))</f>
        <v/>
      </c>
      <c r="H2735" s="22">
        <f>IF(OR(B2735&amp;""="",NOT(ISNUMBER(A2735))),"",IF(COUNTIFS($B$6:$B$3005,B2735&amp;"",$A$6:$A$3005,"&gt;"&amp;A2735)=0,1,0))</f>
        <v/>
      </c>
    </row>
    <row r="2736">
      <c r="A2736" s="13" t="n"/>
      <c r="B2736" s="5" t="n"/>
      <c r="C2736" s="17" t="n"/>
      <c r="D2736" s="5" t="n"/>
      <c r="E2736" s="5" t="n"/>
      <c r="F2736" s="6">
        <f>IF(B2736&amp;""="","",IFERROR(INDEX('الطلاب'!$B$6:$B$505,MATCH(B2736&amp;"",'الطلاب'!$A$6:$A$505,0))&amp;"","كود غير موجود"))</f>
        <v/>
      </c>
      <c r="G2736" s="6">
        <f>IF(B2736&amp;""="","",IFERROR(INDEX('الطلاب'!$F$6:$F$505,MATCH(B2736&amp;"",'الطلاب'!$A$6:$A$505,0))&amp;"",""))</f>
        <v/>
      </c>
      <c r="H2736" s="22">
        <f>IF(OR(B2736&amp;""="",NOT(ISNUMBER(A2736))),"",IF(COUNTIFS($B$6:$B$3005,B2736&amp;"",$A$6:$A$3005,"&gt;"&amp;A2736)=0,1,0))</f>
        <v/>
      </c>
    </row>
    <row r="2737">
      <c r="A2737" s="13" t="n"/>
      <c r="B2737" s="5" t="n"/>
      <c r="C2737" s="17" t="n"/>
      <c r="D2737" s="5" t="n"/>
      <c r="E2737" s="5" t="n"/>
      <c r="F2737" s="6">
        <f>IF(B2737&amp;""="","",IFERROR(INDEX('الطلاب'!$B$6:$B$505,MATCH(B2737&amp;"",'الطلاب'!$A$6:$A$505,0))&amp;"","كود غير موجود"))</f>
        <v/>
      </c>
      <c r="G2737" s="6">
        <f>IF(B2737&amp;""="","",IFERROR(INDEX('الطلاب'!$F$6:$F$505,MATCH(B2737&amp;"",'الطلاب'!$A$6:$A$505,0))&amp;"",""))</f>
        <v/>
      </c>
      <c r="H2737" s="22">
        <f>IF(OR(B2737&amp;""="",NOT(ISNUMBER(A2737))),"",IF(COUNTIFS($B$6:$B$3005,B2737&amp;"",$A$6:$A$3005,"&gt;"&amp;A2737)=0,1,0))</f>
        <v/>
      </c>
    </row>
    <row r="2738">
      <c r="A2738" s="13" t="n"/>
      <c r="B2738" s="5" t="n"/>
      <c r="C2738" s="17" t="n"/>
      <c r="D2738" s="5" t="n"/>
      <c r="E2738" s="5" t="n"/>
      <c r="F2738" s="6">
        <f>IF(B2738&amp;""="","",IFERROR(INDEX('الطلاب'!$B$6:$B$505,MATCH(B2738&amp;"",'الطلاب'!$A$6:$A$505,0))&amp;"","كود غير موجود"))</f>
        <v/>
      </c>
      <c r="G2738" s="6">
        <f>IF(B2738&amp;""="","",IFERROR(INDEX('الطلاب'!$F$6:$F$505,MATCH(B2738&amp;"",'الطلاب'!$A$6:$A$505,0))&amp;"",""))</f>
        <v/>
      </c>
      <c r="H2738" s="22">
        <f>IF(OR(B2738&amp;""="",NOT(ISNUMBER(A2738))),"",IF(COUNTIFS($B$6:$B$3005,B2738&amp;"",$A$6:$A$3005,"&gt;"&amp;A2738)=0,1,0))</f>
        <v/>
      </c>
    </row>
    <row r="2739">
      <c r="A2739" s="13" t="n"/>
      <c r="B2739" s="5" t="n"/>
      <c r="C2739" s="17" t="n"/>
      <c r="D2739" s="5" t="n"/>
      <c r="E2739" s="5" t="n"/>
      <c r="F2739" s="6">
        <f>IF(B2739&amp;""="","",IFERROR(INDEX('الطلاب'!$B$6:$B$505,MATCH(B2739&amp;"",'الطلاب'!$A$6:$A$505,0))&amp;"","كود غير موجود"))</f>
        <v/>
      </c>
      <c r="G2739" s="6">
        <f>IF(B2739&amp;""="","",IFERROR(INDEX('الطلاب'!$F$6:$F$505,MATCH(B2739&amp;"",'الطلاب'!$A$6:$A$505,0))&amp;"",""))</f>
        <v/>
      </c>
      <c r="H2739" s="22">
        <f>IF(OR(B2739&amp;""="",NOT(ISNUMBER(A2739))),"",IF(COUNTIFS($B$6:$B$3005,B2739&amp;"",$A$6:$A$3005,"&gt;"&amp;A2739)=0,1,0))</f>
        <v/>
      </c>
    </row>
    <row r="2740">
      <c r="A2740" s="13" t="n"/>
      <c r="B2740" s="5" t="n"/>
      <c r="C2740" s="17" t="n"/>
      <c r="D2740" s="5" t="n"/>
      <c r="E2740" s="5" t="n"/>
      <c r="F2740" s="6">
        <f>IF(B2740&amp;""="","",IFERROR(INDEX('الطلاب'!$B$6:$B$505,MATCH(B2740&amp;"",'الطلاب'!$A$6:$A$505,0))&amp;"","كود غير موجود"))</f>
        <v/>
      </c>
      <c r="G2740" s="6">
        <f>IF(B2740&amp;""="","",IFERROR(INDEX('الطلاب'!$F$6:$F$505,MATCH(B2740&amp;"",'الطلاب'!$A$6:$A$505,0))&amp;"",""))</f>
        <v/>
      </c>
      <c r="H2740" s="22">
        <f>IF(OR(B2740&amp;""="",NOT(ISNUMBER(A2740))),"",IF(COUNTIFS($B$6:$B$3005,B2740&amp;"",$A$6:$A$3005,"&gt;"&amp;A2740)=0,1,0))</f>
        <v/>
      </c>
    </row>
    <row r="2741">
      <c r="A2741" s="13" t="n"/>
      <c r="B2741" s="5" t="n"/>
      <c r="C2741" s="17" t="n"/>
      <c r="D2741" s="5" t="n"/>
      <c r="E2741" s="5" t="n"/>
      <c r="F2741" s="6">
        <f>IF(B2741&amp;""="","",IFERROR(INDEX('الطلاب'!$B$6:$B$505,MATCH(B2741&amp;"",'الطلاب'!$A$6:$A$505,0))&amp;"","كود غير موجود"))</f>
        <v/>
      </c>
      <c r="G2741" s="6">
        <f>IF(B2741&amp;""="","",IFERROR(INDEX('الطلاب'!$F$6:$F$505,MATCH(B2741&amp;"",'الطلاب'!$A$6:$A$505,0))&amp;"",""))</f>
        <v/>
      </c>
      <c r="H2741" s="22">
        <f>IF(OR(B2741&amp;""="",NOT(ISNUMBER(A2741))),"",IF(COUNTIFS($B$6:$B$3005,B2741&amp;"",$A$6:$A$3005,"&gt;"&amp;A2741)=0,1,0))</f>
        <v/>
      </c>
    </row>
    <row r="2742">
      <c r="A2742" s="13" t="n"/>
      <c r="B2742" s="5" t="n"/>
      <c r="C2742" s="17" t="n"/>
      <c r="D2742" s="5" t="n"/>
      <c r="E2742" s="5" t="n"/>
      <c r="F2742" s="6">
        <f>IF(B2742&amp;""="","",IFERROR(INDEX('الطلاب'!$B$6:$B$505,MATCH(B2742&amp;"",'الطلاب'!$A$6:$A$505,0))&amp;"","كود غير موجود"))</f>
        <v/>
      </c>
      <c r="G2742" s="6">
        <f>IF(B2742&amp;""="","",IFERROR(INDEX('الطلاب'!$F$6:$F$505,MATCH(B2742&amp;"",'الطلاب'!$A$6:$A$505,0))&amp;"",""))</f>
        <v/>
      </c>
      <c r="H2742" s="22">
        <f>IF(OR(B2742&amp;""="",NOT(ISNUMBER(A2742))),"",IF(COUNTIFS($B$6:$B$3005,B2742&amp;"",$A$6:$A$3005,"&gt;"&amp;A2742)=0,1,0))</f>
        <v/>
      </c>
    </row>
    <row r="2743">
      <c r="A2743" s="13" t="n"/>
      <c r="B2743" s="5" t="n"/>
      <c r="C2743" s="17" t="n"/>
      <c r="D2743" s="5" t="n"/>
      <c r="E2743" s="5" t="n"/>
      <c r="F2743" s="6">
        <f>IF(B2743&amp;""="","",IFERROR(INDEX('الطلاب'!$B$6:$B$505,MATCH(B2743&amp;"",'الطلاب'!$A$6:$A$505,0))&amp;"","كود غير موجود"))</f>
        <v/>
      </c>
      <c r="G2743" s="6">
        <f>IF(B2743&amp;""="","",IFERROR(INDEX('الطلاب'!$F$6:$F$505,MATCH(B2743&amp;"",'الطلاب'!$A$6:$A$505,0))&amp;"",""))</f>
        <v/>
      </c>
      <c r="H2743" s="22">
        <f>IF(OR(B2743&amp;""="",NOT(ISNUMBER(A2743))),"",IF(COUNTIFS($B$6:$B$3005,B2743&amp;"",$A$6:$A$3005,"&gt;"&amp;A2743)=0,1,0))</f>
        <v/>
      </c>
    </row>
    <row r="2744">
      <c r="A2744" s="13" t="n"/>
      <c r="B2744" s="5" t="n"/>
      <c r="C2744" s="17" t="n"/>
      <c r="D2744" s="5" t="n"/>
      <c r="E2744" s="5" t="n"/>
      <c r="F2744" s="6">
        <f>IF(B2744&amp;""="","",IFERROR(INDEX('الطلاب'!$B$6:$B$505,MATCH(B2744&amp;"",'الطلاب'!$A$6:$A$505,0))&amp;"","كود غير موجود"))</f>
        <v/>
      </c>
      <c r="G2744" s="6">
        <f>IF(B2744&amp;""="","",IFERROR(INDEX('الطلاب'!$F$6:$F$505,MATCH(B2744&amp;"",'الطلاب'!$A$6:$A$505,0))&amp;"",""))</f>
        <v/>
      </c>
      <c r="H2744" s="22">
        <f>IF(OR(B2744&amp;""="",NOT(ISNUMBER(A2744))),"",IF(COUNTIFS($B$6:$B$3005,B2744&amp;"",$A$6:$A$3005,"&gt;"&amp;A2744)=0,1,0))</f>
        <v/>
      </c>
    </row>
    <row r="2745">
      <c r="A2745" s="13" t="n"/>
      <c r="B2745" s="5" t="n"/>
      <c r="C2745" s="17" t="n"/>
      <c r="D2745" s="5" t="n"/>
      <c r="E2745" s="5" t="n"/>
      <c r="F2745" s="6">
        <f>IF(B2745&amp;""="","",IFERROR(INDEX('الطلاب'!$B$6:$B$505,MATCH(B2745&amp;"",'الطلاب'!$A$6:$A$505,0))&amp;"","كود غير موجود"))</f>
        <v/>
      </c>
      <c r="G2745" s="6">
        <f>IF(B2745&amp;""="","",IFERROR(INDEX('الطلاب'!$F$6:$F$505,MATCH(B2745&amp;"",'الطلاب'!$A$6:$A$505,0))&amp;"",""))</f>
        <v/>
      </c>
      <c r="H2745" s="22">
        <f>IF(OR(B2745&amp;""="",NOT(ISNUMBER(A2745))),"",IF(COUNTIFS($B$6:$B$3005,B2745&amp;"",$A$6:$A$3005,"&gt;"&amp;A2745)=0,1,0))</f>
        <v/>
      </c>
    </row>
    <row r="2746">
      <c r="A2746" s="13" t="n"/>
      <c r="B2746" s="5" t="n"/>
      <c r="C2746" s="17" t="n"/>
      <c r="D2746" s="5" t="n"/>
      <c r="E2746" s="5" t="n"/>
      <c r="F2746" s="6">
        <f>IF(B2746&amp;""="","",IFERROR(INDEX('الطلاب'!$B$6:$B$505,MATCH(B2746&amp;"",'الطلاب'!$A$6:$A$505,0))&amp;"","كود غير موجود"))</f>
        <v/>
      </c>
      <c r="G2746" s="6">
        <f>IF(B2746&amp;""="","",IFERROR(INDEX('الطلاب'!$F$6:$F$505,MATCH(B2746&amp;"",'الطلاب'!$A$6:$A$505,0))&amp;"",""))</f>
        <v/>
      </c>
      <c r="H2746" s="22">
        <f>IF(OR(B2746&amp;""="",NOT(ISNUMBER(A2746))),"",IF(COUNTIFS($B$6:$B$3005,B2746&amp;"",$A$6:$A$3005,"&gt;"&amp;A2746)=0,1,0))</f>
        <v/>
      </c>
    </row>
    <row r="2747">
      <c r="A2747" s="13" t="n"/>
      <c r="B2747" s="5" t="n"/>
      <c r="C2747" s="17" t="n"/>
      <c r="D2747" s="5" t="n"/>
      <c r="E2747" s="5" t="n"/>
      <c r="F2747" s="6">
        <f>IF(B2747&amp;""="","",IFERROR(INDEX('الطلاب'!$B$6:$B$505,MATCH(B2747&amp;"",'الطلاب'!$A$6:$A$505,0))&amp;"","كود غير موجود"))</f>
        <v/>
      </c>
      <c r="G2747" s="6">
        <f>IF(B2747&amp;""="","",IFERROR(INDEX('الطلاب'!$F$6:$F$505,MATCH(B2747&amp;"",'الطلاب'!$A$6:$A$505,0))&amp;"",""))</f>
        <v/>
      </c>
      <c r="H2747" s="22">
        <f>IF(OR(B2747&amp;""="",NOT(ISNUMBER(A2747))),"",IF(COUNTIFS($B$6:$B$3005,B2747&amp;"",$A$6:$A$3005,"&gt;"&amp;A2747)=0,1,0))</f>
        <v/>
      </c>
    </row>
    <row r="2748">
      <c r="A2748" s="13" t="n"/>
      <c r="B2748" s="5" t="n"/>
      <c r="C2748" s="17" t="n"/>
      <c r="D2748" s="5" t="n"/>
      <c r="E2748" s="5" t="n"/>
      <c r="F2748" s="6">
        <f>IF(B2748&amp;""="","",IFERROR(INDEX('الطلاب'!$B$6:$B$505,MATCH(B2748&amp;"",'الطلاب'!$A$6:$A$505,0))&amp;"","كود غير موجود"))</f>
        <v/>
      </c>
      <c r="G2748" s="6">
        <f>IF(B2748&amp;""="","",IFERROR(INDEX('الطلاب'!$F$6:$F$505,MATCH(B2748&amp;"",'الطلاب'!$A$6:$A$505,0))&amp;"",""))</f>
        <v/>
      </c>
      <c r="H2748" s="22">
        <f>IF(OR(B2748&amp;""="",NOT(ISNUMBER(A2748))),"",IF(COUNTIFS($B$6:$B$3005,B2748&amp;"",$A$6:$A$3005,"&gt;"&amp;A2748)=0,1,0))</f>
        <v/>
      </c>
    </row>
    <row r="2749">
      <c r="A2749" s="13" t="n"/>
      <c r="B2749" s="5" t="n"/>
      <c r="C2749" s="17" t="n"/>
      <c r="D2749" s="5" t="n"/>
      <c r="E2749" s="5" t="n"/>
      <c r="F2749" s="6">
        <f>IF(B2749&amp;""="","",IFERROR(INDEX('الطلاب'!$B$6:$B$505,MATCH(B2749&amp;"",'الطلاب'!$A$6:$A$505,0))&amp;"","كود غير موجود"))</f>
        <v/>
      </c>
      <c r="G2749" s="6">
        <f>IF(B2749&amp;""="","",IFERROR(INDEX('الطلاب'!$F$6:$F$505,MATCH(B2749&amp;"",'الطلاب'!$A$6:$A$505,0))&amp;"",""))</f>
        <v/>
      </c>
      <c r="H2749" s="22">
        <f>IF(OR(B2749&amp;""="",NOT(ISNUMBER(A2749))),"",IF(COUNTIFS($B$6:$B$3005,B2749&amp;"",$A$6:$A$3005,"&gt;"&amp;A2749)=0,1,0))</f>
        <v/>
      </c>
    </row>
    <row r="2750">
      <c r="A2750" s="13" t="n"/>
      <c r="B2750" s="5" t="n"/>
      <c r="C2750" s="17" t="n"/>
      <c r="D2750" s="5" t="n"/>
      <c r="E2750" s="5" t="n"/>
      <c r="F2750" s="6">
        <f>IF(B2750&amp;""="","",IFERROR(INDEX('الطلاب'!$B$6:$B$505,MATCH(B2750&amp;"",'الطلاب'!$A$6:$A$505,0))&amp;"","كود غير موجود"))</f>
        <v/>
      </c>
      <c r="G2750" s="6">
        <f>IF(B2750&amp;""="","",IFERROR(INDEX('الطلاب'!$F$6:$F$505,MATCH(B2750&amp;"",'الطلاب'!$A$6:$A$505,0))&amp;"",""))</f>
        <v/>
      </c>
      <c r="H2750" s="22">
        <f>IF(OR(B2750&amp;""="",NOT(ISNUMBER(A2750))),"",IF(COUNTIFS($B$6:$B$3005,B2750&amp;"",$A$6:$A$3005,"&gt;"&amp;A2750)=0,1,0))</f>
        <v/>
      </c>
    </row>
    <row r="2751">
      <c r="A2751" s="13" t="n"/>
      <c r="B2751" s="5" t="n"/>
      <c r="C2751" s="17" t="n"/>
      <c r="D2751" s="5" t="n"/>
      <c r="E2751" s="5" t="n"/>
      <c r="F2751" s="6">
        <f>IF(B2751&amp;""="","",IFERROR(INDEX('الطلاب'!$B$6:$B$505,MATCH(B2751&amp;"",'الطلاب'!$A$6:$A$505,0))&amp;"","كود غير موجود"))</f>
        <v/>
      </c>
      <c r="G2751" s="6">
        <f>IF(B2751&amp;""="","",IFERROR(INDEX('الطلاب'!$F$6:$F$505,MATCH(B2751&amp;"",'الطلاب'!$A$6:$A$505,0))&amp;"",""))</f>
        <v/>
      </c>
      <c r="H2751" s="22">
        <f>IF(OR(B2751&amp;""="",NOT(ISNUMBER(A2751))),"",IF(COUNTIFS($B$6:$B$3005,B2751&amp;"",$A$6:$A$3005,"&gt;"&amp;A2751)=0,1,0))</f>
        <v/>
      </c>
    </row>
    <row r="2752">
      <c r="A2752" s="13" t="n"/>
      <c r="B2752" s="5" t="n"/>
      <c r="C2752" s="17" t="n"/>
      <c r="D2752" s="5" t="n"/>
      <c r="E2752" s="5" t="n"/>
      <c r="F2752" s="6">
        <f>IF(B2752&amp;""="","",IFERROR(INDEX('الطلاب'!$B$6:$B$505,MATCH(B2752&amp;"",'الطلاب'!$A$6:$A$505,0))&amp;"","كود غير موجود"))</f>
        <v/>
      </c>
      <c r="G2752" s="6">
        <f>IF(B2752&amp;""="","",IFERROR(INDEX('الطلاب'!$F$6:$F$505,MATCH(B2752&amp;"",'الطلاب'!$A$6:$A$505,0))&amp;"",""))</f>
        <v/>
      </c>
      <c r="H2752" s="22">
        <f>IF(OR(B2752&amp;""="",NOT(ISNUMBER(A2752))),"",IF(COUNTIFS($B$6:$B$3005,B2752&amp;"",$A$6:$A$3005,"&gt;"&amp;A2752)=0,1,0))</f>
        <v/>
      </c>
    </row>
    <row r="2753">
      <c r="A2753" s="13" t="n"/>
      <c r="B2753" s="5" t="n"/>
      <c r="C2753" s="17" t="n"/>
      <c r="D2753" s="5" t="n"/>
      <c r="E2753" s="5" t="n"/>
      <c r="F2753" s="6">
        <f>IF(B2753&amp;""="","",IFERROR(INDEX('الطلاب'!$B$6:$B$505,MATCH(B2753&amp;"",'الطلاب'!$A$6:$A$505,0))&amp;"","كود غير موجود"))</f>
        <v/>
      </c>
      <c r="G2753" s="6">
        <f>IF(B2753&amp;""="","",IFERROR(INDEX('الطلاب'!$F$6:$F$505,MATCH(B2753&amp;"",'الطلاب'!$A$6:$A$505,0))&amp;"",""))</f>
        <v/>
      </c>
      <c r="H2753" s="22">
        <f>IF(OR(B2753&amp;""="",NOT(ISNUMBER(A2753))),"",IF(COUNTIFS($B$6:$B$3005,B2753&amp;"",$A$6:$A$3005,"&gt;"&amp;A2753)=0,1,0))</f>
        <v/>
      </c>
    </row>
    <row r="2754">
      <c r="A2754" s="13" t="n"/>
      <c r="B2754" s="5" t="n"/>
      <c r="C2754" s="17" t="n"/>
      <c r="D2754" s="5" t="n"/>
      <c r="E2754" s="5" t="n"/>
      <c r="F2754" s="6">
        <f>IF(B2754&amp;""="","",IFERROR(INDEX('الطلاب'!$B$6:$B$505,MATCH(B2754&amp;"",'الطلاب'!$A$6:$A$505,0))&amp;"","كود غير موجود"))</f>
        <v/>
      </c>
      <c r="G2754" s="6">
        <f>IF(B2754&amp;""="","",IFERROR(INDEX('الطلاب'!$F$6:$F$505,MATCH(B2754&amp;"",'الطلاب'!$A$6:$A$505,0))&amp;"",""))</f>
        <v/>
      </c>
      <c r="H2754" s="22">
        <f>IF(OR(B2754&amp;""="",NOT(ISNUMBER(A2754))),"",IF(COUNTIFS($B$6:$B$3005,B2754&amp;"",$A$6:$A$3005,"&gt;"&amp;A2754)=0,1,0))</f>
        <v/>
      </c>
    </row>
    <row r="2755">
      <c r="A2755" s="13" t="n"/>
      <c r="B2755" s="5" t="n"/>
      <c r="C2755" s="17" t="n"/>
      <c r="D2755" s="5" t="n"/>
      <c r="E2755" s="5" t="n"/>
      <c r="F2755" s="6">
        <f>IF(B2755&amp;""="","",IFERROR(INDEX('الطلاب'!$B$6:$B$505,MATCH(B2755&amp;"",'الطلاب'!$A$6:$A$505,0))&amp;"","كود غير موجود"))</f>
        <v/>
      </c>
      <c r="G2755" s="6">
        <f>IF(B2755&amp;""="","",IFERROR(INDEX('الطلاب'!$F$6:$F$505,MATCH(B2755&amp;"",'الطلاب'!$A$6:$A$505,0))&amp;"",""))</f>
        <v/>
      </c>
      <c r="H2755" s="22">
        <f>IF(OR(B2755&amp;""="",NOT(ISNUMBER(A2755))),"",IF(COUNTIFS($B$6:$B$3005,B2755&amp;"",$A$6:$A$3005,"&gt;"&amp;A2755)=0,1,0))</f>
        <v/>
      </c>
    </row>
    <row r="2756">
      <c r="A2756" s="13" t="n"/>
      <c r="B2756" s="5" t="n"/>
      <c r="C2756" s="17" t="n"/>
      <c r="D2756" s="5" t="n"/>
      <c r="E2756" s="5" t="n"/>
      <c r="F2756" s="6">
        <f>IF(B2756&amp;""="","",IFERROR(INDEX('الطلاب'!$B$6:$B$505,MATCH(B2756&amp;"",'الطلاب'!$A$6:$A$505,0))&amp;"","كود غير موجود"))</f>
        <v/>
      </c>
      <c r="G2756" s="6">
        <f>IF(B2756&amp;""="","",IFERROR(INDEX('الطلاب'!$F$6:$F$505,MATCH(B2756&amp;"",'الطلاب'!$A$6:$A$505,0))&amp;"",""))</f>
        <v/>
      </c>
      <c r="H2756" s="22">
        <f>IF(OR(B2756&amp;""="",NOT(ISNUMBER(A2756))),"",IF(COUNTIFS($B$6:$B$3005,B2756&amp;"",$A$6:$A$3005,"&gt;"&amp;A2756)=0,1,0))</f>
        <v/>
      </c>
    </row>
    <row r="2757">
      <c r="A2757" s="13" t="n"/>
      <c r="B2757" s="5" t="n"/>
      <c r="C2757" s="17" t="n"/>
      <c r="D2757" s="5" t="n"/>
      <c r="E2757" s="5" t="n"/>
      <c r="F2757" s="6">
        <f>IF(B2757&amp;""="","",IFERROR(INDEX('الطلاب'!$B$6:$B$505,MATCH(B2757&amp;"",'الطلاب'!$A$6:$A$505,0))&amp;"","كود غير موجود"))</f>
        <v/>
      </c>
      <c r="G2757" s="6">
        <f>IF(B2757&amp;""="","",IFERROR(INDEX('الطلاب'!$F$6:$F$505,MATCH(B2757&amp;"",'الطلاب'!$A$6:$A$505,0))&amp;"",""))</f>
        <v/>
      </c>
      <c r="H2757" s="22">
        <f>IF(OR(B2757&amp;""="",NOT(ISNUMBER(A2757))),"",IF(COUNTIFS($B$6:$B$3005,B2757&amp;"",$A$6:$A$3005,"&gt;"&amp;A2757)=0,1,0))</f>
        <v/>
      </c>
    </row>
    <row r="2758">
      <c r="A2758" s="13" t="n"/>
      <c r="B2758" s="5" t="n"/>
      <c r="C2758" s="17" t="n"/>
      <c r="D2758" s="5" t="n"/>
      <c r="E2758" s="5" t="n"/>
      <c r="F2758" s="6">
        <f>IF(B2758&amp;""="","",IFERROR(INDEX('الطلاب'!$B$6:$B$505,MATCH(B2758&amp;"",'الطلاب'!$A$6:$A$505,0))&amp;"","كود غير موجود"))</f>
        <v/>
      </c>
      <c r="G2758" s="6">
        <f>IF(B2758&amp;""="","",IFERROR(INDEX('الطلاب'!$F$6:$F$505,MATCH(B2758&amp;"",'الطلاب'!$A$6:$A$505,0))&amp;"",""))</f>
        <v/>
      </c>
      <c r="H2758" s="22">
        <f>IF(OR(B2758&amp;""="",NOT(ISNUMBER(A2758))),"",IF(COUNTIFS($B$6:$B$3005,B2758&amp;"",$A$6:$A$3005,"&gt;"&amp;A2758)=0,1,0))</f>
        <v/>
      </c>
    </row>
    <row r="2759">
      <c r="A2759" s="13" t="n"/>
      <c r="B2759" s="5" t="n"/>
      <c r="C2759" s="17" t="n"/>
      <c r="D2759" s="5" t="n"/>
      <c r="E2759" s="5" t="n"/>
      <c r="F2759" s="6">
        <f>IF(B2759&amp;""="","",IFERROR(INDEX('الطلاب'!$B$6:$B$505,MATCH(B2759&amp;"",'الطلاب'!$A$6:$A$505,0))&amp;"","كود غير موجود"))</f>
        <v/>
      </c>
      <c r="G2759" s="6">
        <f>IF(B2759&amp;""="","",IFERROR(INDEX('الطلاب'!$F$6:$F$505,MATCH(B2759&amp;"",'الطلاب'!$A$6:$A$505,0))&amp;"",""))</f>
        <v/>
      </c>
      <c r="H2759" s="22">
        <f>IF(OR(B2759&amp;""="",NOT(ISNUMBER(A2759))),"",IF(COUNTIFS($B$6:$B$3005,B2759&amp;"",$A$6:$A$3005,"&gt;"&amp;A2759)=0,1,0))</f>
        <v/>
      </c>
    </row>
    <row r="2760">
      <c r="A2760" s="13" t="n"/>
      <c r="B2760" s="5" t="n"/>
      <c r="C2760" s="17" t="n"/>
      <c r="D2760" s="5" t="n"/>
      <c r="E2760" s="5" t="n"/>
      <c r="F2760" s="6">
        <f>IF(B2760&amp;""="","",IFERROR(INDEX('الطلاب'!$B$6:$B$505,MATCH(B2760&amp;"",'الطلاب'!$A$6:$A$505,0))&amp;"","كود غير موجود"))</f>
        <v/>
      </c>
      <c r="G2760" s="6">
        <f>IF(B2760&amp;""="","",IFERROR(INDEX('الطلاب'!$F$6:$F$505,MATCH(B2760&amp;"",'الطلاب'!$A$6:$A$505,0))&amp;"",""))</f>
        <v/>
      </c>
      <c r="H2760" s="22">
        <f>IF(OR(B2760&amp;""="",NOT(ISNUMBER(A2760))),"",IF(COUNTIFS($B$6:$B$3005,B2760&amp;"",$A$6:$A$3005,"&gt;"&amp;A2760)=0,1,0))</f>
        <v/>
      </c>
    </row>
    <row r="2761">
      <c r="A2761" s="13" t="n"/>
      <c r="B2761" s="5" t="n"/>
      <c r="C2761" s="17" t="n"/>
      <c r="D2761" s="5" t="n"/>
      <c r="E2761" s="5" t="n"/>
      <c r="F2761" s="6">
        <f>IF(B2761&amp;""="","",IFERROR(INDEX('الطلاب'!$B$6:$B$505,MATCH(B2761&amp;"",'الطلاب'!$A$6:$A$505,0))&amp;"","كود غير موجود"))</f>
        <v/>
      </c>
      <c r="G2761" s="6">
        <f>IF(B2761&amp;""="","",IFERROR(INDEX('الطلاب'!$F$6:$F$505,MATCH(B2761&amp;"",'الطلاب'!$A$6:$A$505,0))&amp;"",""))</f>
        <v/>
      </c>
      <c r="H2761" s="22">
        <f>IF(OR(B2761&amp;""="",NOT(ISNUMBER(A2761))),"",IF(COUNTIFS($B$6:$B$3005,B2761&amp;"",$A$6:$A$3005,"&gt;"&amp;A2761)=0,1,0))</f>
        <v/>
      </c>
    </row>
    <row r="2762">
      <c r="A2762" s="13" t="n"/>
      <c r="B2762" s="5" t="n"/>
      <c r="C2762" s="17" t="n"/>
      <c r="D2762" s="5" t="n"/>
      <c r="E2762" s="5" t="n"/>
      <c r="F2762" s="6">
        <f>IF(B2762&amp;""="","",IFERROR(INDEX('الطلاب'!$B$6:$B$505,MATCH(B2762&amp;"",'الطلاب'!$A$6:$A$505,0))&amp;"","كود غير موجود"))</f>
        <v/>
      </c>
      <c r="G2762" s="6">
        <f>IF(B2762&amp;""="","",IFERROR(INDEX('الطلاب'!$F$6:$F$505,MATCH(B2762&amp;"",'الطلاب'!$A$6:$A$505,0))&amp;"",""))</f>
        <v/>
      </c>
      <c r="H2762" s="22">
        <f>IF(OR(B2762&amp;""="",NOT(ISNUMBER(A2762))),"",IF(COUNTIFS($B$6:$B$3005,B2762&amp;"",$A$6:$A$3005,"&gt;"&amp;A2762)=0,1,0))</f>
        <v/>
      </c>
    </row>
    <row r="2763">
      <c r="A2763" s="13" t="n"/>
      <c r="B2763" s="5" t="n"/>
      <c r="C2763" s="17" t="n"/>
      <c r="D2763" s="5" t="n"/>
      <c r="E2763" s="5" t="n"/>
      <c r="F2763" s="6">
        <f>IF(B2763&amp;""="","",IFERROR(INDEX('الطلاب'!$B$6:$B$505,MATCH(B2763&amp;"",'الطلاب'!$A$6:$A$505,0))&amp;"","كود غير موجود"))</f>
        <v/>
      </c>
      <c r="G2763" s="6">
        <f>IF(B2763&amp;""="","",IFERROR(INDEX('الطلاب'!$F$6:$F$505,MATCH(B2763&amp;"",'الطلاب'!$A$6:$A$505,0))&amp;"",""))</f>
        <v/>
      </c>
      <c r="H2763" s="22">
        <f>IF(OR(B2763&amp;""="",NOT(ISNUMBER(A2763))),"",IF(COUNTIFS($B$6:$B$3005,B2763&amp;"",$A$6:$A$3005,"&gt;"&amp;A2763)=0,1,0))</f>
        <v/>
      </c>
    </row>
    <row r="2764">
      <c r="A2764" s="13" t="n"/>
      <c r="B2764" s="5" t="n"/>
      <c r="C2764" s="17" t="n"/>
      <c r="D2764" s="5" t="n"/>
      <c r="E2764" s="5" t="n"/>
      <c r="F2764" s="6">
        <f>IF(B2764&amp;""="","",IFERROR(INDEX('الطلاب'!$B$6:$B$505,MATCH(B2764&amp;"",'الطلاب'!$A$6:$A$505,0))&amp;"","كود غير موجود"))</f>
        <v/>
      </c>
      <c r="G2764" s="6">
        <f>IF(B2764&amp;""="","",IFERROR(INDEX('الطلاب'!$F$6:$F$505,MATCH(B2764&amp;"",'الطلاب'!$A$6:$A$505,0))&amp;"",""))</f>
        <v/>
      </c>
      <c r="H2764" s="22">
        <f>IF(OR(B2764&amp;""="",NOT(ISNUMBER(A2764))),"",IF(COUNTIFS($B$6:$B$3005,B2764&amp;"",$A$6:$A$3005,"&gt;"&amp;A2764)=0,1,0))</f>
        <v/>
      </c>
    </row>
    <row r="2765">
      <c r="A2765" s="13" t="n"/>
      <c r="B2765" s="5" t="n"/>
      <c r="C2765" s="17" t="n"/>
      <c r="D2765" s="5" t="n"/>
      <c r="E2765" s="5" t="n"/>
      <c r="F2765" s="6">
        <f>IF(B2765&amp;""="","",IFERROR(INDEX('الطلاب'!$B$6:$B$505,MATCH(B2765&amp;"",'الطلاب'!$A$6:$A$505,0))&amp;"","كود غير موجود"))</f>
        <v/>
      </c>
      <c r="G2765" s="6">
        <f>IF(B2765&amp;""="","",IFERROR(INDEX('الطلاب'!$F$6:$F$505,MATCH(B2765&amp;"",'الطلاب'!$A$6:$A$505,0))&amp;"",""))</f>
        <v/>
      </c>
      <c r="H2765" s="22">
        <f>IF(OR(B2765&amp;""="",NOT(ISNUMBER(A2765))),"",IF(COUNTIFS($B$6:$B$3005,B2765&amp;"",$A$6:$A$3005,"&gt;"&amp;A2765)=0,1,0))</f>
        <v/>
      </c>
    </row>
    <row r="2766">
      <c r="A2766" s="13" t="n"/>
      <c r="B2766" s="5" t="n"/>
      <c r="C2766" s="17" t="n"/>
      <c r="D2766" s="5" t="n"/>
      <c r="E2766" s="5" t="n"/>
      <c r="F2766" s="6">
        <f>IF(B2766&amp;""="","",IFERROR(INDEX('الطلاب'!$B$6:$B$505,MATCH(B2766&amp;"",'الطلاب'!$A$6:$A$505,0))&amp;"","كود غير موجود"))</f>
        <v/>
      </c>
      <c r="G2766" s="6">
        <f>IF(B2766&amp;""="","",IFERROR(INDEX('الطلاب'!$F$6:$F$505,MATCH(B2766&amp;"",'الطلاب'!$A$6:$A$505,0))&amp;"",""))</f>
        <v/>
      </c>
      <c r="H2766" s="22">
        <f>IF(OR(B2766&amp;""="",NOT(ISNUMBER(A2766))),"",IF(COUNTIFS($B$6:$B$3005,B2766&amp;"",$A$6:$A$3005,"&gt;"&amp;A2766)=0,1,0))</f>
        <v/>
      </c>
    </row>
    <row r="2767">
      <c r="A2767" s="13" t="n"/>
      <c r="B2767" s="5" t="n"/>
      <c r="C2767" s="17" t="n"/>
      <c r="D2767" s="5" t="n"/>
      <c r="E2767" s="5" t="n"/>
      <c r="F2767" s="6">
        <f>IF(B2767&amp;""="","",IFERROR(INDEX('الطلاب'!$B$6:$B$505,MATCH(B2767&amp;"",'الطلاب'!$A$6:$A$505,0))&amp;"","كود غير موجود"))</f>
        <v/>
      </c>
      <c r="G2767" s="6">
        <f>IF(B2767&amp;""="","",IFERROR(INDEX('الطلاب'!$F$6:$F$505,MATCH(B2767&amp;"",'الطلاب'!$A$6:$A$505,0))&amp;"",""))</f>
        <v/>
      </c>
      <c r="H2767" s="22">
        <f>IF(OR(B2767&amp;""="",NOT(ISNUMBER(A2767))),"",IF(COUNTIFS($B$6:$B$3005,B2767&amp;"",$A$6:$A$3005,"&gt;"&amp;A2767)=0,1,0))</f>
        <v/>
      </c>
    </row>
    <row r="2768">
      <c r="A2768" s="13" t="n"/>
      <c r="B2768" s="5" t="n"/>
      <c r="C2768" s="17" t="n"/>
      <c r="D2768" s="5" t="n"/>
      <c r="E2768" s="5" t="n"/>
      <c r="F2768" s="6">
        <f>IF(B2768&amp;""="","",IFERROR(INDEX('الطلاب'!$B$6:$B$505,MATCH(B2768&amp;"",'الطلاب'!$A$6:$A$505,0))&amp;"","كود غير موجود"))</f>
        <v/>
      </c>
      <c r="G2768" s="6">
        <f>IF(B2768&amp;""="","",IFERROR(INDEX('الطلاب'!$F$6:$F$505,MATCH(B2768&amp;"",'الطلاب'!$A$6:$A$505,0))&amp;"",""))</f>
        <v/>
      </c>
      <c r="H2768" s="22">
        <f>IF(OR(B2768&amp;""="",NOT(ISNUMBER(A2768))),"",IF(COUNTIFS($B$6:$B$3005,B2768&amp;"",$A$6:$A$3005,"&gt;"&amp;A2768)=0,1,0))</f>
        <v/>
      </c>
    </row>
    <row r="2769">
      <c r="A2769" s="13" t="n"/>
      <c r="B2769" s="5" t="n"/>
      <c r="C2769" s="17" t="n"/>
      <c r="D2769" s="5" t="n"/>
      <c r="E2769" s="5" t="n"/>
      <c r="F2769" s="6">
        <f>IF(B2769&amp;""="","",IFERROR(INDEX('الطلاب'!$B$6:$B$505,MATCH(B2769&amp;"",'الطلاب'!$A$6:$A$505,0))&amp;"","كود غير موجود"))</f>
        <v/>
      </c>
      <c r="G2769" s="6">
        <f>IF(B2769&amp;""="","",IFERROR(INDEX('الطلاب'!$F$6:$F$505,MATCH(B2769&amp;"",'الطلاب'!$A$6:$A$505,0))&amp;"",""))</f>
        <v/>
      </c>
      <c r="H2769" s="22">
        <f>IF(OR(B2769&amp;""="",NOT(ISNUMBER(A2769))),"",IF(COUNTIFS($B$6:$B$3005,B2769&amp;"",$A$6:$A$3005,"&gt;"&amp;A2769)=0,1,0))</f>
        <v/>
      </c>
    </row>
    <row r="2770">
      <c r="A2770" s="13" t="n"/>
      <c r="B2770" s="5" t="n"/>
      <c r="C2770" s="17" t="n"/>
      <c r="D2770" s="5" t="n"/>
      <c r="E2770" s="5" t="n"/>
      <c r="F2770" s="6">
        <f>IF(B2770&amp;""="","",IFERROR(INDEX('الطلاب'!$B$6:$B$505,MATCH(B2770&amp;"",'الطلاب'!$A$6:$A$505,0))&amp;"","كود غير موجود"))</f>
        <v/>
      </c>
      <c r="G2770" s="6">
        <f>IF(B2770&amp;""="","",IFERROR(INDEX('الطلاب'!$F$6:$F$505,MATCH(B2770&amp;"",'الطلاب'!$A$6:$A$505,0))&amp;"",""))</f>
        <v/>
      </c>
      <c r="H2770" s="22">
        <f>IF(OR(B2770&amp;""="",NOT(ISNUMBER(A2770))),"",IF(COUNTIFS($B$6:$B$3005,B2770&amp;"",$A$6:$A$3005,"&gt;"&amp;A2770)=0,1,0))</f>
        <v/>
      </c>
    </row>
    <row r="2771">
      <c r="A2771" s="13" t="n"/>
      <c r="B2771" s="5" t="n"/>
      <c r="C2771" s="17" t="n"/>
      <c r="D2771" s="5" t="n"/>
      <c r="E2771" s="5" t="n"/>
      <c r="F2771" s="6">
        <f>IF(B2771&amp;""="","",IFERROR(INDEX('الطلاب'!$B$6:$B$505,MATCH(B2771&amp;"",'الطلاب'!$A$6:$A$505,0))&amp;"","كود غير موجود"))</f>
        <v/>
      </c>
      <c r="G2771" s="6">
        <f>IF(B2771&amp;""="","",IFERROR(INDEX('الطلاب'!$F$6:$F$505,MATCH(B2771&amp;"",'الطلاب'!$A$6:$A$505,0))&amp;"",""))</f>
        <v/>
      </c>
      <c r="H2771" s="22">
        <f>IF(OR(B2771&amp;""="",NOT(ISNUMBER(A2771))),"",IF(COUNTIFS($B$6:$B$3005,B2771&amp;"",$A$6:$A$3005,"&gt;"&amp;A2771)=0,1,0))</f>
        <v/>
      </c>
    </row>
    <row r="2772">
      <c r="A2772" s="13" t="n"/>
      <c r="B2772" s="5" t="n"/>
      <c r="C2772" s="17" t="n"/>
      <c r="D2772" s="5" t="n"/>
      <c r="E2772" s="5" t="n"/>
      <c r="F2772" s="6">
        <f>IF(B2772&amp;""="","",IFERROR(INDEX('الطلاب'!$B$6:$B$505,MATCH(B2772&amp;"",'الطلاب'!$A$6:$A$505,0))&amp;"","كود غير موجود"))</f>
        <v/>
      </c>
      <c r="G2772" s="6">
        <f>IF(B2772&amp;""="","",IFERROR(INDEX('الطلاب'!$F$6:$F$505,MATCH(B2772&amp;"",'الطلاب'!$A$6:$A$505,0))&amp;"",""))</f>
        <v/>
      </c>
      <c r="H2772" s="22">
        <f>IF(OR(B2772&amp;""="",NOT(ISNUMBER(A2772))),"",IF(COUNTIFS($B$6:$B$3005,B2772&amp;"",$A$6:$A$3005,"&gt;"&amp;A2772)=0,1,0))</f>
        <v/>
      </c>
    </row>
    <row r="2773">
      <c r="A2773" s="13" t="n"/>
      <c r="B2773" s="5" t="n"/>
      <c r="C2773" s="17" t="n"/>
      <c r="D2773" s="5" t="n"/>
      <c r="E2773" s="5" t="n"/>
      <c r="F2773" s="6">
        <f>IF(B2773&amp;""="","",IFERROR(INDEX('الطلاب'!$B$6:$B$505,MATCH(B2773&amp;"",'الطلاب'!$A$6:$A$505,0))&amp;"","كود غير موجود"))</f>
        <v/>
      </c>
      <c r="G2773" s="6">
        <f>IF(B2773&amp;""="","",IFERROR(INDEX('الطلاب'!$F$6:$F$505,MATCH(B2773&amp;"",'الطلاب'!$A$6:$A$505,0))&amp;"",""))</f>
        <v/>
      </c>
      <c r="H2773" s="22">
        <f>IF(OR(B2773&amp;""="",NOT(ISNUMBER(A2773))),"",IF(COUNTIFS($B$6:$B$3005,B2773&amp;"",$A$6:$A$3005,"&gt;"&amp;A2773)=0,1,0))</f>
        <v/>
      </c>
    </row>
    <row r="2774">
      <c r="A2774" s="13" t="n"/>
      <c r="B2774" s="5" t="n"/>
      <c r="C2774" s="17" t="n"/>
      <c r="D2774" s="5" t="n"/>
      <c r="E2774" s="5" t="n"/>
      <c r="F2774" s="6">
        <f>IF(B2774&amp;""="","",IFERROR(INDEX('الطلاب'!$B$6:$B$505,MATCH(B2774&amp;"",'الطلاب'!$A$6:$A$505,0))&amp;"","كود غير موجود"))</f>
        <v/>
      </c>
      <c r="G2774" s="6">
        <f>IF(B2774&amp;""="","",IFERROR(INDEX('الطلاب'!$F$6:$F$505,MATCH(B2774&amp;"",'الطلاب'!$A$6:$A$505,0))&amp;"",""))</f>
        <v/>
      </c>
      <c r="H2774" s="22">
        <f>IF(OR(B2774&amp;""="",NOT(ISNUMBER(A2774))),"",IF(COUNTIFS($B$6:$B$3005,B2774&amp;"",$A$6:$A$3005,"&gt;"&amp;A2774)=0,1,0))</f>
        <v/>
      </c>
    </row>
    <row r="2775">
      <c r="A2775" s="13" t="n"/>
      <c r="B2775" s="5" t="n"/>
      <c r="C2775" s="17" t="n"/>
      <c r="D2775" s="5" t="n"/>
      <c r="E2775" s="5" t="n"/>
      <c r="F2775" s="6">
        <f>IF(B2775&amp;""="","",IFERROR(INDEX('الطلاب'!$B$6:$B$505,MATCH(B2775&amp;"",'الطلاب'!$A$6:$A$505,0))&amp;"","كود غير موجود"))</f>
        <v/>
      </c>
      <c r="G2775" s="6">
        <f>IF(B2775&amp;""="","",IFERROR(INDEX('الطلاب'!$F$6:$F$505,MATCH(B2775&amp;"",'الطلاب'!$A$6:$A$505,0))&amp;"",""))</f>
        <v/>
      </c>
      <c r="H2775" s="22">
        <f>IF(OR(B2775&amp;""="",NOT(ISNUMBER(A2775))),"",IF(COUNTIFS($B$6:$B$3005,B2775&amp;"",$A$6:$A$3005,"&gt;"&amp;A2775)=0,1,0))</f>
        <v/>
      </c>
    </row>
    <row r="2776">
      <c r="A2776" s="13" t="n"/>
      <c r="B2776" s="5" t="n"/>
      <c r="C2776" s="17" t="n"/>
      <c r="D2776" s="5" t="n"/>
      <c r="E2776" s="5" t="n"/>
      <c r="F2776" s="6">
        <f>IF(B2776&amp;""="","",IFERROR(INDEX('الطلاب'!$B$6:$B$505,MATCH(B2776&amp;"",'الطلاب'!$A$6:$A$505,0))&amp;"","كود غير موجود"))</f>
        <v/>
      </c>
      <c r="G2776" s="6">
        <f>IF(B2776&amp;""="","",IFERROR(INDEX('الطلاب'!$F$6:$F$505,MATCH(B2776&amp;"",'الطلاب'!$A$6:$A$505,0))&amp;"",""))</f>
        <v/>
      </c>
      <c r="H2776" s="22">
        <f>IF(OR(B2776&amp;""="",NOT(ISNUMBER(A2776))),"",IF(COUNTIFS($B$6:$B$3005,B2776&amp;"",$A$6:$A$3005,"&gt;"&amp;A2776)=0,1,0))</f>
        <v/>
      </c>
    </row>
    <row r="2777">
      <c r="A2777" s="13" t="n"/>
      <c r="B2777" s="5" t="n"/>
      <c r="C2777" s="17" t="n"/>
      <c r="D2777" s="5" t="n"/>
      <c r="E2777" s="5" t="n"/>
      <c r="F2777" s="6">
        <f>IF(B2777&amp;""="","",IFERROR(INDEX('الطلاب'!$B$6:$B$505,MATCH(B2777&amp;"",'الطلاب'!$A$6:$A$505,0))&amp;"","كود غير موجود"))</f>
        <v/>
      </c>
      <c r="G2777" s="6">
        <f>IF(B2777&amp;""="","",IFERROR(INDEX('الطلاب'!$F$6:$F$505,MATCH(B2777&amp;"",'الطلاب'!$A$6:$A$505,0))&amp;"",""))</f>
        <v/>
      </c>
      <c r="H2777" s="22">
        <f>IF(OR(B2777&amp;""="",NOT(ISNUMBER(A2777))),"",IF(COUNTIFS($B$6:$B$3005,B2777&amp;"",$A$6:$A$3005,"&gt;"&amp;A2777)=0,1,0))</f>
        <v/>
      </c>
    </row>
    <row r="2778">
      <c r="A2778" s="13" t="n"/>
      <c r="B2778" s="5" t="n"/>
      <c r="C2778" s="17" t="n"/>
      <c r="D2778" s="5" t="n"/>
      <c r="E2778" s="5" t="n"/>
      <c r="F2778" s="6">
        <f>IF(B2778&amp;""="","",IFERROR(INDEX('الطلاب'!$B$6:$B$505,MATCH(B2778&amp;"",'الطلاب'!$A$6:$A$505,0))&amp;"","كود غير موجود"))</f>
        <v/>
      </c>
      <c r="G2778" s="6">
        <f>IF(B2778&amp;""="","",IFERROR(INDEX('الطلاب'!$F$6:$F$505,MATCH(B2778&amp;"",'الطلاب'!$A$6:$A$505,0))&amp;"",""))</f>
        <v/>
      </c>
      <c r="H2778" s="22">
        <f>IF(OR(B2778&amp;""="",NOT(ISNUMBER(A2778))),"",IF(COUNTIFS($B$6:$B$3005,B2778&amp;"",$A$6:$A$3005,"&gt;"&amp;A2778)=0,1,0))</f>
        <v/>
      </c>
    </row>
    <row r="2779">
      <c r="A2779" s="13" t="n"/>
      <c r="B2779" s="5" t="n"/>
      <c r="C2779" s="17" t="n"/>
      <c r="D2779" s="5" t="n"/>
      <c r="E2779" s="5" t="n"/>
      <c r="F2779" s="6">
        <f>IF(B2779&amp;""="","",IFERROR(INDEX('الطلاب'!$B$6:$B$505,MATCH(B2779&amp;"",'الطلاب'!$A$6:$A$505,0))&amp;"","كود غير موجود"))</f>
        <v/>
      </c>
      <c r="G2779" s="6">
        <f>IF(B2779&amp;""="","",IFERROR(INDEX('الطلاب'!$F$6:$F$505,MATCH(B2779&amp;"",'الطلاب'!$A$6:$A$505,0))&amp;"",""))</f>
        <v/>
      </c>
      <c r="H2779" s="22">
        <f>IF(OR(B2779&amp;""="",NOT(ISNUMBER(A2779))),"",IF(COUNTIFS($B$6:$B$3005,B2779&amp;"",$A$6:$A$3005,"&gt;"&amp;A2779)=0,1,0))</f>
        <v/>
      </c>
    </row>
    <row r="2780">
      <c r="A2780" s="13" t="n"/>
      <c r="B2780" s="5" t="n"/>
      <c r="C2780" s="17" t="n"/>
      <c r="D2780" s="5" t="n"/>
      <c r="E2780" s="5" t="n"/>
      <c r="F2780" s="6">
        <f>IF(B2780&amp;""="","",IFERROR(INDEX('الطلاب'!$B$6:$B$505,MATCH(B2780&amp;"",'الطلاب'!$A$6:$A$505,0))&amp;"","كود غير موجود"))</f>
        <v/>
      </c>
      <c r="G2780" s="6">
        <f>IF(B2780&amp;""="","",IFERROR(INDEX('الطلاب'!$F$6:$F$505,MATCH(B2780&amp;"",'الطلاب'!$A$6:$A$505,0))&amp;"",""))</f>
        <v/>
      </c>
      <c r="H2780" s="22">
        <f>IF(OR(B2780&amp;""="",NOT(ISNUMBER(A2780))),"",IF(COUNTIFS($B$6:$B$3005,B2780&amp;"",$A$6:$A$3005,"&gt;"&amp;A2780)=0,1,0))</f>
        <v/>
      </c>
    </row>
    <row r="2781">
      <c r="A2781" s="13" t="n"/>
      <c r="B2781" s="5" t="n"/>
      <c r="C2781" s="17" t="n"/>
      <c r="D2781" s="5" t="n"/>
      <c r="E2781" s="5" t="n"/>
      <c r="F2781" s="6">
        <f>IF(B2781&amp;""="","",IFERROR(INDEX('الطلاب'!$B$6:$B$505,MATCH(B2781&amp;"",'الطلاب'!$A$6:$A$505,0))&amp;"","كود غير موجود"))</f>
        <v/>
      </c>
      <c r="G2781" s="6">
        <f>IF(B2781&amp;""="","",IFERROR(INDEX('الطلاب'!$F$6:$F$505,MATCH(B2781&amp;"",'الطلاب'!$A$6:$A$505,0))&amp;"",""))</f>
        <v/>
      </c>
      <c r="H2781" s="22">
        <f>IF(OR(B2781&amp;""="",NOT(ISNUMBER(A2781))),"",IF(COUNTIFS($B$6:$B$3005,B2781&amp;"",$A$6:$A$3005,"&gt;"&amp;A2781)=0,1,0))</f>
        <v/>
      </c>
    </row>
    <row r="2782">
      <c r="A2782" s="13" t="n"/>
      <c r="B2782" s="5" t="n"/>
      <c r="C2782" s="17" t="n"/>
      <c r="D2782" s="5" t="n"/>
      <c r="E2782" s="5" t="n"/>
      <c r="F2782" s="6">
        <f>IF(B2782&amp;""="","",IFERROR(INDEX('الطلاب'!$B$6:$B$505,MATCH(B2782&amp;"",'الطلاب'!$A$6:$A$505,0))&amp;"","كود غير موجود"))</f>
        <v/>
      </c>
      <c r="G2782" s="6">
        <f>IF(B2782&amp;""="","",IFERROR(INDEX('الطلاب'!$F$6:$F$505,MATCH(B2782&amp;"",'الطلاب'!$A$6:$A$505,0))&amp;"",""))</f>
        <v/>
      </c>
      <c r="H2782" s="22">
        <f>IF(OR(B2782&amp;""="",NOT(ISNUMBER(A2782))),"",IF(COUNTIFS($B$6:$B$3005,B2782&amp;"",$A$6:$A$3005,"&gt;"&amp;A2782)=0,1,0))</f>
        <v/>
      </c>
    </row>
    <row r="2783">
      <c r="A2783" s="13" t="n"/>
      <c r="B2783" s="5" t="n"/>
      <c r="C2783" s="17" t="n"/>
      <c r="D2783" s="5" t="n"/>
      <c r="E2783" s="5" t="n"/>
      <c r="F2783" s="6">
        <f>IF(B2783&amp;""="","",IFERROR(INDEX('الطلاب'!$B$6:$B$505,MATCH(B2783&amp;"",'الطلاب'!$A$6:$A$505,0))&amp;"","كود غير موجود"))</f>
        <v/>
      </c>
      <c r="G2783" s="6">
        <f>IF(B2783&amp;""="","",IFERROR(INDEX('الطلاب'!$F$6:$F$505,MATCH(B2783&amp;"",'الطلاب'!$A$6:$A$505,0))&amp;"",""))</f>
        <v/>
      </c>
      <c r="H2783" s="22">
        <f>IF(OR(B2783&amp;""="",NOT(ISNUMBER(A2783))),"",IF(COUNTIFS($B$6:$B$3005,B2783&amp;"",$A$6:$A$3005,"&gt;"&amp;A2783)=0,1,0))</f>
        <v/>
      </c>
    </row>
    <row r="2784">
      <c r="A2784" s="13" t="n"/>
      <c r="B2784" s="5" t="n"/>
      <c r="C2784" s="17" t="n"/>
      <c r="D2784" s="5" t="n"/>
      <c r="E2784" s="5" t="n"/>
      <c r="F2784" s="6">
        <f>IF(B2784&amp;""="","",IFERROR(INDEX('الطلاب'!$B$6:$B$505,MATCH(B2784&amp;"",'الطلاب'!$A$6:$A$505,0))&amp;"","كود غير موجود"))</f>
        <v/>
      </c>
      <c r="G2784" s="6">
        <f>IF(B2784&amp;""="","",IFERROR(INDEX('الطلاب'!$F$6:$F$505,MATCH(B2784&amp;"",'الطلاب'!$A$6:$A$505,0))&amp;"",""))</f>
        <v/>
      </c>
      <c r="H2784" s="22">
        <f>IF(OR(B2784&amp;""="",NOT(ISNUMBER(A2784))),"",IF(COUNTIFS($B$6:$B$3005,B2784&amp;"",$A$6:$A$3005,"&gt;"&amp;A2784)=0,1,0))</f>
        <v/>
      </c>
    </row>
    <row r="2785">
      <c r="A2785" s="13" t="n"/>
      <c r="B2785" s="5" t="n"/>
      <c r="C2785" s="17" t="n"/>
      <c r="D2785" s="5" t="n"/>
      <c r="E2785" s="5" t="n"/>
      <c r="F2785" s="6">
        <f>IF(B2785&amp;""="","",IFERROR(INDEX('الطلاب'!$B$6:$B$505,MATCH(B2785&amp;"",'الطلاب'!$A$6:$A$505,0))&amp;"","كود غير موجود"))</f>
        <v/>
      </c>
      <c r="G2785" s="6">
        <f>IF(B2785&amp;""="","",IFERROR(INDEX('الطلاب'!$F$6:$F$505,MATCH(B2785&amp;"",'الطلاب'!$A$6:$A$505,0))&amp;"",""))</f>
        <v/>
      </c>
      <c r="H2785" s="22">
        <f>IF(OR(B2785&amp;""="",NOT(ISNUMBER(A2785))),"",IF(COUNTIFS($B$6:$B$3005,B2785&amp;"",$A$6:$A$3005,"&gt;"&amp;A2785)=0,1,0))</f>
        <v/>
      </c>
    </row>
    <row r="2786">
      <c r="A2786" s="13" t="n"/>
      <c r="B2786" s="5" t="n"/>
      <c r="C2786" s="17" t="n"/>
      <c r="D2786" s="5" t="n"/>
      <c r="E2786" s="5" t="n"/>
      <c r="F2786" s="6">
        <f>IF(B2786&amp;""="","",IFERROR(INDEX('الطلاب'!$B$6:$B$505,MATCH(B2786&amp;"",'الطلاب'!$A$6:$A$505,0))&amp;"","كود غير موجود"))</f>
        <v/>
      </c>
      <c r="G2786" s="6">
        <f>IF(B2786&amp;""="","",IFERROR(INDEX('الطلاب'!$F$6:$F$505,MATCH(B2786&amp;"",'الطلاب'!$A$6:$A$505,0))&amp;"",""))</f>
        <v/>
      </c>
      <c r="H2786" s="22">
        <f>IF(OR(B2786&amp;""="",NOT(ISNUMBER(A2786))),"",IF(COUNTIFS($B$6:$B$3005,B2786&amp;"",$A$6:$A$3005,"&gt;"&amp;A2786)=0,1,0))</f>
        <v/>
      </c>
    </row>
    <row r="2787">
      <c r="A2787" s="13" t="n"/>
      <c r="B2787" s="5" t="n"/>
      <c r="C2787" s="17" t="n"/>
      <c r="D2787" s="5" t="n"/>
      <c r="E2787" s="5" t="n"/>
      <c r="F2787" s="6">
        <f>IF(B2787&amp;""="","",IFERROR(INDEX('الطلاب'!$B$6:$B$505,MATCH(B2787&amp;"",'الطلاب'!$A$6:$A$505,0))&amp;"","كود غير موجود"))</f>
        <v/>
      </c>
      <c r="G2787" s="6">
        <f>IF(B2787&amp;""="","",IFERROR(INDEX('الطلاب'!$F$6:$F$505,MATCH(B2787&amp;"",'الطلاب'!$A$6:$A$505,0))&amp;"",""))</f>
        <v/>
      </c>
      <c r="H2787" s="22">
        <f>IF(OR(B2787&amp;""="",NOT(ISNUMBER(A2787))),"",IF(COUNTIFS($B$6:$B$3005,B2787&amp;"",$A$6:$A$3005,"&gt;"&amp;A2787)=0,1,0))</f>
        <v/>
      </c>
    </row>
    <row r="2788">
      <c r="A2788" s="13" t="n"/>
      <c r="B2788" s="5" t="n"/>
      <c r="C2788" s="17" t="n"/>
      <c r="D2788" s="5" t="n"/>
      <c r="E2788" s="5" t="n"/>
      <c r="F2788" s="6">
        <f>IF(B2788&amp;""="","",IFERROR(INDEX('الطلاب'!$B$6:$B$505,MATCH(B2788&amp;"",'الطلاب'!$A$6:$A$505,0))&amp;"","كود غير موجود"))</f>
        <v/>
      </c>
      <c r="G2788" s="6">
        <f>IF(B2788&amp;""="","",IFERROR(INDEX('الطلاب'!$F$6:$F$505,MATCH(B2788&amp;"",'الطلاب'!$A$6:$A$505,0))&amp;"",""))</f>
        <v/>
      </c>
      <c r="H2788" s="22">
        <f>IF(OR(B2788&amp;""="",NOT(ISNUMBER(A2788))),"",IF(COUNTIFS($B$6:$B$3005,B2788&amp;"",$A$6:$A$3005,"&gt;"&amp;A2788)=0,1,0))</f>
        <v/>
      </c>
    </row>
    <row r="2789">
      <c r="A2789" s="13" t="n"/>
      <c r="B2789" s="5" t="n"/>
      <c r="C2789" s="17" t="n"/>
      <c r="D2789" s="5" t="n"/>
      <c r="E2789" s="5" t="n"/>
      <c r="F2789" s="6">
        <f>IF(B2789&amp;""="","",IFERROR(INDEX('الطلاب'!$B$6:$B$505,MATCH(B2789&amp;"",'الطلاب'!$A$6:$A$505,0))&amp;"","كود غير موجود"))</f>
        <v/>
      </c>
      <c r="G2789" s="6">
        <f>IF(B2789&amp;""="","",IFERROR(INDEX('الطلاب'!$F$6:$F$505,MATCH(B2789&amp;"",'الطلاب'!$A$6:$A$505,0))&amp;"",""))</f>
        <v/>
      </c>
      <c r="H2789" s="22">
        <f>IF(OR(B2789&amp;""="",NOT(ISNUMBER(A2789))),"",IF(COUNTIFS($B$6:$B$3005,B2789&amp;"",$A$6:$A$3005,"&gt;"&amp;A2789)=0,1,0))</f>
        <v/>
      </c>
    </row>
    <row r="2790">
      <c r="A2790" s="13" t="n"/>
      <c r="B2790" s="5" t="n"/>
      <c r="C2790" s="17" t="n"/>
      <c r="D2790" s="5" t="n"/>
      <c r="E2790" s="5" t="n"/>
      <c r="F2790" s="6">
        <f>IF(B2790&amp;""="","",IFERROR(INDEX('الطلاب'!$B$6:$B$505,MATCH(B2790&amp;"",'الطلاب'!$A$6:$A$505,0))&amp;"","كود غير موجود"))</f>
        <v/>
      </c>
      <c r="G2790" s="6">
        <f>IF(B2790&amp;""="","",IFERROR(INDEX('الطلاب'!$F$6:$F$505,MATCH(B2790&amp;"",'الطلاب'!$A$6:$A$505,0))&amp;"",""))</f>
        <v/>
      </c>
      <c r="H2790" s="22">
        <f>IF(OR(B2790&amp;""="",NOT(ISNUMBER(A2790))),"",IF(COUNTIFS($B$6:$B$3005,B2790&amp;"",$A$6:$A$3005,"&gt;"&amp;A2790)=0,1,0))</f>
        <v/>
      </c>
    </row>
    <row r="2791">
      <c r="A2791" s="13" t="n"/>
      <c r="B2791" s="5" t="n"/>
      <c r="C2791" s="17" t="n"/>
      <c r="D2791" s="5" t="n"/>
      <c r="E2791" s="5" t="n"/>
      <c r="F2791" s="6">
        <f>IF(B2791&amp;""="","",IFERROR(INDEX('الطلاب'!$B$6:$B$505,MATCH(B2791&amp;"",'الطلاب'!$A$6:$A$505,0))&amp;"","كود غير موجود"))</f>
        <v/>
      </c>
      <c r="G2791" s="6">
        <f>IF(B2791&amp;""="","",IFERROR(INDEX('الطلاب'!$F$6:$F$505,MATCH(B2791&amp;"",'الطلاب'!$A$6:$A$505,0))&amp;"",""))</f>
        <v/>
      </c>
      <c r="H2791" s="22">
        <f>IF(OR(B2791&amp;""="",NOT(ISNUMBER(A2791))),"",IF(COUNTIFS($B$6:$B$3005,B2791&amp;"",$A$6:$A$3005,"&gt;"&amp;A2791)=0,1,0))</f>
        <v/>
      </c>
    </row>
    <row r="2792">
      <c r="A2792" s="13" t="n"/>
      <c r="B2792" s="5" t="n"/>
      <c r="C2792" s="17" t="n"/>
      <c r="D2792" s="5" t="n"/>
      <c r="E2792" s="5" t="n"/>
      <c r="F2792" s="6">
        <f>IF(B2792&amp;""="","",IFERROR(INDEX('الطلاب'!$B$6:$B$505,MATCH(B2792&amp;"",'الطلاب'!$A$6:$A$505,0))&amp;"","كود غير موجود"))</f>
        <v/>
      </c>
      <c r="G2792" s="6">
        <f>IF(B2792&amp;""="","",IFERROR(INDEX('الطلاب'!$F$6:$F$505,MATCH(B2792&amp;"",'الطلاب'!$A$6:$A$505,0))&amp;"",""))</f>
        <v/>
      </c>
      <c r="H2792" s="22">
        <f>IF(OR(B2792&amp;""="",NOT(ISNUMBER(A2792))),"",IF(COUNTIFS($B$6:$B$3005,B2792&amp;"",$A$6:$A$3005,"&gt;"&amp;A2792)=0,1,0))</f>
        <v/>
      </c>
    </row>
    <row r="2793">
      <c r="A2793" s="13" t="n"/>
      <c r="B2793" s="5" t="n"/>
      <c r="C2793" s="17" t="n"/>
      <c r="D2793" s="5" t="n"/>
      <c r="E2793" s="5" t="n"/>
      <c r="F2793" s="6">
        <f>IF(B2793&amp;""="","",IFERROR(INDEX('الطلاب'!$B$6:$B$505,MATCH(B2793&amp;"",'الطلاب'!$A$6:$A$505,0))&amp;"","كود غير موجود"))</f>
        <v/>
      </c>
      <c r="G2793" s="6">
        <f>IF(B2793&amp;""="","",IFERROR(INDEX('الطلاب'!$F$6:$F$505,MATCH(B2793&amp;"",'الطلاب'!$A$6:$A$505,0))&amp;"",""))</f>
        <v/>
      </c>
      <c r="H2793" s="22">
        <f>IF(OR(B2793&amp;""="",NOT(ISNUMBER(A2793))),"",IF(COUNTIFS($B$6:$B$3005,B2793&amp;"",$A$6:$A$3005,"&gt;"&amp;A2793)=0,1,0))</f>
        <v/>
      </c>
    </row>
    <row r="2794">
      <c r="A2794" s="13" t="n"/>
      <c r="B2794" s="5" t="n"/>
      <c r="C2794" s="17" t="n"/>
      <c r="D2794" s="5" t="n"/>
      <c r="E2794" s="5" t="n"/>
      <c r="F2794" s="6">
        <f>IF(B2794&amp;""="","",IFERROR(INDEX('الطلاب'!$B$6:$B$505,MATCH(B2794&amp;"",'الطلاب'!$A$6:$A$505,0))&amp;"","كود غير موجود"))</f>
        <v/>
      </c>
      <c r="G2794" s="6">
        <f>IF(B2794&amp;""="","",IFERROR(INDEX('الطلاب'!$F$6:$F$505,MATCH(B2794&amp;"",'الطلاب'!$A$6:$A$505,0))&amp;"",""))</f>
        <v/>
      </c>
      <c r="H2794" s="22">
        <f>IF(OR(B2794&amp;""="",NOT(ISNUMBER(A2794))),"",IF(COUNTIFS($B$6:$B$3005,B2794&amp;"",$A$6:$A$3005,"&gt;"&amp;A2794)=0,1,0))</f>
        <v/>
      </c>
    </row>
    <row r="2795">
      <c r="A2795" s="13" t="n"/>
      <c r="B2795" s="5" t="n"/>
      <c r="C2795" s="17" t="n"/>
      <c r="D2795" s="5" t="n"/>
      <c r="E2795" s="5" t="n"/>
      <c r="F2795" s="6">
        <f>IF(B2795&amp;""="","",IFERROR(INDEX('الطلاب'!$B$6:$B$505,MATCH(B2795&amp;"",'الطلاب'!$A$6:$A$505,0))&amp;"","كود غير موجود"))</f>
        <v/>
      </c>
      <c r="G2795" s="6">
        <f>IF(B2795&amp;""="","",IFERROR(INDEX('الطلاب'!$F$6:$F$505,MATCH(B2795&amp;"",'الطلاب'!$A$6:$A$505,0))&amp;"",""))</f>
        <v/>
      </c>
      <c r="H2795" s="22">
        <f>IF(OR(B2795&amp;""="",NOT(ISNUMBER(A2795))),"",IF(COUNTIFS($B$6:$B$3005,B2795&amp;"",$A$6:$A$3005,"&gt;"&amp;A2795)=0,1,0))</f>
        <v/>
      </c>
    </row>
    <row r="2796">
      <c r="A2796" s="13" t="n"/>
      <c r="B2796" s="5" t="n"/>
      <c r="C2796" s="17" t="n"/>
      <c r="D2796" s="5" t="n"/>
      <c r="E2796" s="5" t="n"/>
      <c r="F2796" s="6">
        <f>IF(B2796&amp;""="","",IFERROR(INDEX('الطلاب'!$B$6:$B$505,MATCH(B2796&amp;"",'الطلاب'!$A$6:$A$505,0))&amp;"","كود غير موجود"))</f>
        <v/>
      </c>
      <c r="G2796" s="6">
        <f>IF(B2796&amp;""="","",IFERROR(INDEX('الطلاب'!$F$6:$F$505,MATCH(B2796&amp;"",'الطلاب'!$A$6:$A$505,0))&amp;"",""))</f>
        <v/>
      </c>
      <c r="H2796" s="22">
        <f>IF(OR(B2796&amp;""="",NOT(ISNUMBER(A2796))),"",IF(COUNTIFS($B$6:$B$3005,B2796&amp;"",$A$6:$A$3005,"&gt;"&amp;A2796)=0,1,0))</f>
        <v/>
      </c>
    </row>
    <row r="2797">
      <c r="A2797" s="13" t="n"/>
      <c r="B2797" s="5" t="n"/>
      <c r="C2797" s="17" t="n"/>
      <c r="D2797" s="5" t="n"/>
      <c r="E2797" s="5" t="n"/>
      <c r="F2797" s="6">
        <f>IF(B2797&amp;""="","",IFERROR(INDEX('الطلاب'!$B$6:$B$505,MATCH(B2797&amp;"",'الطلاب'!$A$6:$A$505,0))&amp;"","كود غير موجود"))</f>
        <v/>
      </c>
      <c r="G2797" s="6">
        <f>IF(B2797&amp;""="","",IFERROR(INDEX('الطلاب'!$F$6:$F$505,MATCH(B2797&amp;"",'الطلاب'!$A$6:$A$505,0))&amp;"",""))</f>
        <v/>
      </c>
      <c r="H2797" s="22">
        <f>IF(OR(B2797&amp;""="",NOT(ISNUMBER(A2797))),"",IF(COUNTIFS($B$6:$B$3005,B2797&amp;"",$A$6:$A$3005,"&gt;"&amp;A2797)=0,1,0))</f>
        <v/>
      </c>
    </row>
    <row r="2798">
      <c r="A2798" s="13" t="n"/>
      <c r="B2798" s="5" t="n"/>
      <c r="C2798" s="17" t="n"/>
      <c r="D2798" s="5" t="n"/>
      <c r="E2798" s="5" t="n"/>
      <c r="F2798" s="6">
        <f>IF(B2798&amp;""="","",IFERROR(INDEX('الطلاب'!$B$6:$B$505,MATCH(B2798&amp;"",'الطلاب'!$A$6:$A$505,0))&amp;"","كود غير موجود"))</f>
        <v/>
      </c>
      <c r="G2798" s="6">
        <f>IF(B2798&amp;""="","",IFERROR(INDEX('الطلاب'!$F$6:$F$505,MATCH(B2798&amp;"",'الطلاب'!$A$6:$A$505,0))&amp;"",""))</f>
        <v/>
      </c>
      <c r="H2798" s="22">
        <f>IF(OR(B2798&amp;""="",NOT(ISNUMBER(A2798))),"",IF(COUNTIFS($B$6:$B$3005,B2798&amp;"",$A$6:$A$3005,"&gt;"&amp;A2798)=0,1,0))</f>
        <v/>
      </c>
    </row>
    <row r="2799">
      <c r="A2799" s="13" t="n"/>
      <c r="B2799" s="5" t="n"/>
      <c r="C2799" s="17" t="n"/>
      <c r="D2799" s="5" t="n"/>
      <c r="E2799" s="5" t="n"/>
      <c r="F2799" s="6">
        <f>IF(B2799&amp;""="","",IFERROR(INDEX('الطلاب'!$B$6:$B$505,MATCH(B2799&amp;"",'الطلاب'!$A$6:$A$505,0))&amp;"","كود غير موجود"))</f>
        <v/>
      </c>
      <c r="G2799" s="6">
        <f>IF(B2799&amp;""="","",IFERROR(INDEX('الطلاب'!$F$6:$F$505,MATCH(B2799&amp;"",'الطلاب'!$A$6:$A$505,0))&amp;"",""))</f>
        <v/>
      </c>
      <c r="H2799" s="22">
        <f>IF(OR(B2799&amp;""="",NOT(ISNUMBER(A2799))),"",IF(COUNTIFS($B$6:$B$3005,B2799&amp;"",$A$6:$A$3005,"&gt;"&amp;A2799)=0,1,0))</f>
        <v/>
      </c>
    </row>
    <row r="2800">
      <c r="A2800" s="13" t="n"/>
      <c r="B2800" s="5" t="n"/>
      <c r="C2800" s="17" t="n"/>
      <c r="D2800" s="5" t="n"/>
      <c r="E2800" s="5" t="n"/>
      <c r="F2800" s="6">
        <f>IF(B2800&amp;""="","",IFERROR(INDEX('الطلاب'!$B$6:$B$505,MATCH(B2800&amp;"",'الطلاب'!$A$6:$A$505,0))&amp;"","كود غير موجود"))</f>
        <v/>
      </c>
      <c r="G2800" s="6">
        <f>IF(B2800&amp;""="","",IFERROR(INDEX('الطلاب'!$F$6:$F$505,MATCH(B2800&amp;"",'الطلاب'!$A$6:$A$505,0))&amp;"",""))</f>
        <v/>
      </c>
      <c r="H2800" s="22">
        <f>IF(OR(B2800&amp;""="",NOT(ISNUMBER(A2800))),"",IF(COUNTIFS($B$6:$B$3005,B2800&amp;"",$A$6:$A$3005,"&gt;"&amp;A2800)=0,1,0))</f>
        <v/>
      </c>
    </row>
    <row r="2801">
      <c r="A2801" s="13" t="n"/>
      <c r="B2801" s="5" t="n"/>
      <c r="C2801" s="17" t="n"/>
      <c r="D2801" s="5" t="n"/>
      <c r="E2801" s="5" t="n"/>
      <c r="F2801" s="6">
        <f>IF(B2801&amp;""="","",IFERROR(INDEX('الطلاب'!$B$6:$B$505,MATCH(B2801&amp;"",'الطلاب'!$A$6:$A$505,0))&amp;"","كود غير موجود"))</f>
        <v/>
      </c>
      <c r="G2801" s="6">
        <f>IF(B2801&amp;""="","",IFERROR(INDEX('الطلاب'!$F$6:$F$505,MATCH(B2801&amp;"",'الطلاب'!$A$6:$A$505,0))&amp;"",""))</f>
        <v/>
      </c>
      <c r="H2801" s="22">
        <f>IF(OR(B2801&amp;""="",NOT(ISNUMBER(A2801))),"",IF(COUNTIFS($B$6:$B$3005,B2801&amp;"",$A$6:$A$3005,"&gt;"&amp;A2801)=0,1,0))</f>
        <v/>
      </c>
    </row>
    <row r="2802">
      <c r="A2802" s="13" t="n"/>
      <c r="B2802" s="5" t="n"/>
      <c r="C2802" s="17" t="n"/>
      <c r="D2802" s="5" t="n"/>
      <c r="E2802" s="5" t="n"/>
      <c r="F2802" s="6">
        <f>IF(B2802&amp;""="","",IFERROR(INDEX('الطلاب'!$B$6:$B$505,MATCH(B2802&amp;"",'الطلاب'!$A$6:$A$505,0))&amp;"","كود غير موجود"))</f>
        <v/>
      </c>
      <c r="G2802" s="6">
        <f>IF(B2802&amp;""="","",IFERROR(INDEX('الطلاب'!$F$6:$F$505,MATCH(B2802&amp;"",'الطلاب'!$A$6:$A$505,0))&amp;"",""))</f>
        <v/>
      </c>
      <c r="H2802" s="22">
        <f>IF(OR(B2802&amp;""="",NOT(ISNUMBER(A2802))),"",IF(COUNTIFS($B$6:$B$3005,B2802&amp;"",$A$6:$A$3005,"&gt;"&amp;A2802)=0,1,0))</f>
        <v/>
      </c>
    </row>
    <row r="2803">
      <c r="A2803" s="13" t="n"/>
      <c r="B2803" s="5" t="n"/>
      <c r="C2803" s="17" t="n"/>
      <c r="D2803" s="5" t="n"/>
      <c r="E2803" s="5" t="n"/>
      <c r="F2803" s="6">
        <f>IF(B2803&amp;""="","",IFERROR(INDEX('الطلاب'!$B$6:$B$505,MATCH(B2803&amp;"",'الطلاب'!$A$6:$A$505,0))&amp;"","كود غير موجود"))</f>
        <v/>
      </c>
      <c r="G2803" s="6">
        <f>IF(B2803&amp;""="","",IFERROR(INDEX('الطلاب'!$F$6:$F$505,MATCH(B2803&amp;"",'الطلاب'!$A$6:$A$505,0))&amp;"",""))</f>
        <v/>
      </c>
      <c r="H2803" s="22">
        <f>IF(OR(B2803&amp;""="",NOT(ISNUMBER(A2803))),"",IF(COUNTIFS($B$6:$B$3005,B2803&amp;"",$A$6:$A$3005,"&gt;"&amp;A2803)=0,1,0))</f>
        <v/>
      </c>
    </row>
    <row r="2804">
      <c r="A2804" s="13" t="n"/>
      <c r="B2804" s="5" t="n"/>
      <c r="C2804" s="17" t="n"/>
      <c r="D2804" s="5" t="n"/>
      <c r="E2804" s="5" t="n"/>
      <c r="F2804" s="6">
        <f>IF(B2804&amp;""="","",IFERROR(INDEX('الطلاب'!$B$6:$B$505,MATCH(B2804&amp;"",'الطلاب'!$A$6:$A$505,0))&amp;"","كود غير موجود"))</f>
        <v/>
      </c>
      <c r="G2804" s="6">
        <f>IF(B2804&amp;""="","",IFERROR(INDEX('الطلاب'!$F$6:$F$505,MATCH(B2804&amp;"",'الطلاب'!$A$6:$A$505,0))&amp;"",""))</f>
        <v/>
      </c>
      <c r="H2804" s="22">
        <f>IF(OR(B2804&amp;""="",NOT(ISNUMBER(A2804))),"",IF(COUNTIFS($B$6:$B$3005,B2804&amp;"",$A$6:$A$3005,"&gt;"&amp;A2804)=0,1,0))</f>
        <v/>
      </c>
    </row>
    <row r="2805">
      <c r="A2805" s="13" t="n"/>
      <c r="B2805" s="5" t="n"/>
      <c r="C2805" s="17" t="n"/>
      <c r="D2805" s="5" t="n"/>
      <c r="E2805" s="5" t="n"/>
      <c r="F2805" s="6">
        <f>IF(B2805&amp;""="","",IFERROR(INDEX('الطلاب'!$B$6:$B$505,MATCH(B2805&amp;"",'الطلاب'!$A$6:$A$505,0))&amp;"","كود غير موجود"))</f>
        <v/>
      </c>
      <c r="G2805" s="6">
        <f>IF(B2805&amp;""="","",IFERROR(INDEX('الطلاب'!$F$6:$F$505,MATCH(B2805&amp;"",'الطلاب'!$A$6:$A$505,0))&amp;"",""))</f>
        <v/>
      </c>
      <c r="H2805" s="22">
        <f>IF(OR(B2805&amp;""="",NOT(ISNUMBER(A2805))),"",IF(COUNTIFS($B$6:$B$3005,B2805&amp;"",$A$6:$A$3005,"&gt;"&amp;A2805)=0,1,0))</f>
        <v/>
      </c>
    </row>
    <row r="2806">
      <c r="A2806" s="13" t="n"/>
      <c r="B2806" s="5" t="n"/>
      <c r="C2806" s="17" t="n"/>
      <c r="D2806" s="5" t="n"/>
      <c r="E2806" s="5" t="n"/>
      <c r="F2806" s="6">
        <f>IF(B2806&amp;""="","",IFERROR(INDEX('الطلاب'!$B$6:$B$505,MATCH(B2806&amp;"",'الطلاب'!$A$6:$A$505,0))&amp;"","كود غير موجود"))</f>
        <v/>
      </c>
      <c r="G2806" s="6">
        <f>IF(B2806&amp;""="","",IFERROR(INDEX('الطلاب'!$F$6:$F$505,MATCH(B2806&amp;"",'الطلاب'!$A$6:$A$505,0))&amp;"",""))</f>
        <v/>
      </c>
      <c r="H2806" s="22">
        <f>IF(OR(B2806&amp;""="",NOT(ISNUMBER(A2806))),"",IF(COUNTIFS($B$6:$B$3005,B2806&amp;"",$A$6:$A$3005,"&gt;"&amp;A2806)=0,1,0))</f>
        <v/>
      </c>
    </row>
    <row r="2807">
      <c r="A2807" s="13" t="n"/>
      <c r="B2807" s="5" t="n"/>
      <c r="C2807" s="17" t="n"/>
      <c r="D2807" s="5" t="n"/>
      <c r="E2807" s="5" t="n"/>
      <c r="F2807" s="6">
        <f>IF(B2807&amp;""="","",IFERROR(INDEX('الطلاب'!$B$6:$B$505,MATCH(B2807&amp;"",'الطلاب'!$A$6:$A$505,0))&amp;"","كود غير موجود"))</f>
        <v/>
      </c>
      <c r="G2807" s="6">
        <f>IF(B2807&amp;""="","",IFERROR(INDEX('الطلاب'!$F$6:$F$505,MATCH(B2807&amp;"",'الطلاب'!$A$6:$A$505,0))&amp;"",""))</f>
        <v/>
      </c>
      <c r="H2807" s="22">
        <f>IF(OR(B2807&amp;""="",NOT(ISNUMBER(A2807))),"",IF(COUNTIFS($B$6:$B$3005,B2807&amp;"",$A$6:$A$3005,"&gt;"&amp;A2807)=0,1,0))</f>
        <v/>
      </c>
    </row>
    <row r="2808">
      <c r="A2808" s="13" t="n"/>
      <c r="B2808" s="5" t="n"/>
      <c r="C2808" s="17" t="n"/>
      <c r="D2808" s="5" t="n"/>
      <c r="E2808" s="5" t="n"/>
      <c r="F2808" s="6">
        <f>IF(B2808&amp;""="","",IFERROR(INDEX('الطلاب'!$B$6:$B$505,MATCH(B2808&amp;"",'الطلاب'!$A$6:$A$505,0))&amp;"","كود غير موجود"))</f>
        <v/>
      </c>
      <c r="G2808" s="6">
        <f>IF(B2808&amp;""="","",IFERROR(INDEX('الطلاب'!$F$6:$F$505,MATCH(B2808&amp;"",'الطلاب'!$A$6:$A$505,0))&amp;"",""))</f>
        <v/>
      </c>
      <c r="H2808" s="22">
        <f>IF(OR(B2808&amp;""="",NOT(ISNUMBER(A2808))),"",IF(COUNTIFS($B$6:$B$3005,B2808&amp;"",$A$6:$A$3005,"&gt;"&amp;A2808)=0,1,0))</f>
        <v/>
      </c>
    </row>
    <row r="2809">
      <c r="A2809" s="13" t="n"/>
      <c r="B2809" s="5" t="n"/>
      <c r="C2809" s="17" t="n"/>
      <c r="D2809" s="5" t="n"/>
      <c r="E2809" s="5" t="n"/>
      <c r="F2809" s="6">
        <f>IF(B2809&amp;""="","",IFERROR(INDEX('الطلاب'!$B$6:$B$505,MATCH(B2809&amp;"",'الطلاب'!$A$6:$A$505,0))&amp;"","كود غير موجود"))</f>
        <v/>
      </c>
      <c r="G2809" s="6">
        <f>IF(B2809&amp;""="","",IFERROR(INDEX('الطلاب'!$F$6:$F$505,MATCH(B2809&amp;"",'الطلاب'!$A$6:$A$505,0))&amp;"",""))</f>
        <v/>
      </c>
      <c r="H2809" s="22">
        <f>IF(OR(B2809&amp;""="",NOT(ISNUMBER(A2809))),"",IF(COUNTIFS($B$6:$B$3005,B2809&amp;"",$A$6:$A$3005,"&gt;"&amp;A2809)=0,1,0))</f>
        <v/>
      </c>
    </row>
    <row r="2810">
      <c r="A2810" s="13" t="n"/>
      <c r="B2810" s="5" t="n"/>
      <c r="C2810" s="17" t="n"/>
      <c r="D2810" s="5" t="n"/>
      <c r="E2810" s="5" t="n"/>
      <c r="F2810" s="6">
        <f>IF(B2810&amp;""="","",IFERROR(INDEX('الطلاب'!$B$6:$B$505,MATCH(B2810&amp;"",'الطلاب'!$A$6:$A$505,0))&amp;"","كود غير موجود"))</f>
        <v/>
      </c>
      <c r="G2810" s="6">
        <f>IF(B2810&amp;""="","",IFERROR(INDEX('الطلاب'!$F$6:$F$505,MATCH(B2810&amp;"",'الطلاب'!$A$6:$A$505,0))&amp;"",""))</f>
        <v/>
      </c>
      <c r="H2810" s="22">
        <f>IF(OR(B2810&amp;""="",NOT(ISNUMBER(A2810))),"",IF(COUNTIFS($B$6:$B$3005,B2810&amp;"",$A$6:$A$3005,"&gt;"&amp;A2810)=0,1,0))</f>
        <v/>
      </c>
    </row>
    <row r="2811">
      <c r="A2811" s="13" t="n"/>
      <c r="B2811" s="5" t="n"/>
      <c r="C2811" s="17" t="n"/>
      <c r="D2811" s="5" t="n"/>
      <c r="E2811" s="5" t="n"/>
      <c r="F2811" s="6">
        <f>IF(B2811&amp;""="","",IFERROR(INDEX('الطلاب'!$B$6:$B$505,MATCH(B2811&amp;"",'الطلاب'!$A$6:$A$505,0))&amp;"","كود غير موجود"))</f>
        <v/>
      </c>
      <c r="G2811" s="6">
        <f>IF(B2811&amp;""="","",IFERROR(INDEX('الطلاب'!$F$6:$F$505,MATCH(B2811&amp;"",'الطلاب'!$A$6:$A$505,0))&amp;"",""))</f>
        <v/>
      </c>
      <c r="H2811" s="22">
        <f>IF(OR(B2811&amp;""="",NOT(ISNUMBER(A2811))),"",IF(COUNTIFS($B$6:$B$3005,B2811&amp;"",$A$6:$A$3005,"&gt;"&amp;A2811)=0,1,0))</f>
        <v/>
      </c>
    </row>
    <row r="2812">
      <c r="A2812" s="13" t="n"/>
      <c r="B2812" s="5" t="n"/>
      <c r="C2812" s="17" t="n"/>
      <c r="D2812" s="5" t="n"/>
      <c r="E2812" s="5" t="n"/>
      <c r="F2812" s="6">
        <f>IF(B2812&amp;""="","",IFERROR(INDEX('الطلاب'!$B$6:$B$505,MATCH(B2812&amp;"",'الطلاب'!$A$6:$A$505,0))&amp;"","كود غير موجود"))</f>
        <v/>
      </c>
      <c r="G2812" s="6">
        <f>IF(B2812&amp;""="","",IFERROR(INDEX('الطلاب'!$F$6:$F$505,MATCH(B2812&amp;"",'الطلاب'!$A$6:$A$505,0))&amp;"",""))</f>
        <v/>
      </c>
      <c r="H2812" s="22">
        <f>IF(OR(B2812&amp;""="",NOT(ISNUMBER(A2812))),"",IF(COUNTIFS($B$6:$B$3005,B2812&amp;"",$A$6:$A$3005,"&gt;"&amp;A2812)=0,1,0))</f>
        <v/>
      </c>
    </row>
    <row r="2813">
      <c r="A2813" s="13" t="n"/>
      <c r="B2813" s="5" t="n"/>
      <c r="C2813" s="17" t="n"/>
      <c r="D2813" s="5" t="n"/>
      <c r="E2813" s="5" t="n"/>
      <c r="F2813" s="6">
        <f>IF(B2813&amp;""="","",IFERROR(INDEX('الطلاب'!$B$6:$B$505,MATCH(B2813&amp;"",'الطلاب'!$A$6:$A$505,0))&amp;"","كود غير موجود"))</f>
        <v/>
      </c>
      <c r="G2813" s="6">
        <f>IF(B2813&amp;""="","",IFERROR(INDEX('الطلاب'!$F$6:$F$505,MATCH(B2813&amp;"",'الطلاب'!$A$6:$A$505,0))&amp;"",""))</f>
        <v/>
      </c>
      <c r="H2813" s="22">
        <f>IF(OR(B2813&amp;""="",NOT(ISNUMBER(A2813))),"",IF(COUNTIFS($B$6:$B$3005,B2813&amp;"",$A$6:$A$3005,"&gt;"&amp;A2813)=0,1,0))</f>
        <v/>
      </c>
    </row>
    <row r="2814">
      <c r="A2814" s="13" t="n"/>
      <c r="B2814" s="5" t="n"/>
      <c r="C2814" s="17" t="n"/>
      <c r="D2814" s="5" t="n"/>
      <c r="E2814" s="5" t="n"/>
      <c r="F2814" s="6">
        <f>IF(B2814&amp;""="","",IFERROR(INDEX('الطلاب'!$B$6:$B$505,MATCH(B2814&amp;"",'الطلاب'!$A$6:$A$505,0))&amp;"","كود غير موجود"))</f>
        <v/>
      </c>
      <c r="G2814" s="6">
        <f>IF(B2814&amp;""="","",IFERROR(INDEX('الطلاب'!$F$6:$F$505,MATCH(B2814&amp;"",'الطلاب'!$A$6:$A$505,0))&amp;"",""))</f>
        <v/>
      </c>
      <c r="H2814" s="22">
        <f>IF(OR(B2814&amp;""="",NOT(ISNUMBER(A2814))),"",IF(COUNTIFS($B$6:$B$3005,B2814&amp;"",$A$6:$A$3005,"&gt;"&amp;A2814)=0,1,0))</f>
        <v/>
      </c>
    </row>
    <row r="2815">
      <c r="A2815" s="13" t="n"/>
      <c r="B2815" s="5" t="n"/>
      <c r="C2815" s="17" t="n"/>
      <c r="D2815" s="5" t="n"/>
      <c r="E2815" s="5" t="n"/>
      <c r="F2815" s="6">
        <f>IF(B2815&amp;""="","",IFERROR(INDEX('الطلاب'!$B$6:$B$505,MATCH(B2815&amp;"",'الطلاب'!$A$6:$A$505,0))&amp;"","كود غير موجود"))</f>
        <v/>
      </c>
      <c r="G2815" s="6">
        <f>IF(B2815&amp;""="","",IFERROR(INDEX('الطلاب'!$F$6:$F$505,MATCH(B2815&amp;"",'الطلاب'!$A$6:$A$505,0))&amp;"",""))</f>
        <v/>
      </c>
      <c r="H2815" s="22">
        <f>IF(OR(B2815&amp;""="",NOT(ISNUMBER(A2815))),"",IF(COUNTIFS($B$6:$B$3005,B2815&amp;"",$A$6:$A$3005,"&gt;"&amp;A2815)=0,1,0))</f>
        <v/>
      </c>
    </row>
    <row r="2816">
      <c r="A2816" s="13" t="n"/>
      <c r="B2816" s="5" t="n"/>
      <c r="C2816" s="17" t="n"/>
      <c r="D2816" s="5" t="n"/>
      <c r="E2816" s="5" t="n"/>
      <c r="F2816" s="6">
        <f>IF(B2816&amp;""="","",IFERROR(INDEX('الطلاب'!$B$6:$B$505,MATCH(B2816&amp;"",'الطلاب'!$A$6:$A$505,0))&amp;"","كود غير موجود"))</f>
        <v/>
      </c>
      <c r="G2816" s="6">
        <f>IF(B2816&amp;""="","",IFERROR(INDEX('الطلاب'!$F$6:$F$505,MATCH(B2816&amp;"",'الطلاب'!$A$6:$A$505,0))&amp;"",""))</f>
        <v/>
      </c>
      <c r="H2816" s="22">
        <f>IF(OR(B2816&amp;""="",NOT(ISNUMBER(A2816))),"",IF(COUNTIFS($B$6:$B$3005,B2816&amp;"",$A$6:$A$3005,"&gt;"&amp;A2816)=0,1,0))</f>
        <v/>
      </c>
    </row>
    <row r="2817">
      <c r="A2817" s="13" t="n"/>
      <c r="B2817" s="5" t="n"/>
      <c r="C2817" s="17" t="n"/>
      <c r="D2817" s="5" t="n"/>
      <c r="E2817" s="5" t="n"/>
      <c r="F2817" s="6">
        <f>IF(B2817&amp;""="","",IFERROR(INDEX('الطلاب'!$B$6:$B$505,MATCH(B2817&amp;"",'الطلاب'!$A$6:$A$505,0))&amp;"","كود غير موجود"))</f>
        <v/>
      </c>
      <c r="G2817" s="6">
        <f>IF(B2817&amp;""="","",IFERROR(INDEX('الطلاب'!$F$6:$F$505,MATCH(B2817&amp;"",'الطلاب'!$A$6:$A$505,0))&amp;"",""))</f>
        <v/>
      </c>
      <c r="H2817" s="22">
        <f>IF(OR(B2817&amp;""="",NOT(ISNUMBER(A2817))),"",IF(COUNTIFS($B$6:$B$3005,B2817&amp;"",$A$6:$A$3005,"&gt;"&amp;A2817)=0,1,0))</f>
        <v/>
      </c>
    </row>
    <row r="2818">
      <c r="A2818" s="13" t="n"/>
      <c r="B2818" s="5" t="n"/>
      <c r="C2818" s="17" t="n"/>
      <c r="D2818" s="5" t="n"/>
      <c r="E2818" s="5" t="n"/>
      <c r="F2818" s="6">
        <f>IF(B2818&amp;""="","",IFERROR(INDEX('الطلاب'!$B$6:$B$505,MATCH(B2818&amp;"",'الطلاب'!$A$6:$A$505,0))&amp;"","كود غير موجود"))</f>
        <v/>
      </c>
      <c r="G2818" s="6">
        <f>IF(B2818&amp;""="","",IFERROR(INDEX('الطلاب'!$F$6:$F$505,MATCH(B2818&amp;"",'الطلاب'!$A$6:$A$505,0))&amp;"",""))</f>
        <v/>
      </c>
      <c r="H2818" s="22">
        <f>IF(OR(B2818&amp;""="",NOT(ISNUMBER(A2818))),"",IF(COUNTIFS($B$6:$B$3005,B2818&amp;"",$A$6:$A$3005,"&gt;"&amp;A2818)=0,1,0))</f>
        <v/>
      </c>
    </row>
    <row r="2819">
      <c r="A2819" s="13" t="n"/>
      <c r="B2819" s="5" t="n"/>
      <c r="C2819" s="17" t="n"/>
      <c r="D2819" s="5" t="n"/>
      <c r="E2819" s="5" t="n"/>
      <c r="F2819" s="6">
        <f>IF(B2819&amp;""="","",IFERROR(INDEX('الطلاب'!$B$6:$B$505,MATCH(B2819&amp;"",'الطلاب'!$A$6:$A$505,0))&amp;"","كود غير موجود"))</f>
        <v/>
      </c>
      <c r="G2819" s="6">
        <f>IF(B2819&amp;""="","",IFERROR(INDEX('الطلاب'!$F$6:$F$505,MATCH(B2819&amp;"",'الطلاب'!$A$6:$A$505,0))&amp;"",""))</f>
        <v/>
      </c>
      <c r="H2819" s="22">
        <f>IF(OR(B2819&amp;""="",NOT(ISNUMBER(A2819))),"",IF(COUNTIFS($B$6:$B$3005,B2819&amp;"",$A$6:$A$3005,"&gt;"&amp;A2819)=0,1,0))</f>
        <v/>
      </c>
    </row>
    <row r="2820">
      <c r="A2820" s="13" t="n"/>
      <c r="B2820" s="5" t="n"/>
      <c r="C2820" s="17" t="n"/>
      <c r="D2820" s="5" t="n"/>
      <c r="E2820" s="5" t="n"/>
      <c r="F2820" s="6">
        <f>IF(B2820&amp;""="","",IFERROR(INDEX('الطلاب'!$B$6:$B$505,MATCH(B2820&amp;"",'الطلاب'!$A$6:$A$505,0))&amp;"","كود غير موجود"))</f>
        <v/>
      </c>
      <c r="G2820" s="6">
        <f>IF(B2820&amp;""="","",IFERROR(INDEX('الطلاب'!$F$6:$F$505,MATCH(B2820&amp;"",'الطلاب'!$A$6:$A$505,0))&amp;"",""))</f>
        <v/>
      </c>
      <c r="H2820" s="22">
        <f>IF(OR(B2820&amp;""="",NOT(ISNUMBER(A2820))),"",IF(COUNTIFS($B$6:$B$3005,B2820&amp;"",$A$6:$A$3005,"&gt;"&amp;A2820)=0,1,0))</f>
        <v/>
      </c>
    </row>
    <row r="2821">
      <c r="A2821" s="13" t="n"/>
      <c r="B2821" s="5" t="n"/>
      <c r="C2821" s="17" t="n"/>
      <c r="D2821" s="5" t="n"/>
      <c r="E2821" s="5" t="n"/>
      <c r="F2821" s="6">
        <f>IF(B2821&amp;""="","",IFERROR(INDEX('الطلاب'!$B$6:$B$505,MATCH(B2821&amp;"",'الطلاب'!$A$6:$A$505,0))&amp;"","كود غير موجود"))</f>
        <v/>
      </c>
      <c r="G2821" s="6">
        <f>IF(B2821&amp;""="","",IFERROR(INDEX('الطلاب'!$F$6:$F$505,MATCH(B2821&amp;"",'الطلاب'!$A$6:$A$505,0))&amp;"",""))</f>
        <v/>
      </c>
      <c r="H2821" s="22">
        <f>IF(OR(B2821&amp;""="",NOT(ISNUMBER(A2821))),"",IF(COUNTIFS($B$6:$B$3005,B2821&amp;"",$A$6:$A$3005,"&gt;"&amp;A2821)=0,1,0))</f>
        <v/>
      </c>
    </row>
    <row r="2822">
      <c r="A2822" s="13" t="n"/>
      <c r="B2822" s="5" t="n"/>
      <c r="C2822" s="17" t="n"/>
      <c r="D2822" s="5" t="n"/>
      <c r="E2822" s="5" t="n"/>
      <c r="F2822" s="6">
        <f>IF(B2822&amp;""="","",IFERROR(INDEX('الطلاب'!$B$6:$B$505,MATCH(B2822&amp;"",'الطلاب'!$A$6:$A$505,0))&amp;"","كود غير موجود"))</f>
        <v/>
      </c>
      <c r="G2822" s="6">
        <f>IF(B2822&amp;""="","",IFERROR(INDEX('الطلاب'!$F$6:$F$505,MATCH(B2822&amp;"",'الطلاب'!$A$6:$A$505,0))&amp;"",""))</f>
        <v/>
      </c>
      <c r="H2822" s="22">
        <f>IF(OR(B2822&amp;""="",NOT(ISNUMBER(A2822))),"",IF(COUNTIFS($B$6:$B$3005,B2822&amp;"",$A$6:$A$3005,"&gt;"&amp;A2822)=0,1,0))</f>
        <v/>
      </c>
    </row>
    <row r="2823">
      <c r="A2823" s="13" t="n"/>
      <c r="B2823" s="5" t="n"/>
      <c r="C2823" s="17" t="n"/>
      <c r="D2823" s="5" t="n"/>
      <c r="E2823" s="5" t="n"/>
      <c r="F2823" s="6">
        <f>IF(B2823&amp;""="","",IFERROR(INDEX('الطلاب'!$B$6:$B$505,MATCH(B2823&amp;"",'الطلاب'!$A$6:$A$505,0))&amp;"","كود غير موجود"))</f>
        <v/>
      </c>
      <c r="G2823" s="6">
        <f>IF(B2823&amp;""="","",IFERROR(INDEX('الطلاب'!$F$6:$F$505,MATCH(B2823&amp;"",'الطلاب'!$A$6:$A$505,0))&amp;"",""))</f>
        <v/>
      </c>
      <c r="H2823" s="22">
        <f>IF(OR(B2823&amp;""="",NOT(ISNUMBER(A2823))),"",IF(COUNTIFS($B$6:$B$3005,B2823&amp;"",$A$6:$A$3005,"&gt;"&amp;A2823)=0,1,0))</f>
        <v/>
      </c>
    </row>
    <row r="2824">
      <c r="A2824" s="13" t="n"/>
      <c r="B2824" s="5" t="n"/>
      <c r="C2824" s="17" t="n"/>
      <c r="D2824" s="5" t="n"/>
      <c r="E2824" s="5" t="n"/>
      <c r="F2824" s="6">
        <f>IF(B2824&amp;""="","",IFERROR(INDEX('الطلاب'!$B$6:$B$505,MATCH(B2824&amp;"",'الطلاب'!$A$6:$A$505,0))&amp;"","كود غير موجود"))</f>
        <v/>
      </c>
      <c r="G2824" s="6">
        <f>IF(B2824&amp;""="","",IFERROR(INDEX('الطلاب'!$F$6:$F$505,MATCH(B2824&amp;"",'الطلاب'!$A$6:$A$505,0))&amp;"",""))</f>
        <v/>
      </c>
      <c r="H2824" s="22">
        <f>IF(OR(B2824&amp;""="",NOT(ISNUMBER(A2824))),"",IF(COUNTIFS($B$6:$B$3005,B2824&amp;"",$A$6:$A$3005,"&gt;"&amp;A2824)=0,1,0))</f>
        <v/>
      </c>
    </row>
    <row r="2825">
      <c r="A2825" s="13" t="n"/>
      <c r="B2825" s="5" t="n"/>
      <c r="C2825" s="17" t="n"/>
      <c r="D2825" s="5" t="n"/>
      <c r="E2825" s="5" t="n"/>
      <c r="F2825" s="6">
        <f>IF(B2825&amp;""="","",IFERROR(INDEX('الطلاب'!$B$6:$B$505,MATCH(B2825&amp;"",'الطلاب'!$A$6:$A$505,0))&amp;"","كود غير موجود"))</f>
        <v/>
      </c>
      <c r="G2825" s="6">
        <f>IF(B2825&amp;""="","",IFERROR(INDEX('الطلاب'!$F$6:$F$505,MATCH(B2825&amp;"",'الطلاب'!$A$6:$A$505,0))&amp;"",""))</f>
        <v/>
      </c>
      <c r="H2825" s="22">
        <f>IF(OR(B2825&amp;""="",NOT(ISNUMBER(A2825))),"",IF(COUNTIFS($B$6:$B$3005,B2825&amp;"",$A$6:$A$3005,"&gt;"&amp;A2825)=0,1,0))</f>
        <v/>
      </c>
    </row>
    <row r="2826">
      <c r="A2826" s="13" t="n"/>
      <c r="B2826" s="5" t="n"/>
      <c r="C2826" s="17" t="n"/>
      <c r="D2826" s="5" t="n"/>
      <c r="E2826" s="5" t="n"/>
      <c r="F2826" s="6">
        <f>IF(B2826&amp;""="","",IFERROR(INDEX('الطلاب'!$B$6:$B$505,MATCH(B2826&amp;"",'الطلاب'!$A$6:$A$505,0))&amp;"","كود غير موجود"))</f>
        <v/>
      </c>
      <c r="G2826" s="6">
        <f>IF(B2826&amp;""="","",IFERROR(INDEX('الطلاب'!$F$6:$F$505,MATCH(B2826&amp;"",'الطلاب'!$A$6:$A$505,0))&amp;"",""))</f>
        <v/>
      </c>
      <c r="H2826" s="22">
        <f>IF(OR(B2826&amp;""="",NOT(ISNUMBER(A2826))),"",IF(COUNTIFS($B$6:$B$3005,B2826&amp;"",$A$6:$A$3005,"&gt;"&amp;A2826)=0,1,0))</f>
        <v/>
      </c>
    </row>
    <row r="2827">
      <c r="A2827" s="13" t="n"/>
      <c r="B2827" s="5" t="n"/>
      <c r="C2827" s="17" t="n"/>
      <c r="D2827" s="5" t="n"/>
      <c r="E2827" s="5" t="n"/>
      <c r="F2827" s="6">
        <f>IF(B2827&amp;""="","",IFERROR(INDEX('الطلاب'!$B$6:$B$505,MATCH(B2827&amp;"",'الطلاب'!$A$6:$A$505,0))&amp;"","كود غير موجود"))</f>
        <v/>
      </c>
      <c r="G2827" s="6">
        <f>IF(B2827&amp;""="","",IFERROR(INDEX('الطلاب'!$F$6:$F$505,MATCH(B2827&amp;"",'الطلاب'!$A$6:$A$505,0))&amp;"",""))</f>
        <v/>
      </c>
      <c r="H2827" s="22">
        <f>IF(OR(B2827&amp;""="",NOT(ISNUMBER(A2827))),"",IF(COUNTIFS($B$6:$B$3005,B2827&amp;"",$A$6:$A$3005,"&gt;"&amp;A2827)=0,1,0))</f>
        <v/>
      </c>
    </row>
    <row r="2828">
      <c r="A2828" s="13" t="n"/>
      <c r="B2828" s="5" t="n"/>
      <c r="C2828" s="17" t="n"/>
      <c r="D2828" s="5" t="n"/>
      <c r="E2828" s="5" t="n"/>
      <c r="F2828" s="6">
        <f>IF(B2828&amp;""="","",IFERROR(INDEX('الطلاب'!$B$6:$B$505,MATCH(B2828&amp;"",'الطلاب'!$A$6:$A$505,0))&amp;"","كود غير موجود"))</f>
        <v/>
      </c>
      <c r="G2828" s="6">
        <f>IF(B2828&amp;""="","",IFERROR(INDEX('الطلاب'!$F$6:$F$505,MATCH(B2828&amp;"",'الطلاب'!$A$6:$A$505,0))&amp;"",""))</f>
        <v/>
      </c>
      <c r="H2828" s="22">
        <f>IF(OR(B2828&amp;""="",NOT(ISNUMBER(A2828))),"",IF(COUNTIFS($B$6:$B$3005,B2828&amp;"",$A$6:$A$3005,"&gt;"&amp;A2828)=0,1,0))</f>
        <v/>
      </c>
    </row>
    <row r="2829">
      <c r="A2829" s="13" t="n"/>
      <c r="B2829" s="5" t="n"/>
      <c r="C2829" s="17" t="n"/>
      <c r="D2829" s="5" t="n"/>
      <c r="E2829" s="5" t="n"/>
      <c r="F2829" s="6">
        <f>IF(B2829&amp;""="","",IFERROR(INDEX('الطلاب'!$B$6:$B$505,MATCH(B2829&amp;"",'الطلاب'!$A$6:$A$505,0))&amp;"","كود غير موجود"))</f>
        <v/>
      </c>
      <c r="G2829" s="6">
        <f>IF(B2829&amp;""="","",IFERROR(INDEX('الطلاب'!$F$6:$F$505,MATCH(B2829&amp;"",'الطلاب'!$A$6:$A$505,0))&amp;"",""))</f>
        <v/>
      </c>
      <c r="H2829" s="22">
        <f>IF(OR(B2829&amp;""="",NOT(ISNUMBER(A2829))),"",IF(COUNTIFS($B$6:$B$3005,B2829&amp;"",$A$6:$A$3005,"&gt;"&amp;A2829)=0,1,0))</f>
        <v/>
      </c>
    </row>
    <row r="2830">
      <c r="A2830" s="13" t="n"/>
      <c r="B2830" s="5" t="n"/>
      <c r="C2830" s="17" t="n"/>
      <c r="D2830" s="5" t="n"/>
      <c r="E2830" s="5" t="n"/>
      <c r="F2830" s="6">
        <f>IF(B2830&amp;""="","",IFERROR(INDEX('الطلاب'!$B$6:$B$505,MATCH(B2830&amp;"",'الطلاب'!$A$6:$A$505,0))&amp;"","كود غير موجود"))</f>
        <v/>
      </c>
      <c r="G2830" s="6">
        <f>IF(B2830&amp;""="","",IFERROR(INDEX('الطلاب'!$F$6:$F$505,MATCH(B2830&amp;"",'الطلاب'!$A$6:$A$505,0))&amp;"",""))</f>
        <v/>
      </c>
      <c r="H2830" s="22">
        <f>IF(OR(B2830&amp;""="",NOT(ISNUMBER(A2830))),"",IF(COUNTIFS($B$6:$B$3005,B2830&amp;"",$A$6:$A$3005,"&gt;"&amp;A2830)=0,1,0))</f>
        <v/>
      </c>
    </row>
    <row r="2831">
      <c r="A2831" s="13" t="n"/>
      <c r="B2831" s="5" t="n"/>
      <c r="C2831" s="17" t="n"/>
      <c r="D2831" s="5" t="n"/>
      <c r="E2831" s="5" t="n"/>
      <c r="F2831" s="6">
        <f>IF(B2831&amp;""="","",IFERROR(INDEX('الطلاب'!$B$6:$B$505,MATCH(B2831&amp;"",'الطلاب'!$A$6:$A$505,0))&amp;"","كود غير موجود"))</f>
        <v/>
      </c>
      <c r="G2831" s="6">
        <f>IF(B2831&amp;""="","",IFERROR(INDEX('الطلاب'!$F$6:$F$505,MATCH(B2831&amp;"",'الطلاب'!$A$6:$A$505,0))&amp;"",""))</f>
        <v/>
      </c>
      <c r="H2831" s="22">
        <f>IF(OR(B2831&amp;""="",NOT(ISNUMBER(A2831))),"",IF(COUNTIFS($B$6:$B$3005,B2831&amp;"",$A$6:$A$3005,"&gt;"&amp;A2831)=0,1,0))</f>
        <v/>
      </c>
    </row>
    <row r="2832">
      <c r="A2832" s="13" t="n"/>
      <c r="B2832" s="5" t="n"/>
      <c r="C2832" s="17" t="n"/>
      <c r="D2832" s="5" t="n"/>
      <c r="E2832" s="5" t="n"/>
      <c r="F2832" s="6">
        <f>IF(B2832&amp;""="","",IFERROR(INDEX('الطلاب'!$B$6:$B$505,MATCH(B2832&amp;"",'الطلاب'!$A$6:$A$505,0))&amp;"","كود غير موجود"))</f>
        <v/>
      </c>
      <c r="G2832" s="6">
        <f>IF(B2832&amp;""="","",IFERROR(INDEX('الطلاب'!$F$6:$F$505,MATCH(B2832&amp;"",'الطلاب'!$A$6:$A$505,0))&amp;"",""))</f>
        <v/>
      </c>
      <c r="H2832" s="22">
        <f>IF(OR(B2832&amp;""="",NOT(ISNUMBER(A2832))),"",IF(COUNTIFS($B$6:$B$3005,B2832&amp;"",$A$6:$A$3005,"&gt;"&amp;A2832)=0,1,0))</f>
        <v/>
      </c>
    </row>
    <row r="2833">
      <c r="A2833" s="13" t="n"/>
      <c r="B2833" s="5" t="n"/>
      <c r="C2833" s="17" t="n"/>
      <c r="D2833" s="5" t="n"/>
      <c r="E2833" s="5" t="n"/>
      <c r="F2833" s="6">
        <f>IF(B2833&amp;""="","",IFERROR(INDEX('الطلاب'!$B$6:$B$505,MATCH(B2833&amp;"",'الطلاب'!$A$6:$A$505,0))&amp;"","كود غير موجود"))</f>
        <v/>
      </c>
      <c r="G2833" s="6">
        <f>IF(B2833&amp;""="","",IFERROR(INDEX('الطلاب'!$F$6:$F$505,MATCH(B2833&amp;"",'الطلاب'!$A$6:$A$505,0))&amp;"",""))</f>
        <v/>
      </c>
      <c r="H2833" s="22">
        <f>IF(OR(B2833&amp;""="",NOT(ISNUMBER(A2833))),"",IF(COUNTIFS($B$6:$B$3005,B2833&amp;"",$A$6:$A$3005,"&gt;"&amp;A2833)=0,1,0))</f>
        <v/>
      </c>
    </row>
    <row r="2834">
      <c r="A2834" s="13" t="n"/>
      <c r="B2834" s="5" t="n"/>
      <c r="C2834" s="17" t="n"/>
      <c r="D2834" s="5" t="n"/>
      <c r="E2834" s="5" t="n"/>
      <c r="F2834" s="6">
        <f>IF(B2834&amp;""="","",IFERROR(INDEX('الطلاب'!$B$6:$B$505,MATCH(B2834&amp;"",'الطلاب'!$A$6:$A$505,0))&amp;"","كود غير موجود"))</f>
        <v/>
      </c>
      <c r="G2834" s="6">
        <f>IF(B2834&amp;""="","",IFERROR(INDEX('الطلاب'!$F$6:$F$505,MATCH(B2834&amp;"",'الطلاب'!$A$6:$A$505,0))&amp;"",""))</f>
        <v/>
      </c>
      <c r="H2834" s="22">
        <f>IF(OR(B2834&amp;""="",NOT(ISNUMBER(A2834))),"",IF(COUNTIFS($B$6:$B$3005,B2834&amp;"",$A$6:$A$3005,"&gt;"&amp;A2834)=0,1,0))</f>
        <v/>
      </c>
    </row>
    <row r="2835">
      <c r="A2835" s="13" t="n"/>
      <c r="B2835" s="5" t="n"/>
      <c r="C2835" s="17" t="n"/>
      <c r="D2835" s="5" t="n"/>
      <c r="E2835" s="5" t="n"/>
      <c r="F2835" s="6">
        <f>IF(B2835&amp;""="","",IFERROR(INDEX('الطلاب'!$B$6:$B$505,MATCH(B2835&amp;"",'الطلاب'!$A$6:$A$505,0))&amp;"","كود غير موجود"))</f>
        <v/>
      </c>
      <c r="G2835" s="6">
        <f>IF(B2835&amp;""="","",IFERROR(INDEX('الطلاب'!$F$6:$F$505,MATCH(B2835&amp;"",'الطلاب'!$A$6:$A$505,0))&amp;"",""))</f>
        <v/>
      </c>
      <c r="H2835" s="22">
        <f>IF(OR(B2835&amp;""="",NOT(ISNUMBER(A2835))),"",IF(COUNTIFS($B$6:$B$3005,B2835&amp;"",$A$6:$A$3005,"&gt;"&amp;A2835)=0,1,0))</f>
        <v/>
      </c>
    </row>
    <row r="2836">
      <c r="A2836" s="13" t="n"/>
      <c r="B2836" s="5" t="n"/>
      <c r="C2836" s="17" t="n"/>
      <c r="D2836" s="5" t="n"/>
      <c r="E2836" s="5" t="n"/>
      <c r="F2836" s="6">
        <f>IF(B2836&amp;""="","",IFERROR(INDEX('الطلاب'!$B$6:$B$505,MATCH(B2836&amp;"",'الطلاب'!$A$6:$A$505,0))&amp;"","كود غير موجود"))</f>
        <v/>
      </c>
      <c r="G2836" s="6">
        <f>IF(B2836&amp;""="","",IFERROR(INDEX('الطلاب'!$F$6:$F$505,MATCH(B2836&amp;"",'الطلاب'!$A$6:$A$505,0))&amp;"",""))</f>
        <v/>
      </c>
      <c r="H2836" s="22">
        <f>IF(OR(B2836&amp;""="",NOT(ISNUMBER(A2836))),"",IF(COUNTIFS($B$6:$B$3005,B2836&amp;"",$A$6:$A$3005,"&gt;"&amp;A2836)=0,1,0))</f>
        <v/>
      </c>
    </row>
    <row r="2837">
      <c r="A2837" s="13" t="n"/>
      <c r="B2837" s="5" t="n"/>
      <c r="C2837" s="17" t="n"/>
      <c r="D2837" s="5" t="n"/>
      <c r="E2837" s="5" t="n"/>
      <c r="F2837" s="6">
        <f>IF(B2837&amp;""="","",IFERROR(INDEX('الطلاب'!$B$6:$B$505,MATCH(B2837&amp;"",'الطلاب'!$A$6:$A$505,0))&amp;"","كود غير موجود"))</f>
        <v/>
      </c>
      <c r="G2837" s="6">
        <f>IF(B2837&amp;""="","",IFERROR(INDEX('الطلاب'!$F$6:$F$505,MATCH(B2837&amp;"",'الطلاب'!$A$6:$A$505,0))&amp;"",""))</f>
        <v/>
      </c>
      <c r="H2837" s="22">
        <f>IF(OR(B2837&amp;""="",NOT(ISNUMBER(A2837))),"",IF(COUNTIFS($B$6:$B$3005,B2837&amp;"",$A$6:$A$3005,"&gt;"&amp;A2837)=0,1,0))</f>
        <v/>
      </c>
    </row>
    <row r="2838">
      <c r="A2838" s="13" t="n"/>
      <c r="B2838" s="5" t="n"/>
      <c r="C2838" s="17" t="n"/>
      <c r="D2838" s="5" t="n"/>
      <c r="E2838" s="5" t="n"/>
      <c r="F2838" s="6">
        <f>IF(B2838&amp;""="","",IFERROR(INDEX('الطلاب'!$B$6:$B$505,MATCH(B2838&amp;"",'الطلاب'!$A$6:$A$505,0))&amp;"","كود غير موجود"))</f>
        <v/>
      </c>
      <c r="G2838" s="6">
        <f>IF(B2838&amp;""="","",IFERROR(INDEX('الطلاب'!$F$6:$F$505,MATCH(B2838&amp;"",'الطلاب'!$A$6:$A$505,0))&amp;"",""))</f>
        <v/>
      </c>
      <c r="H2838" s="22">
        <f>IF(OR(B2838&amp;""="",NOT(ISNUMBER(A2838))),"",IF(COUNTIFS($B$6:$B$3005,B2838&amp;"",$A$6:$A$3005,"&gt;"&amp;A2838)=0,1,0))</f>
        <v/>
      </c>
    </row>
    <row r="2839">
      <c r="A2839" s="13" t="n"/>
      <c r="B2839" s="5" t="n"/>
      <c r="C2839" s="17" t="n"/>
      <c r="D2839" s="5" t="n"/>
      <c r="E2839" s="5" t="n"/>
      <c r="F2839" s="6">
        <f>IF(B2839&amp;""="","",IFERROR(INDEX('الطلاب'!$B$6:$B$505,MATCH(B2839&amp;"",'الطلاب'!$A$6:$A$505,0))&amp;"","كود غير موجود"))</f>
        <v/>
      </c>
      <c r="G2839" s="6">
        <f>IF(B2839&amp;""="","",IFERROR(INDEX('الطلاب'!$F$6:$F$505,MATCH(B2839&amp;"",'الطلاب'!$A$6:$A$505,0))&amp;"",""))</f>
        <v/>
      </c>
      <c r="H2839" s="22">
        <f>IF(OR(B2839&amp;""="",NOT(ISNUMBER(A2839))),"",IF(COUNTIFS($B$6:$B$3005,B2839&amp;"",$A$6:$A$3005,"&gt;"&amp;A2839)=0,1,0))</f>
        <v/>
      </c>
    </row>
    <row r="2840">
      <c r="A2840" s="13" t="n"/>
      <c r="B2840" s="5" t="n"/>
      <c r="C2840" s="17" t="n"/>
      <c r="D2840" s="5" t="n"/>
      <c r="E2840" s="5" t="n"/>
      <c r="F2840" s="6">
        <f>IF(B2840&amp;""="","",IFERROR(INDEX('الطلاب'!$B$6:$B$505,MATCH(B2840&amp;"",'الطلاب'!$A$6:$A$505,0))&amp;"","كود غير موجود"))</f>
        <v/>
      </c>
      <c r="G2840" s="6">
        <f>IF(B2840&amp;""="","",IFERROR(INDEX('الطلاب'!$F$6:$F$505,MATCH(B2840&amp;"",'الطلاب'!$A$6:$A$505,0))&amp;"",""))</f>
        <v/>
      </c>
      <c r="H2840" s="22">
        <f>IF(OR(B2840&amp;""="",NOT(ISNUMBER(A2840))),"",IF(COUNTIFS($B$6:$B$3005,B2840&amp;"",$A$6:$A$3005,"&gt;"&amp;A2840)=0,1,0))</f>
        <v/>
      </c>
    </row>
    <row r="2841">
      <c r="A2841" s="13" t="n"/>
      <c r="B2841" s="5" t="n"/>
      <c r="C2841" s="17" t="n"/>
      <c r="D2841" s="5" t="n"/>
      <c r="E2841" s="5" t="n"/>
      <c r="F2841" s="6">
        <f>IF(B2841&amp;""="","",IFERROR(INDEX('الطلاب'!$B$6:$B$505,MATCH(B2841&amp;"",'الطلاب'!$A$6:$A$505,0))&amp;"","كود غير موجود"))</f>
        <v/>
      </c>
      <c r="G2841" s="6">
        <f>IF(B2841&amp;""="","",IFERROR(INDEX('الطلاب'!$F$6:$F$505,MATCH(B2841&amp;"",'الطلاب'!$A$6:$A$505,0))&amp;"",""))</f>
        <v/>
      </c>
      <c r="H2841" s="22">
        <f>IF(OR(B2841&amp;""="",NOT(ISNUMBER(A2841))),"",IF(COUNTIFS($B$6:$B$3005,B2841&amp;"",$A$6:$A$3005,"&gt;"&amp;A2841)=0,1,0))</f>
        <v/>
      </c>
    </row>
    <row r="2842">
      <c r="A2842" s="13" t="n"/>
      <c r="B2842" s="5" t="n"/>
      <c r="C2842" s="17" t="n"/>
      <c r="D2842" s="5" t="n"/>
      <c r="E2842" s="5" t="n"/>
      <c r="F2842" s="6">
        <f>IF(B2842&amp;""="","",IFERROR(INDEX('الطلاب'!$B$6:$B$505,MATCH(B2842&amp;"",'الطلاب'!$A$6:$A$505,0))&amp;"","كود غير موجود"))</f>
        <v/>
      </c>
      <c r="G2842" s="6">
        <f>IF(B2842&amp;""="","",IFERROR(INDEX('الطلاب'!$F$6:$F$505,MATCH(B2842&amp;"",'الطلاب'!$A$6:$A$505,0))&amp;"",""))</f>
        <v/>
      </c>
      <c r="H2842" s="22">
        <f>IF(OR(B2842&amp;""="",NOT(ISNUMBER(A2842))),"",IF(COUNTIFS($B$6:$B$3005,B2842&amp;"",$A$6:$A$3005,"&gt;"&amp;A2842)=0,1,0))</f>
        <v/>
      </c>
    </row>
    <row r="2843">
      <c r="A2843" s="13" t="n"/>
      <c r="B2843" s="5" t="n"/>
      <c r="C2843" s="17" t="n"/>
      <c r="D2843" s="5" t="n"/>
      <c r="E2843" s="5" t="n"/>
      <c r="F2843" s="6">
        <f>IF(B2843&amp;""="","",IFERROR(INDEX('الطلاب'!$B$6:$B$505,MATCH(B2843&amp;"",'الطلاب'!$A$6:$A$505,0))&amp;"","كود غير موجود"))</f>
        <v/>
      </c>
      <c r="G2843" s="6">
        <f>IF(B2843&amp;""="","",IFERROR(INDEX('الطلاب'!$F$6:$F$505,MATCH(B2843&amp;"",'الطلاب'!$A$6:$A$505,0))&amp;"",""))</f>
        <v/>
      </c>
      <c r="H2843" s="22">
        <f>IF(OR(B2843&amp;""="",NOT(ISNUMBER(A2843))),"",IF(COUNTIFS($B$6:$B$3005,B2843&amp;"",$A$6:$A$3005,"&gt;"&amp;A2843)=0,1,0))</f>
        <v/>
      </c>
    </row>
    <row r="2844">
      <c r="A2844" s="13" t="n"/>
      <c r="B2844" s="5" t="n"/>
      <c r="C2844" s="17" t="n"/>
      <c r="D2844" s="5" t="n"/>
      <c r="E2844" s="5" t="n"/>
      <c r="F2844" s="6">
        <f>IF(B2844&amp;""="","",IFERROR(INDEX('الطلاب'!$B$6:$B$505,MATCH(B2844&amp;"",'الطلاب'!$A$6:$A$505,0))&amp;"","كود غير موجود"))</f>
        <v/>
      </c>
      <c r="G2844" s="6">
        <f>IF(B2844&amp;""="","",IFERROR(INDEX('الطلاب'!$F$6:$F$505,MATCH(B2844&amp;"",'الطلاب'!$A$6:$A$505,0))&amp;"",""))</f>
        <v/>
      </c>
      <c r="H2844" s="22">
        <f>IF(OR(B2844&amp;""="",NOT(ISNUMBER(A2844))),"",IF(COUNTIFS($B$6:$B$3005,B2844&amp;"",$A$6:$A$3005,"&gt;"&amp;A2844)=0,1,0))</f>
        <v/>
      </c>
    </row>
    <row r="2845">
      <c r="A2845" s="13" t="n"/>
      <c r="B2845" s="5" t="n"/>
      <c r="C2845" s="17" t="n"/>
      <c r="D2845" s="5" t="n"/>
      <c r="E2845" s="5" t="n"/>
      <c r="F2845" s="6">
        <f>IF(B2845&amp;""="","",IFERROR(INDEX('الطلاب'!$B$6:$B$505,MATCH(B2845&amp;"",'الطلاب'!$A$6:$A$505,0))&amp;"","كود غير موجود"))</f>
        <v/>
      </c>
      <c r="G2845" s="6">
        <f>IF(B2845&amp;""="","",IFERROR(INDEX('الطلاب'!$F$6:$F$505,MATCH(B2845&amp;"",'الطلاب'!$A$6:$A$505,0))&amp;"",""))</f>
        <v/>
      </c>
      <c r="H2845" s="22">
        <f>IF(OR(B2845&amp;""="",NOT(ISNUMBER(A2845))),"",IF(COUNTIFS($B$6:$B$3005,B2845&amp;"",$A$6:$A$3005,"&gt;"&amp;A2845)=0,1,0))</f>
        <v/>
      </c>
    </row>
    <row r="2846">
      <c r="A2846" s="13" t="n"/>
      <c r="B2846" s="5" t="n"/>
      <c r="C2846" s="17" t="n"/>
      <c r="D2846" s="5" t="n"/>
      <c r="E2846" s="5" t="n"/>
      <c r="F2846" s="6">
        <f>IF(B2846&amp;""="","",IFERROR(INDEX('الطلاب'!$B$6:$B$505,MATCH(B2846&amp;"",'الطلاب'!$A$6:$A$505,0))&amp;"","كود غير موجود"))</f>
        <v/>
      </c>
      <c r="G2846" s="6">
        <f>IF(B2846&amp;""="","",IFERROR(INDEX('الطلاب'!$F$6:$F$505,MATCH(B2846&amp;"",'الطلاب'!$A$6:$A$505,0))&amp;"",""))</f>
        <v/>
      </c>
      <c r="H2846" s="22">
        <f>IF(OR(B2846&amp;""="",NOT(ISNUMBER(A2846))),"",IF(COUNTIFS($B$6:$B$3005,B2846&amp;"",$A$6:$A$3005,"&gt;"&amp;A2846)=0,1,0))</f>
        <v/>
      </c>
    </row>
    <row r="2847">
      <c r="A2847" s="13" t="n"/>
      <c r="B2847" s="5" t="n"/>
      <c r="C2847" s="17" t="n"/>
      <c r="D2847" s="5" t="n"/>
      <c r="E2847" s="5" t="n"/>
      <c r="F2847" s="6">
        <f>IF(B2847&amp;""="","",IFERROR(INDEX('الطلاب'!$B$6:$B$505,MATCH(B2847&amp;"",'الطلاب'!$A$6:$A$505,0))&amp;"","كود غير موجود"))</f>
        <v/>
      </c>
      <c r="G2847" s="6">
        <f>IF(B2847&amp;""="","",IFERROR(INDEX('الطلاب'!$F$6:$F$505,MATCH(B2847&amp;"",'الطلاب'!$A$6:$A$505,0))&amp;"",""))</f>
        <v/>
      </c>
      <c r="H2847" s="22">
        <f>IF(OR(B2847&amp;""="",NOT(ISNUMBER(A2847))),"",IF(COUNTIFS($B$6:$B$3005,B2847&amp;"",$A$6:$A$3005,"&gt;"&amp;A2847)=0,1,0))</f>
        <v/>
      </c>
    </row>
    <row r="2848">
      <c r="A2848" s="13" t="n"/>
      <c r="B2848" s="5" t="n"/>
      <c r="C2848" s="17" t="n"/>
      <c r="D2848" s="5" t="n"/>
      <c r="E2848" s="5" t="n"/>
      <c r="F2848" s="6">
        <f>IF(B2848&amp;""="","",IFERROR(INDEX('الطلاب'!$B$6:$B$505,MATCH(B2848&amp;"",'الطلاب'!$A$6:$A$505,0))&amp;"","كود غير موجود"))</f>
        <v/>
      </c>
      <c r="G2848" s="6">
        <f>IF(B2848&amp;""="","",IFERROR(INDEX('الطلاب'!$F$6:$F$505,MATCH(B2848&amp;"",'الطلاب'!$A$6:$A$505,0))&amp;"",""))</f>
        <v/>
      </c>
      <c r="H2848" s="22">
        <f>IF(OR(B2848&amp;""="",NOT(ISNUMBER(A2848))),"",IF(COUNTIFS($B$6:$B$3005,B2848&amp;"",$A$6:$A$3005,"&gt;"&amp;A2848)=0,1,0))</f>
        <v/>
      </c>
    </row>
    <row r="2849">
      <c r="A2849" s="13" t="n"/>
      <c r="B2849" s="5" t="n"/>
      <c r="C2849" s="17" t="n"/>
      <c r="D2849" s="5" t="n"/>
      <c r="E2849" s="5" t="n"/>
      <c r="F2849" s="6">
        <f>IF(B2849&amp;""="","",IFERROR(INDEX('الطلاب'!$B$6:$B$505,MATCH(B2849&amp;"",'الطلاب'!$A$6:$A$505,0))&amp;"","كود غير موجود"))</f>
        <v/>
      </c>
      <c r="G2849" s="6">
        <f>IF(B2849&amp;""="","",IFERROR(INDEX('الطلاب'!$F$6:$F$505,MATCH(B2849&amp;"",'الطلاب'!$A$6:$A$505,0))&amp;"",""))</f>
        <v/>
      </c>
      <c r="H2849" s="22">
        <f>IF(OR(B2849&amp;""="",NOT(ISNUMBER(A2849))),"",IF(COUNTIFS($B$6:$B$3005,B2849&amp;"",$A$6:$A$3005,"&gt;"&amp;A2849)=0,1,0))</f>
        <v/>
      </c>
    </row>
    <row r="2850">
      <c r="A2850" s="13" t="n"/>
      <c r="B2850" s="5" t="n"/>
      <c r="C2850" s="17" t="n"/>
      <c r="D2850" s="5" t="n"/>
      <c r="E2850" s="5" t="n"/>
      <c r="F2850" s="6">
        <f>IF(B2850&amp;""="","",IFERROR(INDEX('الطلاب'!$B$6:$B$505,MATCH(B2850&amp;"",'الطلاب'!$A$6:$A$505,0))&amp;"","كود غير موجود"))</f>
        <v/>
      </c>
      <c r="G2850" s="6">
        <f>IF(B2850&amp;""="","",IFERROR(INDEX('الطلاب'!$F$6:$F$505,MATCH(B2850&amp;"",'الطلاب'!$A$6:$A$505,0))&amp;"",""))</f>
        <v/>
      </c>
      <c r="H2850" s="22">
        <f>IF(OR(B2850&amp;""="",NOT(ISNUMBER(A2850))),"",IF(COUNTIFS($B$6:$B$3005,B2850&amp;"",$A$6:$A$3005,"&gt;"&amp;A2850)=0,1,0))</f>
        <v/>
      </c>
    </row>
    <row r="2851">
      <c r="A2851" s="13" t="n"/>
      <c r="B2851" s="5" t="n"/>
      <c r="C2851" s="17" t="n"/>
      <c r="D2851" s="5" t="n"/>
      <c r="E2851" s="5" t="n"/>
      <c r="F2851" s="6">
        <f>IF(B2851&amp;""="","",IFERROR(INDEX('الطلاب'!$B$6:$B$505,MATCH(B2851&amp;"",'الطلاب'!$A$6:$A$505,0))&amp;"","كود غير موجود"))</f>
        <v/>
      </c>
      <c r="G2851" s="6">
        <f>IF(B2851&amp;""="","",IFERROR(INDEX('الطلاب'!$F$6:$F$505,MATCH(B2851&amp;"",'الطلاب'!$A$6:$A$505,0))&amp;"",""))</f>
        <v/>
      </c>
      <c r="H2851" s="22">
        <f>IF(OR(B2851&amp;""="",NOT(ISNUMBER(A2851))),"",IF(COUNTIFS($B$6:$B$3005,B2851&amp;"",$A$6:$A$3005,"&gt;"&amp;A2851)=0,1,0))</f>
        <v/>
      </c>
    </row>
    <row r="2852">
      <c r="A2852" s="13" t="n"/>
      <c r="B2852" s="5" t="n"/>
      <c r="C2852" s="17" t="n"/>
      <c r="D2852" s="5" t="n"/>
      <c r="E2852" s="5" t="n"/>
      <c r="F2852" s="6">
        <f>IF(B2852&amp;""="","",IFERROR(INDEX('الطلاب'!$B$6:$B$505,MATCH(B2852&amp;"",'الطلاب'!$A$6:$A$505,0))&amp;"","كود غير موجود"))</f>
        <v/>
      </c>
      <c r="G2852" s="6">
        <f>IF(B2852&amp;""="","",IFERROR(INDEX('الطلاب'!$F$6:$F$505,MATCH(B2852&amp;"",'الطلاب'!$A$6:$A$505,0))&amp;"",""))</f>
        <v/>
      </c>
      <c r="H2852" s="22">
        <f>IF(OR(B2852&amp;""="",NOT(ISNUMBER(A2852))),"",IF(COUNTIFS($B$6:$B$3005,B2852&amp;"",$A$6:$A$3005,"&gt;"&amp;A2852)=0,1,0))</f>
        <v/>
      </c>
    </row>
    <row r="2853">
      <c r="A2853" s="13" t="n"/>
      <c r="B2853" s="5" t="n"/>
      <c r="C2853" s="17" t="n"/>
      <c r="D2853" s="5" t="n"/>
      <c r="E2853" s="5" t="n"/>
      <c r="F2853" s="6">
        <f>IF(B2853&amp;""="","",IFERROR(INDEX('الطلاب'!$B$6:$B$505,MATCH(B2853&amp;"",'الطلاب'!$A$6:$A$505,0))&amp;"","كود غير موجود"))</f>
        <v/>
      </c>
      <c r="G2853" s="6">
        <f>IF(B2853&amp;""="","",IFERROR(INDEX('الطلاب'!$F$6:$F$505,MATCH(B2853&amp;"",'الطلاب'!$A$6:$A$505,0))&amp;"",""))</f>
        <v/>
      </c>
      <c r="H2853" s="22">
        <f>IF(OR(B2853&amp;""="",NOT(ISNUMBER(A2853))),"",IF(COUNTIFS($B$6:$B$3005,B2853&amp;"",$A$6:$A$3005,"&gt;"&amp;A2853)=0,1,0))</f>
        <v/>
      </c>
    </row>
    <row r="2854">
      <c r="A2854" s="13" t="n"/>
      <c r="B2854" s="5" t="n"/>
      <c r="C2854" s="17" t="n"/>
      <c r="D2854" s="5" t="n"/>
      <c r="E2854" s="5" t="n"/>
      <c r="F2854" s="6">
        <f>IF(B2854&amp;""="","",IFERROR(INDEX('الطلاب'!$B$6:$B$505,MATCH(B2854&amp;"",'الطلاب'!$A$6:$A$505,0))&amp;"","كود غير موجود"))</f>
        <v/>
      </c>
      <c r="G2854" s="6">
        <f>IF(B2854&amp;""="","",IFERROR(INDEX('الطلاب'!$F$6:$F$505,MATCH(B2854&amp;"",'الطلاب'!$A$6:$A$505,0))&amp;"",""))</f>
        <v/>
      </c>
      <c r="H2854" s="22">
        <f>IF(OR(B2854&amp;""="",NOT(ISNUMBER(A2854))),"",IF(COUNTIFS($B$6:$B$3005,B2854&amp;"",$A$6:$A$3005,"&gt;"&amp;A2854)=0,1,0))</f>
        <v/>
      </c>
    </row>
    <row r="2855">
      <c r="A2855" s="13" t="n"/>
      <c r="B2855" s="5" t="n"/>
      <c r="C2855" s="17" t="n"/>
      <c r="D2855" s="5" t="n"/>
      <c r="E2855" s="5" t="n"/>
      <c r="F2855" s="6">
        <f>IF(B2855&amp;""="","",IFERROR(INDEX('الطلاب'!$B$6:$B$505,MATCH(B2855&amp;"",'الطلاب'!$A$6:$A$505,0))&amp;"","كود غير موجود"))</f>
        <v/>
      </c>
      <c r="G2855" s="6">
        <f>IF(B2855&amp;""="","",IFERROR(INDEX('الطلاب'!$F$6:$F$505,MATCH(B2855&amp;"",'الطلاب'!$A$6:$A$505,0))&amp;"",""))</f>
        <v/>
      </c>
      <c r="H2855" s="22">
        <f>IF(OR(B2855&amp;""="",NOT(ISNUMBER(A2855))),"",IF(COUNTIFS($B$6:$B$3005,B2855&amp;"",$A$6:$A$3005,"&gt;"&amp;A2855)=0,1,0))</f>
        <v/>
      </c>
    </row>
    <row r="2856">
      <c r="A2856" s="13" t="n"/>
      <c r="B2856" s="5" t="n"/>
      <c r="C2856" s="17" t="n"/>
      <c r="D2856" s="5" t="n"/>
      <c r="E2856" s="5" t="n"/>
      <c r="F2856" s="6">
        <f>IF(B2856&amp;""="","",IFERROR(INDEX('الطلاب'!$B$6:$B$505,MATCH(B2856&amp;"",'الطلاب'!$A$6:$A$505,0))&amp;"","كود غير موجود"))</f>
        <v/>
      </c>
      <c r="G2856" s="6">
        <f>IF(B2856&amp;""="","",IFERROR(INDEX('الطلاب'!$F$6:$F$505,MATCH(B2856&amp;"",'الطلاب'!$A$6:$A$505,0))&amp;"",""))</f>
        <v/>
      </c>
      <c r="H2856" s="22">
        <f>IF(OR(B2856&amp;""="",NOT(ISNUMBER(A2856))),"",IF(COUNTIFS($B$6:$B$3005,B2856&amp;"",$A$6:$A$3005,"&gt;"&amp;A2856)=0,1,0))</f>
        <v/>
      </c>
    </row>
    <row r="2857">
      <c r="A2857" s="13" t="n"/>
      <c r="B2857" s="5" t="n"/>
      <c r="C2857" s="17" t="n"/>
      <c r="D2857" s="5" t="n"/>
      <c r="E2857" s="5" t="n"/>
      <c r="F2857" s="6">
        <f>IF(B2857&amp;""="","",IFERROR(INDEX('الطلاب'!$B$6:$B$505,MATCH(B2857&amp;"",'الطلاب'!$A$6:$A$505,0))&amp;"","كود غير موجود"))</f>
        <v/>
      </c>
      <c r="G2857" s="6">
        <f>IF(B2857&amp;""="","",IFERROR(INDEX('الطلاب'!$F$6:$F$505,MATCH(B2857&amp;"",'الطلاب'!$A$6:$A$505,0))&amp;"",""))</f>
        <v/>
      </c>
      <c r="H2857" s="22">
        <f>IF(OR(B2857&amp;""="",NOT(ISNUMBER(A2857))),"",IF(COUNTIFS($B$6:$B$3005,B2857&amp;"",$A$6:$A$3005,"&gt;"&amp;A2857)=0,1,0))</f>
        <v/>
      </c>
    </row>
    <row r="2858">
      <c r="A2858" s="13" t="n"/>
      <c r="B2858" s="5" t="n"/>
      <c r="C2858" s="17" t="n"/>
      <c r="D2858" s="5" t="n"/>
      <c r="E2858" s="5" t="n"/>
      <c r="F2858" s="6">
        <f>IF(B2858&amp;""="","",IFERROR(INDEX('الطلاب'!$B$6:$B$505,MATCH(B2858&amp;"",'الطلاب'!$A$6:$A$505,0))&amp;"","كود غير موجود"))</f>
        <v/>
      </c>
      <c r="G2858" s="6">
        <f>IF(B2858&amp;""="","",IFERROR(INDEX('الطلاب'!$F$6:$F$505,MATCH(B2858&amp;"",'الطلاب'!$A$6:$A$505,0))&amp;"",""))</f>
        <v/>
      </c>
      <c r="H2858" s="22">
        <f>IF(OR(B2858&amp;""="",NOT(ISNUMBER(A2858))),"",IF(COUNTIFS($B$6:$B$3005,B2858&amp;"",$A$6:$A$3005,"&gt;"&amp;A2858)=0,1,0))</f>
        <v/>
      </c>
    </row>
    <row r="2859">
      <c r="A2859" s="13" t="n"/>
      <c r="B2859" s="5" t="n"/>
      <c r="C2859" s="17" t="n"/>
      <c r="D2859" s="5" t="n"/>
      <c r="E2859" s="5" t="n"/>
      <c r="F2859" s="6">
        <f>IF(B2859&amp;""="","",IFERROR(INDEX('الطلاب'!$B$6:$B$505,MATCH(B2859&amp;"",'الطلاب'!$A$6:$A$505,0))&amp;"","كود غير موجود"))</f>
        <v/>
      </c>
      <c r="G2859" s="6">
        <f>IF(B2859&amp;""="","",IFERROR(INDEX('الطلاب'!$F$6:$F$505,MATCH(B2859&amp;"",'الطلاب'!$A$6:$A$505,0))&amp;"",""))</f>
        <v/>
      </c>
      <c r="H2859" s="22">
        <f>IF(OR(B2859&amp;""="",NOT(ISNUMBER(A2859))),"",IF(COUNTIFS($B$6:$B$3005,B2859&amp;"",$A$6:$A$3005,"&gt;"&amp;A2859)=0,1,0))</f>
        <v/>
      </c>
    </row>
    <row r="2860">
      <c r="A2860" s="13" t="n"/>
      <c r="B2860" s="5" t="n"/>
      <c r="C2860" s="17" t="n"/>
      <c r="D2860" s="5" t="n"/>
      <c r="E2860" s="5" t="n"/>
      <c r="F2860" s="6">
        <f>IF(B2860&amp;""="","",IFERROR(INDEX('الطلاب'!$B$6:$B$505,MATCH(B2860&amp;"",'الطلاب'!$A$6:$A$505,0))&amp;"","كود غير موجود"))</f>
        <v/>
      </c>
      <c r="G2860" s="6">
        <f>IF(B2860&amp;""="","",IFERROR(INDEX('الطلاب'!$F$6:$F$505,MATCH(B2860&amp;"",'الطلاب'!$A$6:$A$505,0))&amp;"",""))</f>
        <v/>
      </c>
      <c r="H2860" s="22">
        <f>IF(OR(B2860&amp;""="",NOT(ISNUMBER(A2860))),"",IF(COUNTIFS($B$6:$B$3005,B2860&amp;"",$A$6:$A$3005,"&gt;"&amp;A2860)=0,1,0))</f>
        <v/>
      </c>
    </row>
    <row r="2861">
      <c r="A2861" s="13" t="n"/>
      <c r="B2861" s="5" t="n"/>
      <c r="C2861" s="17" t="n"/>
      <c r="D2861" s="5" t="n"/>
      <c r="E2861" s="5" t="n"/>
      <c r="F2861" s="6">
        <f>IF(B2861&amp;""="","",IFERROR(INDEX('الطلاب'!$B$6:$B$505,MATCH(B2861&amp;"",'الطلاب'!$A$6:$A$505,0))&amp;"","كود غير موجود"))</f>
        <v/>
      </c>
      <c r="G2861" s="6">
        <f>IF(B2861&amp;""="","",IFERROR(INDEX('الطلاب'!$F$6:$F$505,MATCH(B2861&amp;"",'الطلاب'!$A$6:$A$505,0))&amp;"",""))</f>
        <v/>
      </c>
      <c r="H2861" s="22">
        <f>IF(OR(B2861&amp;""="",NOT(ISNUMBER(A2861))),"",IF(COUNTIFS($B$6:$B$3005,B2861&amp;"",$A$6:$A$3005,"&gt;"&amp;A2861)=0,1,0))</f>
        <v/>
      </c>
    </row>
    <row r="2862">
      <c r="A2862" s="13" t="n"/>
      <c r="B2862" s="5" t="n"/>
      <c r="C2862" s="17" t="n"/>
      <c r="D2862" s="5" t="n"/>
      <c r="E2862" s="5" t="n"/>
      <c r="F2862" s="6">
        <f>IF(B2862&amp;""="","",IFERROR(INDEX('الطلاب'!$B$6:$B$505,MATCH(B2862&amp;"",'الطلاب'!$A$6:$A$505,0))&amp;"","كود غير موجود"))</f>
        <v/>
      </c>
      <c r="G2862" s="6">
        <f>IF(B2862&amp;""="","",IFERROR(INDEX('الطلاب'!$F$6:$F$505,MATCH(B2862&amp;"",'الطلاب'!$A$6:$A$505,0))&amp;"",""))</f>
        <v/>
      </c>
      <c r="H2862" s="22">
        <f>IF(OR(B2862&amp;""="",NOT(ISNUMBER(A2862))),"",IF(COUNTIFS($B$6:$B$3005,B2862&amp;"",$A$6:$A$3005,"&gt;"&amp;A2862)=0,1,0))</f>
        <v/>
      </c>
    </row>
    <row r="2863">
      <c r="A2863" s="13" t="n"/>
      <c r="B2863" s="5" t="n"/>
      <c r="C2863" s="17" t="n"/>
      <c r="D2863" s="5" t="n"/>
      <c r="E2863" s="5" t="n"/>
      <c r="F2863" s="6">
        <f>IF(B2863&amp;""="","",IFERROR(INDEX('الطلاب'!$B$6:$B$505,MATCH(B2863&amp;"",'الطلاب'!$A$6:$A$505,0))&amp;"","كود غير موجود"))</f>
        <v/>
      </c>
      <c r="G2863" s="6">
        <f>IF(B2863&amp;""="","",IFERROR(INDEX('الطلاب'!$F$6:$F$505,MATCH(B2863&amp;"",'الطلاب'!$A$6:$A$505,0))&amp;"",""))</f>
        <v/>
      </c>
      <c r="H2863" s="22">
        <f>IF(OR(B2863&amp;""="",NOT(ISNUMBER(A2863))),"",IF(COUNTIFS($B$6:$B$3005,B2863&amp;"",$A$6:$A$3005,"&gt;"&amp;A2863)=0,1,0))</f>
        <v/>
      </c>
    </row>
    <row r="2864">
      <c r="A2864" s="13" t="n"/>
      <c r="B2864" s="5" t="n"/>
      <c r="C2864" s="17" t="n"/>
      <c r="D2864" s="5" t="n"/>
      <c r="E2864" s="5" t="n"/>
      <c r="F2864" s="6">
        <f>IF(B2864&amp;""="","",IFERROR(INDEX('الطلاب'!$B$6:$B$505,MATCH(B2864&amp;"",'الطلاب'!$A$6:$A$505,0))&amp;"","كود غير موجود"))</f>
        <v/>
      </c>
      <c r="G2864" s="6">
        <f>IF(B2864&amp;""="","",IFERROR(INDEX('الطلاب'!$F$6:$F$505,MATCH(B2864&amp;"",'الطلاب'!$A$6:$A$505,0))&amp;"",""))</f>
        <v/>
      </c>
      <c r="H2864" s="22">
        <f>IF(OR(B2864&amp;""="",NOT(ISNUMBER(A2864))),"",IF(COUNTIFS($B$6:$B$3005,B2864&amp;"",$A$6:$A$3005,"&gt;"&amp;A2864)=0,1,0))</f>
        <v/>
      </c>
    </row>
    <row r="2865">
      <c r="A2865" s="13" t="n"/>
      <c r="B2865" s="5" t="n"/>
      <c r="C2865" s="17" t="n"/>
      <c r="D2865" s="5" t="n"/>
      <c r="E2865" s="5" t="n"/>
      <c r="F2865" s="6">
        <f>IF(B2865&amp;""="","",IFERROR(INDEX('الطلاب'!$B$6:$B$505,MATCH(B2865&amp;"",'الطلاب'!$A$6:$A$505,0))&amp;"","كود غير موجود"))</f>
        <v/>
      </c>
      <c r="G2865" s="6">
        <f>IF(B2865&amp;""="","",IFERROR(INDEX('الطلاب'!$F$6:$F$505,MATCH(B2865&amp;"",'الطلاب'!$A$6:$A$505,0))&amp;"",""))</f>
        <v/>
      </c>
      <c r="H2865" s="22">
        <f>IF(OR(B2865&amp;""="",NOT(ISNUMBER(A2865))),"",IF(COUNTIFS($B$6:$B$3005,B2865&amp;"",$A$6:$A$3005,"&gt;"&amp;A2865)=0,1,0))</f>
        <v/>
      </c>
    </row>
    <row r="2866">
      <c r="A2866" s="13" t="n"/>
      <c r="B2866" s="5" t="n"/>
      <c r="C2866" s="17" t="n"/>
      <c r="D2866" s="5" t="n"/>
      <c r="E2866" s="5" t="n"/>
      <c r="F2866" s="6">
        <f>IF(B2866&amp;""="","",IFERROR(INDEX('الطلاب'!$B$6:$B$505,MATCH(B2866&amp;"",'الطلاب'!$A$6:$A$505,0))&amp;"","كود غير موجود"))</f>
        <v/>
      </c>
      <c r="G2866" s="6">
        <f>IF(B2866&amp;""="","",IFERROR(INDEX('الطلاب'!$F$6:$F$505,MATCH(B2866&amp;"",'الطلاب'!$A$6:$A$505,0))&amp;"",""))</f>
        <v/>
      </c>
      <c r="H2866" s="22">
        <f>IF(OR(B2866&amp;""="",NOT(ISNUMBER(A2866))),"",IF(COUNTIFS($B$6:$B$3005,B2866&amp;"",$A$6:$A$3005,"&gt;"&amp;A2866)=0,1,0))</f>
        <v/>
      </c>
    </row>
    <row r="2867">
      <c r="A2867" s="13" t="n"/>
      <c r="B2867" s="5" t="n"/>
      <c r="C2867" s="17" t="n"/>
      <c r="D2867" s="5" t="n"/>
      <c r="E2867" s="5" t="n"/>
      <c r="F2867" s="6">
        <f>IF(B2867&amp;""="","",IFERROR(INDEX('الطلاب'!$B$6:$B$505,MATCH(B2867&amp;"",'الطلاب'!$A$6:$A$505,0))&amp;"","كود غير موجود"))</f>
        <v/>
      </c>
      <c r="G2867" s="6">
        <f>IF(B2867&amp;""="","",IFERROR(INDEX('الطلاب'!$F$6:$F$505,MATCH(B2867&amp;"",'الطلاب'!$A$6:$A$505,0))&amp;"",""))</f>
        <v/>
      </c>
      <c r="H2867" s="22">
        <f>IF(OR(B2867&amp;""="",NOT(ISNUMBER(A2867))),"",IF(COUNTIFS($B$6:$B$3005,B2867&amp;"",$A$6:$A$3005,"&gt;"&amp;A2867)=0,1,0))</f>
        <v/>
      </c>
    </row>
    <row r="2868">
      <c r="A2868" s="13" t="n"/>
      <c r="B2868" s="5" t="n"/>
      <c r="C2868" s="17" t="n"/>
      <c r="D2868" s="5" t="n"/>
      <c r="E2868" s="5" t="n"/>
      <c r="F2868" s="6">
        <f>IF(B2868&amp;""="","",IFERROR(INDEX('الطلاب'!$B$6:$B$505,MATCH(B2868&amp;"",'الطلاب'!$A$6:$A$505,0))&amp;"","كود غير موجود"))</f>
        <v/>
      </c>
      <c r="G2868" s="6">
        <f>IF(B2868&amp;""="","",IFERROR(INDEX('الطلاب'!$F$6:$F$505,MATCH(B2868&amp;"",'الطلاب'!$A$6:$A$505,0))&amp;"",""))</f>
        <v/>
      </c>
      <c r="H2868" s="22">
        <f>IF(OR(B2868&amp;""="",NOT(ISNUMBER(A2868))),"",IF(COUNTIFS($B$6:$B$3005,B2868&amp;"",$A$6:$A$3005,"&gt;"&amp;A2868)=0,1,0))</f>
        <v/>
      </c>
    </row>
    <row r="2869">
      <c r="A2869" s="13" t="n"/>
      <c r="B2869" s="5" t="n"/>
      <c r="C2869" s="17" t="n"/>
      <c r="D2869" s="5" t="n"/>
      <c r="E2869" s="5" t="n"/>
      <c r="F2869" s="6">
        <f>IF(B2869&amp;""="","",IFERROR(INDEX('الطلاب'!$B$6:$B$505,MATCH(B2869&amp;"",'الطلاب'!$A$6:$A$505,0))&amp;"","كود غير موجود"))</f>
        <v/>
      </c>
      <c r="G2869" s="6">
        <f>IF(B2869&amp;""="","",IFERROR(INDEX('الطلاب'!$F$6:$F$505,MATCH(B2869&amp;"",'الطلاب'!$A$6:$A$505,0))&amp;"",""))</f>
        <v/>
      </c>
      <c r="H2869" s="22">
        <f>IF(OR(B2869&amp;""="",NOT(ISNUMBER(A2869))),"",IF(COUNTIFS($B$6:$B$3005,B2869&amp;"",$A$6:$A$3005,"&gt;"&amp;A2869)=0,1,0))</f>
        <v/>
      </c>
    </row>
    <row r="2870">
      <c r="A2870" s="13" t="n"/>
      <c r="B2870" s="5" t="n"/>
      <c r="C2870" s="17" t="n"/>
      <c r="D2870" s="5" t="n"/>
      <c r="E2870" s="5" t="n"/>
      <c r="F2870" s="6">
        <f>IF(B2870&amp;""="","",IFERROR(INDEX('الطلاب'!$B$6:$B$505,MATCH(B2870&amp;"",'الطلاب'!$A$6:$A$505,0))&amp;"","كود غير موجود"))</f>
        <v/>
      </c>
      <c r="G2870" s="6">
        <f>IF(B2870&amp;""="","",IFERROR(INDEX('الطلاب'!$F$6:$F$505,MATCH(B2870&amp;"",'الطلاب'!$A$6:$A$505,0))&amp;"",""))</f>
        <v/>
      </c>
      <c r="H2870" s="22">
        <f>IF(OR(B2870&amp;""="",NOT(ISNUMBER(A2870))),"",IF(COUNTIFS($B$6:$B$3005,B2870&amp;"",$A$6:$A$3005,"&gt;"&amp;A2870)=0,1,0))</f>
        <v/>
      </c>
    </row>
    <row r="2871">
      <c r="A2871" s="13" t="n"/>
      <c r="B2871" s="5" t="n"/>
      <c r="C2871" s="17" t="n"/>
      <c r="D2871" s="5" t="n"/>
      <c r="E2871" s="5" t="n"/>
      <c r="F2871" s="6">
        <f>IF(B2871&amp;""="","",IFERROR(INDEX('الطلاب'!$B$6:$B$505,MATCH(B2871&amp;"",'الطلاب'!$A$6:$A$505,0))&amp;"","كود غير موجود"))</f>
        <v/>
      </c>
      <c r="G2871" s="6">
        <f>IF(B2871&amp;""="","",IFERROR(INDEX('الطلاب'!$F$6:$F$505,MATCH(B2871&amp;"",'الطلاب'!$A$6:$A$505,0))&amp;"",""))</f>
        <v/>
      </c>
      <c r="H2871" s="22">
        <f>IF(OR(B2871&amp;""="",NOT(ISNUMBER(A2871))),"",IF(COUNTIFS($B$6:$B$3005,B2871&amp;"",$A$6:$A$3005,"&gt;"&amp;A2871)=0,1,0))</f>
        <v/>
      </c>
    </row>
    <row r="2872">
      <c r="A2872" s="13" t="n"/>
      <c r="B2872" s="5" t="n"/>
      <c r="C2872" s="17" t="n"/>
      <c r="D2872" s="5" t="n"/>
      <c r="E2872" s="5" t="n"/>
      <c r="F2872" s="6">
        <f>IF(B2872&amp;""="","",IFERROR(INDEX('الطلاب'!$B$6:$B$505,MATCH(B2872&amp;"",'الطلاب'!$A$6:$A$505,0))&amp;"","كود غير موجود"))</f>
        <v/>
      </c>
      <c r="G2872" s="6">
        <f>IF(B2872&amp;""="","",IFERROR(INDEX('الطلاب'!$F$6:$F$505,MATCH(B2872&amp;"",'الطلاب'!$A$6:$A$505,0))&amp;"",""))</f>
        <v/>
      </c>
      <c r="H2872" s="22">
        <f>IF(OR(B2872&amp;""="",NOT(ISNUMBER(A2872))),"",IF(COUNTIFS($B$6:$B$3005,B2872&amp;"",$A$6:$A$3005,"&gt;"&amp;A2872)=0,1,0))</f>
        <v/>
      </c>
    </row>
    <row r="2873">
      <c r="A2873" s="13" t="n"/>
      <c r="B2873" s="5" t="n"/>
      <c r="C2873" s="17" t="n"/>
      <c r="D2873" s="5" t="n"/>
      <c r="E2873" s="5" t="n"/>
      <c r="F2873" s="6">
        <f>IF(B2873&amp;""="","",IFERROR(INDEX('الطلاب'!$B$6:$B$505,MATCH(B2873&amp;"",'الطلاب'!$A$6:$A$505,0))&amp;"","كود غير موجود"))</f>
        <v/>
      </c>
      <c r="G2873" s="6">
        <f>IF(B2873&amp;""="","",IFERROR(INDEX('الطلاب'!$F$6:$F$505,MATCH(B2873&amp;"",'الطلاب'!$A$6:$A$505,0))&amp;"",""))</f>
        <v/>
      </c>
      <c r="H2873" s="22">
        <f>IF(OR(B2873&amp;""="",NOT(ISNUMBER(A2873))),"",IF(COUNTIFS($B$6:$B$3005,B2873&amp;"",$A$6:$A$3005,"&gt;"&amp;A2873)=0,1,0))</f>
        <v/>
      </c>
    </row>
    <row r="2874">
      <c r="A2874" s="13" t="n"/>
      <c r="B2874" s="5" t="n"/>
      <c r="C2874" s="17" t="n"/>
      <c r="D2874" s="5" t="n"/>
      <c r="E2874" s="5" t="n"/>
      <c r="F2874" s="6">
        <f>IF(B2874&amp;""="","",IFERROR(INDEX('الطلاب'!$B$6:$B$505,MATCH(B2874&amp;"",'الطلاب'!$A$6:$A$505,0))&amp;"","كود غير موجود"))</f>
        <v/>
      </c>
      <c r="G2874" s="6">
        <f>IF(B2874&amp;""="","",IFERROR(INDEX('الطلاب'!$F$6:$F$505,MATCH(B2874&amp;"",'الطلاب'!$A$6:$A$505,0))&amp;"",""))</f>
        <v/>
      </c>
      <c r="H2874" s="22">
        <f>IF(OR(B2874&amp;""="",NOT(ISNUMBER(A2874))),"",IF(COUNTIFS($B$6:$B$3005,B2874&amp;"",$A$6:$A$3005,"&gt;"&amp;A2874)=0,1,0))</f>
        <v/>
      </c>
    </row>
    <row r="2875">
      <c r="A2875" s="13" t="n"/>
      <c r="B2875" s="5" t="n"/>
      <c r="C2875" s="17" t="n"/>
      <c r="D2875" s="5" t="n"/>
      <c r="E2875" s="5" t="n"/>
      <c r="F2875" s="6">
        <f>IF(B2875&amp;""="","",IFERROR(INDEX('الطلاب'!$B$6:$B$505,MATCH(B2875&amp;"",'الطلاب'!$A$6:$A$505,0))&amp;"","كود غير موجود"))</f>
        <v/>
      </c>
      <c r="G2875" s="6">
        <f>IF(B2875&amp;""="","",IFERROR(INDEX('الطلاب'!$F$6:$F$505,MATCH(B2875&amp;"",'الطلاب'!$A$6:$A$505,0))&amp;"",""))</f>
        <v/>
      </c>
      <c r="H2875" s="22">
        <f>IF(OR(B2875&amp;""="",NOT(ISNUMBER(A2875))),"",IF(COUNTIFS($B$6:$B$3005,B2875&amp;"",$A$6:$A$3005,"&gt;"&amp;A2875)=0,1,0))</f>
        <v/>
      </c>
    </row>
    <row r="2876">
      <c r="A2876" s="13" t="n"/>
      <c r="B2876" s="5" t="n"/>
      <c r="C2876" s="17" t="n"/>
      <c r="D2876" s="5" t="n"/>
      <c r="E2876" s="5" t="n"/>
      <c r="F2876" s="6">
        <f>IF(B2876&amp;""="","",IFERROR(INDEX('الطلاب'!$B$6:$B$505,MATCH(B2876&amp;"",'الطلاب'!$A$6:$A$505,0))&amp;"","كود غير موجود"))</f>
        <v/>
      </c>
      <c r="G2876" s="6">
        <f>IF(B2876&amp;""="","",IFERROR(INDEX('الطلاب'!$F$6:$F$505,MATCH(B2876&amp;"",'الطلاب'!$A$6:$A$505,0))&amp;"",""))</f>
        <v/>
      </c>
      <c r="H2876" s="22">
        <f>IF(OR(B2876&amp;""="",NOT(ISNUMBER(A2876))),"",IF(COUNTIFS($B$6:$B$3005,B2876&amp;"",$A$6:$A$3005,"&gt;"&amp;A2876)=0,1,0))</f>
        <v/>
      </c>
    </row>
    <row r="2877">
      <c r="A2877" s="13" t="n"/>
      <c r="B2877" s="5" t="n"/>
      <c r="C2877" s="17" t="n"/>
      <c r="D2877" s="5" t="n"/>
      <c r="E2877" s="5" t="n"/>
      <c r="F2877" s="6">
        <f>IF(B2877&amp;""="","",IFERROR(INDEX('الطلاب'!$B$6:$B$505,MATCH(B2877&amp;"",'الطلاب'!$A$6:$A$505,0))&amp;"","كود غير موجود"))</f>
        <v/>
      </c>
      <c r="G2877" s="6">
        <f>IF(B2877&amp;""="","",IFERROR(INDEX('الطلاب'!$F$6:$F$505,MATCH(B2877&amp;"",'الطلاب'!$A$6:$A$505,0))&amp;"",""))</f>
        <v/>
      </c>
      <c r="H2877" s="22">
        <f>IF(OR(B2877&amp;""="",NOT(ISNUMBER(A2877))),"",IF(COUNTIFS($B$6:$B$3005,B2877&amp;"",$A$6:$A$3005,"&gt;"&amp;A2877)=0,1,0))</f>
        <v/>
      </c>
    </row>
    <row r="2878">
      <c r="A2878" s="13" t="n"/>
      <c r="B2878" s="5" t="n"/>
      <c r="C2878" s="17" t="n"/>
      <c r="D2878" s="5" t="n"/>
      <c r="E2878" s="5" t="n"/>
      <c r="F2878" s="6">
        <f>IF(B2878&amp;""="","",IFERROR(INDEX('الطلاب'!$B$6:$B$505,MATCH(B2878&amp;"",'الطلاب'!$A$6:$A$505,0))&amp;"","كود غير موجود"))</f>
        <v/>
      </c>
      <c r="G2878" s="6">
        <f>IF(B2878&amp;""="","",IFERROR(INDEX('الطلاب'!$F$6:$F$505,MATCH(B2878&amp;"",'الطلاب'!$A$6:$A$505,0))&amp;"",""))</f>
        <v/>
      </c>
      <c r="H2878" s="22">
        <f>IF(OR(B2878&amp;""="",NOT(ISNUMBER(A2878))),"",IF(COUNTIFS($B$6:$B$3005,B2878&amp;"",$A$6:$A$3005,"&gt;"&amp;A2878)=0,1,0))</f>
        <v/>
      </c>
    </row>
    <row r="2879">
      <c r="A2879" s="13" t="n"/>
      <c r="B2879" s="5" t="n"/>
      <c r="C2879" s="17" t="n"/>
      <c r="D2879" s="5" t="n"/>
      <c r="E2879" s="5" t="n"/>
      <c r="F2879" s="6">
        <f>IF(B2879&amp;""="","",IFERROR(INDEX('الطلاب'!$B$6:$B$505,MATCH(B2879&amp;"",'الطلاب'!$A$6:$A$505,0))&amp;"","كود غير موجود"))</f>
        <v/>
      </c>
      <c r="G2879" s="6">
        <f>IF(B2879&amp;""="","",IFERROR(INDEX('الطلاب'!$F$6:$F$505,MATCH(B2879&amp;"",'الطلاب'!$A$6:$A$505,0))&amp;"",""))</f>
        <v/>
      </c>
      <c r="H2879" s="22">
        <f>IF(OR(B2879&amp;""="",NOT(ISNUMBER(A2879))),"",IF(COUNTIFS($B$6:$B$3005,B2879&amp;"",$A$6:$A$3005,"&gt;"&amp;A2879)=0,1,0))</f>
        <v/>
      </c>
    </row>
    <row r="2880">
      <c r="A2880" s="13" t="n"/>
      <c r="B2880" s="5" t="n"/>
      <c r="C2880" s="17" t="n"/>
      <c r="D2880" s="5" t="n"/>
      <c r="E2880" s="5" t="n"/>
      <c r="F2880" s="6">
        <f>IF(B2880&amp;""="","",IFERROR(INDEX('الطلاب'!$B$6:$B$505,MATCH(B2880&amp;"",'الطلاب'!$A$6:$A$505,0))&amp;"","كود غير موجود"))</f>
        <v/>
      </c>
      <c r="G2880" s="6">
        <f>IF(B2880&amp;""="","",IFERROR(INDEX('الطلاب'!$F$6:$F$505,MATCH(B2880&amp;"",'الطلاب'!$A$6:$A$505,0))&amp;"",""))</f>
        <v/>
      </c>
      <c r="H2880" s="22">
        <f>IF(OR(B2880&amp;""="",NOT(ISNUMBER(A2880))),"",IF(COUNTIFS($B$6:$B$3005,B2880&amp;"",$A$6:$A$3005,"&gt;"&amp;A2880)=0,1,0))</f>
        <v/>
      </c>
    </row>
    <row r="2881">
      <c r="A2881" s="13" t="n"/>
      <c r="B2881" s="5" t="n"/>
      <c r="C2881" s="17" t="n"/>
      <c r="D2881" s="5" t="n"/>
      <c r="E2881" s="5" t="n"/>
      <c r="F2881" s="6">
        <f>IF(B2881&amp;""="","",IFERROR(INDEX('الطلاب'!$B$6:$B$505,MATCH(B2881&amp;"",'الطلاب'!$A$6:$A$505,0))&amp;"","كود غير موجود"))</f>
        <v/>
      </c>
      <c r="G2881" s="6">
        <f>IF(B2881&amp;""="","",IFERROR(INDEX('الطلاب'!$F$6:$F$505,MATCH(B2881&amp;"",'الطلاب'!$A$6:$A$505,0))&amp;"",""))</f>
        <v/>
      </c>
      <c r="H2881" s="22">
        <f>IF(OR(B2881&amp;""="",NOT(ISNUMBER(A2881))),"",IF(COUNTIFS($B$6:$B$3005,B2881&amp;"",$A$6:$A$3005,"&gt;"&amp;A2881)=0,1,0))</f>
        <v/>
      </c>
    </row>
    <row r="2882">
      <c r="A2882" s="13" t="n"/>
      <c r="B2882" s="5" t="n"/>
      <c r="C2882" s="17" t="n"/>
      <c r="D2882" s="5" t="n"/>
      <c r="E2882" s="5" t="n"/>
      <c r="F2882" s="6">
        <f>IF(B2882&amp;""="","",IFERROR(INDEX('الطلاب'!$B$6:$B$505,MATCH(B2882&amp;"",'الطلاب'!$A$6:$A$505,0))&amp;"","كود غير موجود"))</f>
        <v/>
      </c>
      <c r="G2882" s="6">
        <f>IF(B2882&amp;""="","",IFERROR(INDEX('الطلاب'!$F$6:$F$505,MATCH(B2882&amp;"",'الطلاب'!$A$6:$A$505,0))&amp;"",""))</f>
        <v/>
      </c>
      <c r="H2882" s="22">
        <f>IF(OR(B2882&amp;""="",NOT(ISNUMBER(A2882))),"",IF(COUNTIFS($B$6:$B$3005,B2882&amp;"",$A$6:$A$3005,"&gt;"&amp;A2882)=0,1,0))</f>
        <v/>
      </c>
    </row>
    <row r="2883">
      <c r="A2883" s="13" t="n"/>
      <c r="B2883" s="5" t="n"/>
      <c r="C2883" s="17" t="n"/>
      <c r="D2883" s="5" t="n"/>
      <c r="E2883" s="5" t="n"/>
      <c r="F2883" s="6">
        <f>IF(B2883&amp;""="","",IFERROR(INDEX('الطلاب'!$B$6:$B$505,MATCH(B2883&amp;"",'الطلاب'!$A$6:$A$505,0))&amp;"","كود غير موجود"))</f>
        <v/>
      </c>
      <c r="G2883" s="6">
        <f>IF(B2883&amp;""="","",IFERROR(INDEX('الطلاب'!$F$6:$F$505,MATCH(B2883&amp;"",'الطلاب'!$A$6:$A$505,0))&amp;"",""))</f>
        <v/>
      </c>
      <c r="H2883" s="22">
        <f>IF(OR(B2883&amp;""="",NOT(ISNUMBER(A2883))),"",IF(COUNTIFS($B$6:$B$3005,B2883&amp;"",$A$6:$A$3005,"&gt;"&amp;A2883)=0,1,0))</f>
        <v/>
      </c>
    </row>
    <row r="2884">
      <c r="A2884" s="13" t="n"/>
      <c r="B2884" s="5" t="n"/>
      <c r="C2884" s="17" t="n"/>
      <c r="D2884" s="5" t="n"/>
      <c r="E2884" s="5" t="n"/>
      <c r="F2884" s="6">
        <f>IF(B2884&amp;""="","",IFERROR(INDEX('الطلاب'!$B$6:$B$505,MATCH(B2884&amp;"",'الطلاب'!$A$6:$A$505,0))&amp;"","كود غير موجود"))</f>
        <v/>
      </c>
      <c r="G2884" s="6">
        <f>IF(B2884&amp;""="","",IFERROR(INDEX('الطلاب'!$F$6:$F$505,MATCH(B2884&amp;"",'الطلاب'!$A$6:$A$505,0))&amp;"",""))</f>
        <v/>
      </c>
      <c r="H2884" s="22">
        <f>IF(OR(B2884&amp;""="",NOT(ISNUMBER(A2884))),"",IF(COUNTIFS($B$6:$B$3005,B2884&amp;"",$A$6:$A$3005,"&gt;"&amp;A2884)=0,1,0))</f>
        <v/>
      </c>
    </row>
    <row r="2885">
      <c r="A2885" s="13" t="n"/>
      <c r="B2885" s="5" t="n"/>
      <c r="C2885" s="17" t="n"/>
      <c r="D2885" s="5" t="n"/>
      <c r="E2885" s="5" t="n"/>
      <c r="F2885" s="6">
        <f>IF(B2885&amp;""="","",IFERROR(INDEX('الطلاب'!$B$6:$B$505,MATCH(B2885&amp;"",'الطلاب'!$A$6:$A$505,0))&amp;"","كود غير موجود"))</f>
        <v/>
      </c>
      <c r="G2885" s="6">
        <f>IF(B2885&amp;""="","",IFERROR(INDEX('الطلاب'!$F$6:$F$505,MATCH(B2885&amp;"",'الطلاب'!$A$6:$A$505,0))&amp;"",""))</f>
        <v/>
      </c>
      <c r="H2885" s="22">
        <f>IF(OR(B2885&amp;""="",NOT(ISNUMBER(A2885))),"",IF(COUNTIFS($B$6:$B$3005,B2885&amp;"",$A$6:$A$3005,"&gt;"&amp;A2885)=0,1,0))</f>
        <v/>
      </c>
    </row>
    <row r="2886">
      <c r="A2886" s="13" t="n"/>
      <c r="B2886" s="5" t="n"/>
      <c r="C2886" s="17" t="n"/>
      <c r="D2886" s="5" t="n"/>
      <c r="E2886" s="5" t="n"/>
      <c r="F2886" s="6">
        <f>IF(B2886&amp;""="","",IFERROR(INDEX('الطلاب'!$B$6:$B$505,MATCH(B2886&amp;"",'الطلاب'!$A$6:$A$505,0))&amp;"","كود غير موجود"))</f>
        <v/>
      </c>
      <c r="G2886" s="6">
        <f>IF(B2886&amp;""="","",IFERROR(INDEX('الطلاب'!$F$6:$F$505,MATCH(B2886&amp;"",'الطلاب'!$A$6:$A$505,0))&amp;"",""))</f>
        <v/>
      </c>
      <c r="H2886" s="22">
        <f>IF(OR(B2886&amp;""="",NOT(ISNUMBER(A2886))),"",IF(COUNTIFS($B$6:$B$3005,B2886&amp;"",$A$6:$A$3005,"&gt;"&amp;A2886)=0,1,0))</f>
        <v/>
      </c>
    </row>
    <row r="2887">
      <c r="A2887" s="13" t="n"/>
      <c r="B2887" s="5" t="n"/>
      <c r="C2887" s="17" t="n"/>
      <c r="D2887" s="5" t="n"/>
      <c r="E2887" s="5" t="n"/>
      <c r="F2887" s="6">
        <f>IF(B2887&amp;""="","",IFERROR(INDEX('الطلاب'!$B$6:$B$505,MATCH(B2887&amp;"",'الطلاب'!$A$6:$A$505,0))&amp;"","كود غير موجود"))</f>
        <v/>
      </c>
      <c r="G2887" s="6">
        <f>IF(B2887&amp;""="","",IFERROR(INDEX('الطلاب'!$F$6:$F$505,MATCH(B2887&amp;"",'الطلاب'!$A$6:$A$505,0))&amp;"",""))</f>
        <v/>
      </c>
      <c r="H2887" s="22">
        <f>IF(OR(B2887&amp;""="",NOT(ISNUMBER(A2887))),"",IF(COUNTIFS($B$6:$B$3005,B2887&amp;"",$A$6:$A$3005,"&gt;"&amp;A2887)=0,1,0))</f>
        <v/>
      </c>
    </row>
    <row r="2888">
      <c r="A2888" s="13" t="n"/>
      <c r="B2888" s="5" t="n"/>
      <c r="C2888" s="17" t="n"/>
      <c r="D2888" s="5" t="n"/>
      <c r="E2888" s="5" t="n"/>
      <c r="F2888" s="6">
        <f>IF(B2888&amp;""="","",IFERROR(INDEX('الطلاب'!$B$6:$B$505,MATCH(B2888&amp;"",'الطلاب'!$A$6:$A$505,0))&amp;"","كود غير موجود"))</f>
        <v/>
      </c>
      <c r="G2888" s="6">
        <f>IF(B2888&amp;""="","",IFERROR(INDEX('الطلاب'!$F$6:$F$505,MATCH(B2888&amp;"",'الطلاب'!$A$6:$A$505,0))&amp;"",""))</f>
        <v/>
      </c>
      <c r="H2888" s="22">
        <f>IF(OR(B2888&amp;""="",NOT(ISNUMBER(A2888))),"",IF(COUNTIFS($B$6:$B$3005,B2888&amp;"",$A$6:$A$3005,"&gt;"&amp;A2888)=0,1,0))</f>
        <v/>
      </c>
    </row>
    <row r="2889">
      <c r="A2889" s="13" t="n"/>
      <c r="B2889" s="5" t="n"/>
      <c r="C2889" s="17" t="n"/>
      <c r="D2889" s="5" t="n"/>
      <c r="E2889" s="5" t="n"/>
      <c r="F2889" s="6">
        <f>IF(B2889&amp;""="","",IFERROR(INDEX('الطلاب'!$B$6:$B$505,MATCH(B2889&amp;"",'الطلاب'!$A$6:$A$505,0))&amp;"","كود غير موجود"))</f>
        <v/>
      </c>
      <c r="G2889" s="6">
        <f>IF(B2889&amp;""="","",IFERROR(INDEX('الطلاب'!$F$6:$F$505,MATCH(B2889&amp;"",'الطلاب'!$A$6:$A$505,0))&amp;"",""))</f>
        <v/>
      </c>
      <c r="H2889" s="22">
        <f>IF(OR(B2889&amp;""="",NOT(ISNUMBER(A2889))),"",IF(COUNTIFS($B$6:$B$3005,B2889&amp;"",$A$6:$A$3005,"&gt;"&amp;A2889)=0,1,0))</f>
        <v/>
      </c>
    </row>
    <row r="2890">
      <c r="A2890" s="13" t="n"/>
      <c r="B2890" s="5" t="n"/>
      <c r="C2890" s="17" t="n"/>
      <c r="D2890" s="5" t="n"/>
      <c r="E2890" s="5" t="n"/>
      <c r="F2890" s="6">
        <f>IF(B2890&amp;""="","",IFERROR(INDEX('الطلاب'!$B$6:$B$505,MATCH(B2890&amp;"",'الطلاب'!$A$6:$A$505,0))&amp;"","كود غير موجود"))</f>
        <v/>
      </c>
      <c r="G2890" s="6">
        <f>IF(B2890&amp;""="","",IFERROR(INDEX('الطلاب'!$F$6:$F$505,MATCH(B2890&amp;"",'الطلاب'!$A$6:$A$505,0))&amp;"",""))</f>
        <v/>
      </c>
      <c r="H2890" s="22">
        <f>IF(OR(B2890&amp;""="",NOT(ISNUMBER(A2890))),"",IF(COUNTIFS($B$6:$B$3005,B2890&amp;"",$A$6:$A$3005,"&gt;"&amp;A2890)=0,1,0))</f>
        <v/>
      </c>
    </row>
    <row r="2891">
      <c r="A2891" s="13" t="n"/>
      <c r="B2891" s="5" t="n"/>
      <c r="C2891" s="17" t="n"/>
      <c r="D2891" s="5" t="n"/>
      <c r="E2891" s="5" t="n"/>
      <c r="F2891" s="6">
        <f>IF(B2891&amp;""="","",IFERROR(INDEX('الطلاب'!$B$6:$B$505,MATCH(B2891&amp;"",'الطلاب'!$A$6:$A$505,0))&amp;"","كود غير موجود"))</f>
        <v/>
      </c>
      <c r="G2891" s="6">
        <f>IF(B2891&amp;""="","",IFERROR(INDEX('الطلاب'!$F$6:$F$505,MATCH(B2891&amp;"",'الطلاب'!$A$6:$A$505,0))&amp;"",""))</f>
        <v/>
      </c>
      <c r="H2891" s="22">
        <f>IF(OR(B2891&amp;""="",NOT(ISNUMBER(A2891))),"",IF(COUNTIFS($B$6:$B$3005,B2891&amp;"",$A$6:$A$3005,"&gt;"&amp;A2891)=0,1,0))</f>
        <v/>
      </c>
    </row>
    <row r="2892">
      <c r="A2892" s="13" t="n"/>
      <c r="B2892" s="5" t="n"/>
      <c r="C2892" s="17" t="n"/>
      <c r="D2892" s="5" t="n"/>
      <c r="E2892" s="5" t="n"/>
      <c r="F2892" s="6">
        <f>IF(B2892&amp;""="","",IFERROR(INDEX('الطلاب'!$B$6:$B$505,MATCH(B2892&amp;"",'الطلاب'!$A$6:$A$505,0))&amp;"","كود غير موجود"))</f>
        <v/>
      </c>
      <c r="G2892" s="6">
        <f>IF(B2892&amp;""="","",IFERROR(INDEX('الطلاب'!$F$6:$F$505,MATCH(B2892&amp;"",'الطلاب'!$A$6:$A$505,0))&amp;"",""))</f>
        <v/>
      </c>
      <c r="H2892" s="22">
        <f>IF(OR(B2892&amp;""="",NOT(ISNUMBER(A2892))),"",IF(COUNTIFS($B$6:$B$3005,B2892&amp;"",$A$6:$A$3005,"&gt;"&amp;A2892)=0,1,0))</f>
        <v/>
      </c>
    </row>
    <row r="2893">
      <c r="A2893" s="13" t="n"/>
      <c r="B2893" s="5" t="n"/>
      <c r="C2893" s="17" t="n"/>
      <c r="D2893" s="5" t="n"/>
      <c r="E2893" s="5" t="n"/>
      <c r="F2893" s="6">
        <f>IF(B2893&amp;""="","",IFERROR(INDEX('الطلاب'!$B$6:$B$505,MATCH(B2893&amp;"",'الطلاب'!$A$6:$A$505,0))&amp;"","كود غير موجود"))</f>
        <v/>
      </c>
      <c r="G2893" s="6">
        <f>IF(B2893&amp;""="","",IFERROR(INDEX('الطلاب'!$F$6:$F$505,MATCH(B2893&amp;"",'الطلاب'!$A$6:$A$505,0))&amp;"",""))</f>
        <v/>
      </c>
      <c r="H2893" s="22">
        <f>IF(OR(B2893&amp;""="",NOT(ISNUMBER(A2893))),"",IF(COUNTIFS($B$6:$B$3005,B2893&amp;"",$A$6:$A$3005,"&gt;"&amp;A2893)=0,1,0))</f>
        <v/>
      </c>
    </row>
    <row r="2894">
      <c r="A2894" s="13" t="n"/>
      <c r="B2894" s="5" t="n"/>
      <c r="C2894" s="17" t="n"/>
      <c r="D2894" s="5" t="n"/>
      <c r="E2894" s="5" t="n"/>
      <c r="F2894" s="6">
        <f>IF(B2894&amp;""="","",IFERROR(INDEX('الطلاب'!$B$6:$B$505,MATCH(B2894&amp;"",'الطلاب'!$A$6:$A$505,0))&amp;"","كود غير موجود"))</f>
        <v/>
      </c>
      <c r="G2894" s="6">
        <f>IF(B2894&amp;""="","",IFERROR(INDEX('الطلاب'!$F$6:$F$505,MATCH(B2894&amp;"",'الطلاب'!$A$6:$A$505,0))&amp;"",""))</f>
        <v/>
      </c>
      <c r="H2894" s="22">
        <f>IF(OR(B2894&amp;""="",NOT(ISNUMBER(A2894))),"",IF(COUNTIFS($B$6:$B$3005,B2894&amp;"",$A$6:$A$3005,"&gt;"&amp;A2894)=0,1,0))</f>
        <v/>
      </c>
    </row>
    <row r="2895">
      <c r="A2895" s="13" t="n"/>
      <c r="B2895" s="5" t="n"/>
      <c r="C2895" s="17" t="n"/>
      <c r="D2895" s="5" t="n"/>
      <c r="E2895" s="5" t="n"/>
      <c r="F2895" s="6">
        <f>IF(B2895&amp;""="","",IFERROR(INDEX('الطلاب'!$B$6:$B$505,MATCH(B2895&amp;"",'الطلاب'!$A$6:$A$505,0))&amp;"","كود غير موجود"))</f>
        <v/>
      </c>
      <c r="G2895" s="6">
        <f>IF(B2895&amp;""="","",IFERROR(INDEX('الطلاب'!$F$6:$F$505,MATCH(B2895&amp;"",'الطلاب'!$A$6:$A$505,0))&amp;"",""))</f>
        <v/>
      </c>
      <c r="H2895" s="22">
        <f>IF(OR(B2895&amp;""="",NOT(ISNUMBER(A2895))),"",IF(COUNTIFS($B$6:$B$3005,B2895&amp;"",$A$6:$A$3005,"&gt;"&amp;A2895)=0,1,0))</f>
        <v/>
      </c>
    </row>
    <row r="2896">
      <c r="A2896" s="13" t="n"/>
      <c r="B2896" s="5" t="n"/>
      <c r="C2896" s="17" t="n"/>
      <c r="D2896" s="5" t="n"/>
      <c r="E2896" s="5" t="n"/>
      <c r="F2896" s="6">
        <f>IF(B2896&amp;""="","",IFERROR(INDEX('الطلاب'!$B$6:$B$505,MATCH(B2896&amp;"",'الطلاب'!$A$6:$A$505,0))&amp;"","كود غير موجود"))</f>
        <v/>
      </c>
      <c r="G2896" s="6">
        <f>IF(B2896&amp;""="","",IFERROR(INDEX('الطلاب'!$F$6:$F$505,MATCH(B2896&amp;"",'الطلاب'!$A$6:$A$505,0))&amp;"",""))</f>
        <v/>
      </c>
      <c r="H2896" s="22">
        <f>IF(OR(B2896&amp;""="",NOT(ISNUMBER(A2896))),"",IF(COUNTIFS($B$6:$B$3005,B2896&amp;"",$A$6:$A$3005,"&gt;"&amp;A2896)=0,1,0))</f>
        <v/>
      </c>
    </row>
    <row r="2897">
      <c r="A2897" s="13" t="n"/>
      <c r="B2897" s="5" t="n"/>
      <c r="C2897" s="17" t="n"/>
      <c r="D2897" s="5" t="n"/>
      <c r="E2897" s="5" t="n"/>
      <c r="F2897" s="6">
        <f>IF(B2897&amp;""="","",IFERROR(INDEX('الطلاب'!$B$6:$B$505,MATCH(B2897&amp;"",'الطلاب'!$A$6:$A$505,0))&amp;"","كود غير موجود"))</f>
        <v/>
      </c>
      <c r="G2897" s="6">
        <f>IF(B2897&amp;""="","",IFERROR(INDEX('الطلاب'!$F$6:$F$505,MATCH(B2897&amp;"",'الطلاب'!$A$6:$A$505,0))&amp;"",""))</f>
        <v/>
      </c>
      <c r="H2897" s="22">
        <f>IF(OR(B2897&amp;""="",NOT(ISNUMBER(A2897))),"",IF(COUNTIFS($B$6:$B$3005,B2897&amp;"",$A$6:$A$3005,"&gt;"&amp;A2897)=0,1,0))</f>
        <v/>
      </c>
    </row>
    <row r="2898">
      <c r="A2898" s="13" t="n"/>
      <c r="B2898" s="5" t="n"/>
      <c r="C2898" s="17" t="n"/>
      <c r="D2898" s="5" t="n"/>
      <c r="E2898" s="5" t="n"/>
      <c r="F2898" s="6">
        <f>IF(B2898&amp;""="","",IFERROR(INDEX('الطلاب'!$B$6:$B$505,MATCH(B2898&amp;"",'الطلاب'!$A$6:$A$505,0))&amp;"","كود غير موجود"))</f>
        <v/>
      </c>
      <c r="G2898" s="6">
        <f>IF(B2898&amp;""="","",IFERROR(INDEX('الطلاب'!$F$6:$F$505,MATCH(B2898&amp;"",'الطلاب'!$A$6:$A$505,0))&amp;"",""))</f>
        <v/>
      </c>
      <c r="H2898" s="22">
        <f>IF(OR(B2898&amp;""="",NOT(ISNUMBER(A2898))),"",IF(COUNTIFS($B$6:$B$3005,B2898&amp;"",$A$6:$A$3005,"&gt;"&amp;A2898)=0,1,0))</f>
        <v/>
      </c>
    </row>
    <row r="2899">
      <c r="A2899" s="13" t="n"/>
      <c r="B2899" s="5" t="n"/>
      <c r="C2899" s="17" t="n"/>
      <c r="D2899" s="5" t="n"/>
      <c r="E2899" s="5" t="n"/>
      <c r="F2899" s="6">
        <f>IF(B2899&amp;""="","",IFERROR(INDEX('الطلاب'!$B$6:$B$505,MATCH(B2899&amp;"",'الطلاب'!$A$6:$A$505,0))&amp;"","كود غير موجود"))</f>
        <v/>
      </c>
      <c r="G2899" s="6">
        <f>IF(B2899&amp;""="","",IFERROR(INDEX('الطلاب'!$F$6:$F$505,MATCH(B2899&amp;"",'الطلاب'!$A$6:$A$505,0))&amp;"",""))</f>
        <v/>
      </c>
      <c r="H2899" s="22">
        <f>IF(OR(B2899&amp;""="",NOT(ISNUMBER(A2899))),"",IF(COUNTIFS($B$6:$B$3005,B2899&amp;"",$A$6:$A$3005,"&gt;"&amp;A2899)=0,1,0))</f>
        <v/>
      </c>
    </row>
    <row r="2900">
      <c r="A2900" s="13" t="n"/>
      <c r="B2900" s="5" t="n"/>
      <c r="C2900" s="17" t="n"/>
      <c r="D2900" s="5" t="n"/>
      <c r="E2900" s="5" t="n"/>
      <c r="F2900" s="6">
        <f>IF(B2900&amp;""="","",IFERROR(INDEX('الطلاب'!$B$6:$B$505,MATCH(B2900&amp;"",'الطلاب'!$A$6:$A$505,0))&amp;"","كود غير موجود"))</f>
        <v/>
      </c>
      <c r="G2900" s="6">
        <f>IF(B2900&amp;""="","",IFERROR(INDEX('الطلاب'!$F$6:$F$505,MATCH(B2900&amp;"",'الطلاب'!$A$6:$A$505,0))&amp;"",""))</f>
        <v/>
      </c>
      <c r="H2900" s="22">
        <f>IF(OR(B2900&amp;""="",NOT(ISNUMBER(A2900))),"",IF(COUNTIFS($B$6:$B$3005,B2900&amp;"",$A$6:$A$3005,"&gt;"&amp;A2900)=0,1,0))</f>
        <v/>
      </c>
    </row>
    <row r="2901">
      <c r="A2901" s="13" t="n"/>
      <c r="B2901" s="5" t="n"/>
      <c r="C2901" s="17" t="n"/>
      <c r="D2901" s="5" t="n"/>
      <c r="E2901" s="5" t="n"/>
      <c r="F2901" s="6">
        <f>IF(B2901&amp;""="","",IFERROR(INDEX('الطلاب'!$B$6:$B$505,MATCH(B2901&amp;"",'الطلاب'!$A$6:$A$505,0))&amp;"","كود غير موجود"))</f>
        <v/>
      </c>
      <c r="G2901" s="6">
        <f>IF(B2901&amp;""="","",IFERROR(INDEX('الطلاب'!$F$6:$F$505,MATCH(B2901&amp;"",'الطلاب'!$A$6:$A$505,0))&amp;"",""))</f>
        <v/>
      </c>
      <c r="H2901" s="22">
        <f>IF(OR(B2901&amp;""="",NOT(ISNUMBER(A2901))),"",IF(COUNTIFS($B$6:$B$3005,B2901&amp;"",$A$6:$A$3005,"&gt;"&amp;A2901)=0,1,0))</f>
        <v/>
      </c>
    </row>
    <row r="2902">
      <c r="A2902" s="13" t="n"/>
      <c r="B2902" s="5" t="n"/>
      <c r="C2902" s="17" t="n"/>
      <c r="D2902" s="5" t="n"/>
      <c r="E2902" s="5" t="n"/>
      <c r="F2902" s="6">
        <f>IF(B2902&amp;""="","",IFERROR(INDEX('الطلاب'!$B$6:$B$505,MATCH(B2902&amp;"",'الطلاب'!$A$6:$A$505,0))&amp;"","كود غير موجود"))</f>
        <v/>
      </c>
      <c r="G2902" s="6">
        <f>IF(B2902&amp;""="","",IFERROR(INDEX('الطلاب'!$F$6:$F$505,MATCH(B2902&amp;"",'الطلاب'!$A$6:$A$505,0))&amp;"",""))</f>
        <v/>
      </c>
      <c r="H2902" s="22">
        <f>IF(OR(B2902&amp;""="",NOT(ISNUMBER(A2902))),"",IF(COUNTIFS($B$6:$B$3005,B2902&amp;"",$A$6:$A$3005,"&gt;"&amp;A2902)=0,1,0))</f>
        <v/>
      </c>
    </row>
    <row r="2903">
      <c r="A2903" s="13" t="n"/>
      <c r="B2903" s="5" t="n"/>
      <c r="C2903" s="17" t="n"/>
      <c r="D2903" s="5" t="n"/>
      <c r="E2903" s="5" t="n"/>
      <c r="F2903" s="6">
        <f>IF(B2903&amp;""="","",IFERROR(INDEX('الطلاب'!$B$6:$B$505,MATCH(B2903&amp;"",'الطلاب'!$A$6:$A$505,0))&amp;"","كود غير موجود"))</f>
        <v/>
      </c>
      <c r="G2903" s="6">
        <f>IF(B2903&amp;""="","",IFERROR(INDEX('الطلاب'!$F$6:$F$505,MATCH(B2903&amp;"",'الطلاب'!$A$6:$A$505,0))&amp;"",""))</f>
        <v/>
      </c>
      <c r="H2903" s="22">
        <f>IF(OR(B2903&amp;""="",NOT(ISNUMBER(A2903))),"",IF(COUNTIFS($B$6:$B$3005,B2903&amp;"",$A$6:$A$3005,"&gt;"&amp;A2903)=0,1,0))</f>
        <v/>
      </c>
    </row>
    <row r="2904">
      <c r="A2904" s="13" t="n"/>
      <c r="B2904" s="5" t="n"/>
      <c r="C2904" s="17" t="n"/>
      <c r="D2904" s="5" t="n"/>
      <c r="E2904" s="5" t="n"/>
      <c r="F2904" s="6">
        <f>IF(B2904&amp;""="","",IFERROR(INDEX('الطلاب'!$B$6:$B$505,MATCH(B2904&amp;"",'الطلاب'!$A$6:$A$505,0))&amp;"","كود غير موجود"))</f>
        <v/>
      </c>
      <c r="G2904" s="6">
        <f>IF(B2904&amp;""="","",IFERROR(INDEX('الطلاب'!$F$6:$F$505,MATCH(B2904&amp;"",'الطلاب'!$A$6:$A$505,0))&amp;"",""))</f>
        <v/>
      </c>
      <c r="H2904" s="22">
        <f>IF(OR(B2904&amp;""="",NOT(ISNUMBER(A2904))),"",IF(COUNTIFS($B$6:$B$3005,B2904&amp;"",$A$6:$A$3005,"&gt;"&amp;A2904)=0,1,0))</f>
        <v/>
      </c>
    </row>
    <row r="2905">
      <c r="A2905" s="13" t="n"/>
      <c r="B2905" s="5" t="n"/>
      <c r="C2905" s="17" t="n"/>
      <c r="D2905" s="5" t="n"/>
      <c r="E2905" s="5" t="n"/>
      <c r="F2905" s="6">
        <f>IF(B2905&amp;""="","",IFERROR(INDEX('الطلاب'!$B$6:$B$505,MATCH(B2905&amp;"",'الطلاب'!$A$6:$A$505,0))&amp;"","كود غير موجود"))</f>
        <v/>
      </c>
      <c r="G2905" s="6">
        <f>IF(B2905&amp;""="","",IFERROR(INDEX('الطلاب'!$F$6:$F$505,MATCH(B2905&amp;"",'الطلاب'!$A$6:$A$505,0))&amp;"",""))</f>
        <v/>
      </c>
      <c r="H2905" s="22">
        <f>IF(OR(B2905&amp;""="",NOT(ISNUMBER(A2905))),"",IF(COUNTIFS($B$6:$B$3005,B2905&amp;"",$A$6:$A$3005,"&gt;"&amp;A2905)=0,1,0))</f>
        <v/>
      </c>
    </row>
    <row r="2906">
      <c r="A2906" s="13" t="n"/>
      <c r="B2906" s="5" t="n"/>
      <c r="C2906" s="17" t="n"/>
      <c r="D2906" s="5" t="n"/>
      <c r="E2906" s="5" t="n"/>
      <c r="F2906" s="6">
        <f>IF(B2906&amp;""="","",IFERROR(INDEX('الطلاب'!$B$6:$B$505,MATCH(B2906&amp;"",'الطلاب'!$A$6:$A$505,0))&amp;"","كود غير موجود"))</f>
        <v/>
      </c>
      <c r="G2906" s="6">
        <f>IF(B2906&amp;""="","",IFERROR(INDEX('الطلاب'!$F$6:$F$505,MATCH(B2906&amp;"",'الطلاب'!$A$6:$A$505,0))&amp;"",""))</f>
        <v/>
      </c>
      <c r="H2906" s="22">
        <f>IF(OR(B2906&amp;""="",NOT(ISNUMBER(A2906))),"",IF(COUNTIFS($B$6:$B$3005,B2906&amp;"",$A$6:$A$3005,"&gt;"&amp;A2906)=0,1,0))</f>
        <v/>
      </c>
    </row>
    <row r="2907">
      <c r="A2907" s="13" t="n"/>
      <c r="B2907" s="5" t="n"/>
      <c r="C2907" s="17" t="n"/>
      <c r="D2907" s="5" t="n"/>
      <c r="E2907" s="5" t="n"/>
      <c r="F2907" s="6">
        <f>IF(B2907&amp;""="","",IFERROR(INDEX('الطلاب'!$B$6:$B$505,MATCH(B2907&amp;"",'الطلاب'!$A$6:$A$505,0))&amp;"","كود غير موجود"))</f>
        <v/>
      </c>
      <c r="G2907" s="6">
        <f>IF(B2907&amp;""="","",IFERROR(INDEX('الطلاب'!$F$6:$F$505,MATCH(B2907&amp;"",'الطلاب'!$A$6:$A$505,0))&amp;"",""))</f>
        <v/>
      </c>
      <c r="H2907" s="22">
        <f>IF(OR(B2907&amp;""="",NOT(ISNUMBER(A2907))),"",IF(COUNTIFS($B$6:$B$3005,B2907&amp;"",$A$6:$A$3005,"&gt;"&amp;A2907)=0,1,0))</f>
        <v/>
      </c>
    </row>
    <row r="2908">
      <c r="A2908" s="13" t="n"/>
      <c r="B2908" s="5" t="n"/>
      <c r="C2908" s="17" t="n"/>
      <c r="D2908" s="5" t="n"/>
      <c r="E2908" s="5" t="n"/>
      <c r="F2908" s="6">
        <f>IF(B2908&amp;""="","",IFERROR(INDEX('الطلاب'!$B$6:$B$505,MATCH(B2908&amp;"",'الطلاب'!$A$6:$A$505,0))&amp;"","كود غير موجود"))</f>
        <v/>
      </c>
      <c r="G2908" s="6">
        <f>IF(B2908&amp;""="","",IFERROR(INDEX('الطلاب'!$F$6:$F$505,MATCH(B2908&amp;"",'الطلاب'!$A$6:$A$505,0))&amp;"",""))</f>
        <v/>
      </c>
      <c r="H2908" s="22">
        <f>IF(OR(B2908&amp;""="",NOT(ISNUMBER(A2908))),"",IF(COUNTIFS($B$6:$B$3005,B2908&amp;"",$A$6:$A$3005,"&gt;"&amp;A2908)=0,1,0))</f>
        <v/>
      </c>
    </row>
    <row r="2909">
      <c r="A2909" s="13" t="n"/>
      <c r="B2909" s="5" t="n"/>
      <c r="C2909" s="17" t="n"/>
      <c r="D2909" s="5" t="n"/>
      <c r="E2909" s="5" t="n"/>
      <c r="F2909" s="6">
        <f>IF(B2909&amp;""="","",IFERROR(INDEX('الطلاب'!$B$6:$B$505,MATCH(B2909&amp;"",'الطلاب'!$A$6:$A$505,0))&amp;"","كود غير موجود"))</f>
        <v/>
      </c>
      <c r="G2909" s="6">
        <f>IF(B2909&amp;""="","",IFERROR(INDEX('الطلاب'!$F$6:$F$505,MATCH(B2909&amp;"",'الطلاب'!$A$6:$A$505,0))&amp;"",""))</f>
        <v/>
      </c>
      <c r="H2909" s="22">
        <f>IF(OR(B2909&amp;""="",NOT(ISNUMBER(A2909))),"",IF(COUNTIFS($B$6:$B$3005,B2909&amp;"",$A$6:$A$3005,"&gt;"&amp;A2909)=0,1,0))</f>
        <v/>
      </c>
    </row>
    <row r="2910">
      <c r="A2910" s="13" t="n"/>
      <c r="B2910" s="5" t="n"/>
      <c r="C2910" s="17" t="n"/>
      <c r="D2910" s="5" t="n"/>
      <c r="E2910" s="5" t="n"/>
      <c r="F2910" s="6">
        <f>IF(B2910&amp;""="","",IFERROR(INDEX('الطلاب'!$B$6:$B$505,MATCH(B2910&amp;"",'الطلاب'!$A$6:$A$505,0))&amp;"","كود غير موجود"))</f>
        <v/>
      </c>
      <c r="G2910" s="6">
        <f>IF(B2910&amp;""="","",IFERROR(INDEX('الطلاب'!$F$6:$F$505,MATCH(B2910&amp;"",'الطلاب'!$A$6:$A$505,0))&amp;"",""))</f>
        <v/>
      </c>
      <c r="H2910" s="22">
        <f>IF(OR(B2910&amp;""="",NOT(ISNUMBER(A2910))),"",IF(COUNTIFS($B$6:$B$3005,B2910&amp;"",$A$6:$A$3005,"&gt;"&amp;A2910)=0,1,0))</f>
        <v/>
      </c>
    </row>
    <row r="2911">
      <c r="A2911" s="13" t="n"/>
      <c r="B2911" s="5" t="n"/>
      <c r="C2911" s="17" t="n"/>
      <c r="D2911" s="5" t="n"/>
      <c r="E2911" s="5" t="n"/>
      <c r="F2911" s="6">
        <f>IF(B2911&amp;""="","",IFERROR(INDEX('الطلاب'!$B$6:$B$505,MATCH(B2911&amp;"",'الطلاب'!$A$6:$A$505,0))&amp;"","كود غير موجود"))</f>
        <v/>
      </c>
      <c r="G2911" s="6">
        <f>IF(B2911&amp;""="","",IFERROR(INDEX('الطلاب'!$F$6:$F$505,MATCH(B2911&amp;"",'الطلاب'!$A$6:$A$505,0))&amp;"",""))</f>
        <v/>
      </c>
      <c r="H2911" s="22">
        <f>IF(OR(B2911&amp;""="",NOT(ISNUMBER(A2911))),"",IF(COUNTIFS($B$6:$B$3005,B2911&amp;"",$A$6:$A$3005,"&gt;"&amp;A2911)=0,1,0))</f>
        <v/>
      </c>
    </row>
    <row r="2912">
      <c r="A2912" s="13" t="n"/>
      <c r="B2912" s="5" t="n"/>
      <c r="C2912" s="17" t="n"/>
      <c r="D2912" s="5" t="n"/>
      <c r="E2912" s="5" t="n"/>
      <c r="F2912" s="6">
        <f>IF(B2912&amp;""="","",IFERROR(INDEX('الطلاب'!$B$6:$B$505,MATCH(B2912&amp;"",'الطلاب'!$A$6:$A$505,0))&amp;"","كود غير موجود"))</f>
        <v/>
      </c>
      <c r="G2912" s="6">
        <f>IF(B2912&amp;""="","",IFERROR(INDEX('الطلاب'!$F$6:$F$505,MATCH(B2912&amp;"",'الطلاب'!$A$6:$A$505,0))&amp;"",""))</f>
        <v/>
      </c>
      <c r="H2912" s="22">
        <f>IF(OR(B2912&amp;""="",NOT(ISNUMBER(A2912))),"",IF(COUNTIFS($B$6:$B$3005,B2912&amp;"",$A$6:$A$3005,"&gt;"&amp;A2912)=0,1,0))</f>
        <v/>
      </c>
    </row>
    <row r="2913">
      <c r="A2913" s="13" t="n"/>
      <c r="B2913" s="5" t="n"/>
      <c r="C2913" s="17" t="n"/>
      <c r="D2913" s="5" t="n"/>
      <c r="E2913" s="5" t="n"/>
      <c r="F2913" s="6">
        <f>IF(B2913&amp;""="","",IFERROR(INDEX('الطلاب'!$B$6:$B$505,MATCH(B2913&amp;"",'الطلاب'!$A$6:$A$505,0))&amp;"","كود غير موجود"))</f>
        <v/>
      </c>
      <c r="G2913" s="6">
        <f>IF(B2913&amp;""="","",IFERROR(INDEX('الطلاب'!$F$6:$F$505,MATCH(B2913&amp;"",'الطلاب'!$A$6:$A$505,0))&amp;"",""))</f>
        <v/>
      </c>
      <c r="H2913" s="22">
        <f>IF(OR(B2913&amp;""="",NOT(ISNUMBER(A2913))),"",IF(COUNTIFS($B$6:$B$3005,B2913&amp;"",$A$6:$A$3005,"&gt;"&amp;A2913)=0,1,0))</f>
        <v/>
      </c>
    </row>
    <row r="2914">
      <c r="A2914" s="13" t="n"/>
      <c r="B2914" s="5" t="n"/>
      <c r="C2914" s="17" t="n"/>
      <c r="D2914" s="5" t="n"/>
      <c r="E2914" s="5" t="n"/>
      <c r="F2914" s="6">
        <f>IF(B2914&amp;""="","",IFERROR(INDEX('الطلاب'!$B$6:$B$505,MATCH(B2914&amp;"",'الطلاب'!$A$6:$A$505,0))&amp;"","كود غير موجود"))</f>
        <v/>
      </c>
      <c r="G2914" s="6">
        <f>IF(B2914&amp;""="","",IFERROR(INDEX('الطلاب'!$F$6:$F$505,MATCH(B2914&amp;"",'الطلاب'!$A$6:$A$505,0))&amp;"",""))</f>
        <v/>
      </c>
      <c r="H2914" s="22">
        <f>IF(OR(B2914&amp;""="",NOT(ISNUMBER(A2914))),"",IF(COUNTIFS($B$6:$B$3005,B2914&amp;"",$A$6:$A$3005,"&gt;"&amp;A2914)=0,1,0))</f>
        <v/>
      </c>
    </row>
    <row r="2915">
      <c r="A2915" s="13" t="n"/>
      <c r="B2915" s="5" t="n"/>
      <c r="C2915" s="17" t="n"/>
      <c r="D2915" s="5" t="n"/>
      <c r="E2915" s="5" t="n"/>
      <c r="F2915" s="6">
        <f>IF(B2915&amp;""="","",IFERROR(INDEX('الطلاب'!$B$6:$B$505,MATCH(B2915&amp;"",'الطلاب'!$A$6:$A$505,0))&amp;"","كود غير موجود"))</f>
        <v/>
      </c>
      <c r="G2915" s="6">
        <f>IF(B2915&amp;""="","",IFERROR(INDEX('الطلاب'!$F$6:$F$505,MATCH(B2915&amp;"",'الطلاب'!$A$6:$A$505,0))&amp;"",""))</f>
        <v/>
      </c>
      <c r="H2915" s="22">
        <f>IF(OR(B2915&amp;""="",NOT(ISNUMBER(A2915))),"",IF(COUNTIFS($B$6:$B$3005,B2915&amp;"",$A$6:$A$3005,"&gt;"&amp;A2915)=0,1,0))</f>
        <v/>
      </c>
    </row>
    <row r="2916">
      <c r="A2916" s="13" t="n"/>
      <c r="B2916" s="5" t="n"/>
      <c r="C2916" s="17" t="n"/>
      <c r="D2916" s="5" t="n"/>
      <c r="E2916" s="5" t="n"/>
      <c r="F2916" s="6">
        <f>IF(B2916&amp;""="","",IFERROR(INDEX('الطلاب'!$B$6:$B$505,MATCH(B2916&amp;"",'الطلاب'!$A$6:$A$505,0))&amp;"","كود غير موجود"))</f>
        <v/>
      </c>
      <c r="G2916" s="6">
        <f>IF(B2916&amp;""="","",IFERROR(INDEX('الطلاب'!$F$6:$F$505,MATCH(B2916&amp;"",'الطلاب'!$A$6:$A$505,0))&amp;"",""))</f>
        <v/>
      </c>
      <c r="H2916" s="22">
        <f>IF(OR(B2916&amp;""="",NOT(ISNUMBER(A2916))),"",IF(COUNTIFS($B$6:$B$3005,B2916&amp;"",$A$6:$A$3005,"&gt;"&amp;A2916)=0,1,0))</f>
        <v/>
      </c>
    </row>
    <row r="2917">
      <c r="A2917" s="13" t="n"/>
      <c r="B2917" s="5" t="n"/>
      <c r="C2917" s="17" t="n"/>
      <c r="D2917" s="5" t="n"/>
      <c r="E2917" s="5" t="n"/>
      <c r="F2917" s="6">
        <f>IF(B2917&amp;""="","",IFERROR(INDEX('الطلاب'!$B$6:$B$505,MATCH(B2917&amp;"",'الطلاب'!$A$6:$A$505,0))&amp;"","كود غير موجود"))</f>
        <v/>
      </c>
      <c r="G2917" s="6">
        <f>IF(B2917&amp;""="","",IFERROR(INDEX('الطلاب'!$F$6:$F$505,MATCH(B2917&amp;"",'الطلاب'!$A$6:$A$505,0))&amp;"",""))</f>
        <v/>
      </c>
      <c r="H2917" s="22">
        <f>IF(OR(B2917&amp;""="",NOT(ISNUMBER(A2917))),"",IF(COUNTIFS($B$6:$B$3005,B2917&amp;"",$A$6:$A$3005,"&gt;"&amp;A2917)=0,1,0))</f>
        <v/>
      </c>
    </row>
    <row r="2918">
      <c r="A2918" s="13" t="n"/>
      <c r="B2918" s="5" t="n"/>
      <c r="C2918" s="17" t="n"/>
      <c r="D2918" s="5" t="n"/>
      <c r="E2918" s="5" t="n"/>
      <c r="F2918" s="6">
        <f>IF(B2918&amp;""="","",IFERROR(INDEX('الطلاب'!$B$6:$B$505,MATCH(B2918&amp;"",'الطلاب'!$A$6:$A$505,0))&amp;"","كود غير موجود"))</f>
        <v/>
      </c>
      <c r="G2918" s="6">
        <f>IF(B2918&amp;""="","",IFERROR(INDEX('الطلاب'!$F$6:$F$505,MATCH(B2918&amp;"",'الطلاب'!$A$6:$A$505,0))&amp;"",""))</f>
        <v/>
      </c>
      <c r="H2918" s="22">
        <f>IF(OR(B2918&amp;""="",NOT(ISNUMBER(A2918))),"",IF(COUNTIFS($B$6:$B$3005,B2918&amp;"",$A$6:$A$3005,"&gt;"&amp;A2918)=0,1,0))</f>
        <v/>
      </c>
    </row>
    <row r="2919">
      <c r="A2919" s="13" t="n"/>
      <c r="B2919" s="5" t="n"/>
      <c r="C2919" s="17" t="n"/>
      <c r="D2919" s="5" t="n"/>
      <c r="E2919" s="5" t="n"/>
      <c r="F2919" s="6">
        <f>IF(B2919&amp;""="","",IFERROR(INDEX('الطلاب'!$B$6:$B$505,MATCH(B2919&amp;"",'الطلاب'!$A$6:$A$505,0))&amp;"","كود غير موجود"))</f>
        <v/>
      </c>
      <c r="G2919" s="6">
        <f>IF(B2919&amp;""="","",IFERROR(INDEX('الطلاب'!$F$6:$F$505,MATCH(B2919&amp;"",'الطلاب'!$A$6:$A$505,0))&amp;"",""))</f>
        <v/>
      </c>
      <c r="H2919" s="22">
        <f>IF(OR(B2919&amp;""="",NOT(ISNUMBER(A2919))),"",IF(COUNTIFS($B$6:$B$3005,B2919&amp;"",$A$6:$A$3005,"&gt;"&amp;A2919)=0,1,0))</f>
        <v/>
      </c>
    </row>
    <row r="2920">
      <c r="A2920" s="13" t="n"/>
      <c r="B2920" s="5" t="n"/>
      <c r="C2920" s="17" t="n"/>
      <c r="D2920" s="5" t="n"/>
      <c r="E2920" s="5" t="n"/>
      <c r="F2920" s="6">
        <f>IF(B2920&amp;""="","",IFERROR(INDEX('الطلاب'!$B$6:$B$505,MATCH(B2920&amp;"",'الطلاب'!$A$6:$A$505,0))&amp;"","كود غير موجود"))</f>
        <v/>
      </c>
      <c r="G2920" s="6">
        <f>IF(B2920&amp;""="","",IFERROR(INDEX('الطلاب'!$F$6:$F$505,MATCH(B2920&amp;"",'الطلاب'!$A$6:$A$505,0))&amp;"",""))</f>
        <v/>
      </c>
      <c r="H2920" s="22">
        <f>IF(OR(B2920&amp;""="",NOT(ISNUMBER(A2920))),"",IF(COUNTIFS($B$6:$B$3005,B2920&amp;"",$A$6:$A$3005,"&gt;"&amp;A2920)=0,1,0))</f>
        <v/>
      </c>
    </row>
    <row r="2921">
      <c r="A2921" s="13" t="n"/>
      <c r="B2921" s="5" t="n"/>
      <c r="C2921" s="17" t="n"/>
      <c r="D2921" s="5" t="n"/>
      <c r="E2921" s="5" t="n"/>
      <c r="F2921" s="6">
        <f>IF(B2921&amp;""="","",IFERROR(INDEX('الطلاب'!$B$6:$B$505,MATCH(B2921&amp;"",'الطلاب'!$A$6:$A$505,0))&amp;"","كود غير موجود"))</f>
        <v/>
      </c>
      <c r="G2921" s="6">
        <f>IF(B2921&amp;""="","",IFERROR(INDEX('الطلاب'!$F$6:$F$505,MATCH(B2921&amp;"",'الطلاب'!$A$6:$A$505,0))&amp;"",""))</f>
        <v/>
      </c>
      <c r="H2921" s="22">
        <f>IF(OR(B2921&amp;""="",NOT(ISNUMBER(A2921))),"",IF(COUNTIFS($B$6:$B$3005,B2921&amp;"",$A$6:$A$3005,"&gt;"&amp;A2921)=0,1,0))</f>
        <v/>
      </c>
    </row>
    <row r="2922">
      <c r="A2922" s="13" t="n"/>
      <c r="B2922" s="5" t="n"/>
      <c r="C2922" s="17" t="n"/>
      <c r="D2922" s="5" t="n"/>
      <c r="E2922" s="5" t="n"/>
      <c r="F2922" s="6">
        <f>IF(B2922&amp;""="","",IFERROR(INDEX('الطلاب'!$B$6:$B$505,MATCH(B2922&amp;"",'الطلاب'!$A$6:$A$505,0))&amp;"","كود غير موجود"))</f>
        <v/>
      </c>
      <c r="G2922" s="6">
        <f>IF(B2922&amp;""="","",IFERROR(INDEX('الطلاب'!$F$6:$F$505,MATCH(B2922&amp;"",'الطلاب'!$A$6:$A$505,0))&amp;"",""))</f>
        <v/>
      </c>
      <c r="H2922" s="22">
        <f>IF(OR(B2922&amp;""="",NOT(ISNUMBER(A2922))),"",IF(COUNTIFS($B$6:$B$3005,B2922&amp;"",$A$6:$A$3005,"&gt;"&amp;A2922)=0,1,0))</f>
        <v/>
      </c>
    </row>
    <row r="2923">
      <c r="A2923" s="13" t="n"/>
      <c r="B2923" s="5" t="n"/>
      <c r="C2923" s="17" t="n"/>
      <c r="D2923" s="5" t="n"/>
      <c r="E2923" s="5" t="n"/>
      <c r="F2923" s="6">
        <f>IF(B2923&amp;""="","",IFERROR(INDEX('الطلاب'!$B$6:$B$505,MATCH(B2923&amp;"",'الطلاب'!$A$6:$A$505,0))&amp;"","كود غير موجود"))</f>
        <v/>
      </c>
      <c r="G2923" s="6">
        <f>IF(B2923&amp;""="","",IFERROR(INDEX('الطلاب'!$F$6:$F$505,MATCH(B2923&amp;"",'الطلاب'!$A$6:$A$505,0))&amp;"",""))</f>
        <v/>
      </c>
      <c r="H2923" s="22">
        <f>IF(OR(B2923&amp;""="",NOT(ISNUMBER(A2923))),"",IF(COUNTIFS($B$6:$B$3005,B2923&amp;"",$A$6:$A$3005,"&gt;"&amp;A2923)=0,1,0))</f>
        <v/>
      </c>
    </row>
    <row r="2924">
      <c r="A2924" s="13" t="n"/>
      <c r="B2924" s="5" t="n"/>
      <c r="C2924" s="17" t="n"/>
      <c r="D2924" s="5" t="n"/>
      <c r="E2924" s="5" t="n"/>
      <c r="F2924" s="6">
        <f>IF(B2924&amp;""="","",IFERROR(INDEX('الطلاب'!$B$6:$B$505,MATCH(B2924&amp;"",'الطلاب'!$A$6:$A$505,0))&amp;"","كود غير موجود"))</f>
        <v/>
      </c>
      <c r="G2924" s="6">
        <f>IF(B2924&amp;""="","",IFERROR(INDEX('الطلاب'!$F$6:$F$505,MATCH(B2924&amp;"",'الطلاب'!$A$6:$A$505,0))&amp;"",""))</f>
        <v/>
      </c>
      <c r="H2924" s="22">
        <f>IF(OR(B2924&amp;""="",NOT(ISNUMBER(A2924))),"",IF(COUNTIFS($B$6:$B$3005,B2924&amp;"",$A$6:$A$3005,"&gt;"&amp;A2924)=0,1,0))</f>
        <v/>
      </c>
    </row>
    <row r="2925">
      <c r="A2925" s="13" t="n"/>
      <c r="B2925" s="5" t="n"/>
      <c r="C2925" s="17" t="n"/>
      <c r="D2925" s="5" t="n"/>
      <c r="E2925" s="5" t="n"/>
      <c r="F2925" s="6">
        <f>IF(B2925&amp;""="","",IFERROR(INDEX('الطلاب'!$B$6:$B$505,MATCH(B2925&amp;"",'الطلاب'!$A$6:$A$505,0))&amp;"","كود غير موجود"))</f>
        <v/>
      </c>
      <c r="G2925" s="6">
        <f>IF(B2925&amp;""="","",IFERROR(INDEX('الطلاب'!$F$6:$F$505,MATCH(B2925&amp;"",'الطلاب'!$A$6:$A$505,0))&amp;"",""))</f>
        <v/>
      </c>
      <c r="H2925" s="22">
        <f>IF(OR(B2925&amp;""="",NOT(ISNUMBER(A2925))),"",IF(COUNTIFS($B$6:$B$3005,B2925&amp;"",$A$6:$A$3005,"&gt;"&amp;A2925)=0,1,0))</f>
        <v/>
      </c>
    </row>
    <row r="2926">
      <c r="A2926" s="13" t="n"/>
      <c r="B2926" s="5" t="n"/>
      <c r="C2926" s="17" t="n"/>
      <c r="D2926" s="5" t="n"/>
      <c r="E2926" s="5" t="n"/>
      <c r="F2926" s="6">
        <f>IF(B2926&amp;""="","",IFERROR(INDEX('الطلاب'!$B$6:$B$505,MATCH(B2926&amp;"",'الطلاب'!$A$6:$A$505,0))&amp;"","كود غير موجود"))</f>
        <v/>
      </c>
      <c r="G2926" s="6">
        <f>IF(B2926&amp;""="","",IFERROR(INDEX('الطلاب'!$F$6:$F$505,MATCH(B2926&amp;"",'الطلاب'!$A$6:$A$505,0))&amp;"",""))</f>
        <v/>
      </c>
      <c r="H2926" s="22">
        <f>IF(OR(B2926&amp;""="",NOT(ISNUMBER(A2926))),"",IF(COUNTIFS($B$6:$B$3005,B2926&amp;"",$A$6:$A$3005,"&gt;"&amp;A2926)=0,1,0))</f>
        <v/>
      </c>
    </row>
    <row r="2927">
      <c r="A2927" s="13" t="n"/>
      <c r="B2927" s="5" t="n"/>
      <c r="C2927" s="17" t="n"/>
      <c r="D2927" s="5" t="n"/>
      <c r="E2927" s="5" t="n"/>
      <c r="F2927" s="6">
        <f>IF(B2927&amp;""="","",IFERROR(INDEX('الطلاب'!$B$6:$B$505,MATCH(B2927&amp;"",'الطلاب'!$A$6:$A$505,0))&amp;"","كود غير موجود"))</f>
        <v/>
      </c>
      <c r="G2927" s="6">
        <f>IF(B2927&amp;""="","",IFERROR(INDEX('الطلاب'!$F$6:$F$505,MATCH(B2927&amp;"",'الطلاب'!$A$6:$A$505,0))&amp;"",""))</f>
        <v/>
      </c>
      <c r="H2927" s="22">
        <f>IF(OR(B2927&amp;""="",NOT(ISNUMBER(A2927))),"",IF(COUNTIFS($B$6:$B$3005,B2927&amp;"",$A$6:$A$3005,"&gt;"&amp;A2927)=0,1,0))</f>
        <v/>
      </c>
    </row>
    <row r="2928">
      <c r="A2928" s="13" t="n"/>
      <c r="B2928" s="5" t="n"/>
      <c r="C2928" s="17" t="n"/>
      <c r="D2928" s="5" t="n"/>
      <c r="E2928" s="5" t="n"/>
      <c r="F2928" s="6">
        <f>IF(B2928&amp;""="","",IFERROR(INDEX('الطلاب'!$B$6:$B$505,MATCH(B2928&amp;"",'الطلاب'!$A$6:$A$505,0))&amp;"","كود غير موجود"))</f>
        <v/>
      </c>
      <c r="G2928" s="6">
        <f>IF(B2928&amp;""="","",IFERROR(INDEX('الطلاب'!$F$6:$F$505,MATCH(B2928&amp;"",'الطلاب'!$A$6:$A$505,0))&amp;"",""))</f>
        <v/>
      </c>
      <c r="H2928" s="22">
        <f>IF(OR(B2928&amp;""="",NOT(ISNUMBER(A2928))),"",IF(COUNTIFS($B$6:$B$3005,B2928&amp;"",$A$6:$A$3005,"&gt;"&amp;A2928)=0,1,0))</f>
        <v/>
      </c>
    </row>
    <row r="2929">
      <c r="A2929" s="13" t="n"/>
      <c r="B2929" s="5" t="n"/>
      <c r="C2929" s="17" t="n"/>
      <c r="D2929" s="5" t="n"/>
      <c r="E2929" s="5" t="n"/>
      <c r="F2929" s="6">
        <f>IF(B2929&amp;""="","",IFERROR(INDEX('الطلاب'!$B$6:$B$505,MATCH(B2929&amp;"",'الطلاب'!$A$6:$A$505,0))&amp;"","كود غير موجود"))</f>
        <v/>
      </c>
      <c r="G2929" s="6">
        <f>IF(B2929&amp;""="","",IFERROR(INDEX('الطلاب'!$F$6:$F$505,MATCH(B2929&amp;"",'الطلاب'!$A$6:$A$505,0))&amp;"",""))</f>
        <v/>
      </c>
      <c r="H2929" s="22">
        <f>IF(OR(B2929&amp;""="",NOT(ISNUMBER(A2929))),"",IF(COUNTIFS($B$6:$B$3005,B2929&amp;"",$A$6:$A$3005,"&gt;"&amp;A2929)=0,1,0))</f>
        <v/>
      </c>
    </row>
    <row r="2930">
      <c r="A2930" s="13" t="n"/>
      <c r="B2930" s="5" t="n"/>
      <c r="C2930" s="17" t="n"/>
      <c r="D2930" s="5" t="n"/>
      <c r="E2930" s="5" t="n"/>
      <c r="F2930" s="6">
        <f>IF(B2930&amp;""="","",IFERROR(INDEX('الطلاب'!$B$6:$B$505,MATCH(B2930&amp;"",'الطلاب'!$A$6:$A$505,0))&amp;"","كود غير موجود"))</f>
        <v/>
      </c>
      <c r="G2930" s="6">
        <f>IF(B2930&amp;""="","",IFERROR(INDEX('الطلاب'!$F$6:$F$505,MATCH(B2930&amp;"",'الطلاب'!$A$6:$A$505,0))&amp;"",""))</f>
        <v/>
      </c>
      <c r="H2930" s="22">
        <f>IF(OR(B2930&amp;""="",NOT(ISNUMBER(A2930))),"",IF(COUNTIFS($B$6:$B$3005,B2930&amp;"",$A$6:$A$3005,"&gt;"&amp;A2930)=0,1,0))</f>
        <v/>
      </c>
    </row>
    <row r="2931">
      <c r="A2931" s="13" t="n"/>
      <c r="B2931" s="5" t="n"/>
      <c r="C2931" s="17" t="n"/>
      <c r="D2931" s="5" t="n"/>
      <c r="E2931" s="5" t="n"/>
      <c r="F2931" s="6">
        <f>IF(B2931&amp;""="","",IFERROR(INDEX('الطلاب'!$B$6:$B$505,MATCH(B2931&amp;"",'الطلاب'!$A$6:$A$505,0))&amp;"","كود غير موجود"))</f>
        <v/>
      </c>
      <c r="G2931" s="6">
        <f>IF(B2931&amp;""="","",IFERROR(INDEX('الطلاب'!$F$6:$F$505,MATCH(B2931&amp;"",'الطلاب'!$A$6:$A$505,0))&amp;"",""))</f>
        <v/>
      </c>
      <c r="H2931" s="22">
        <f>IF(OR(B2931&amp;""="",NOT(ISNUMBER(A2931))),"",IF(COUNTIFS($B$6:$B$3005,B2931&amp;"",$A$6:$A$3005,"&gt;"&amp;A2931)=0,1,0))</f>
        <v/>
      </c>
    </row>
    <row r="2932">
      <c r="A2932" s="13" t="n"/>
      <c r="B2932" s="5" t="n"/>
      <c r="C2932" s="17" t="n"/>
      <c r="D2932" s="5" t="n"/>
      <c r="E2932" s="5" t="n"/>
      <c r="F2932" s="6">
        <f>IF(B2932&amp;""="","",IFERROR(INDEX('الطلاب'!$B$6:$B$505,MATCH(B2932&amp;"",'الطلاب'!$A$6:$A$505,0))&amp;"","كود غير موجود"))</f>
        <v/>
      </c>
      <c r="G2932" s="6">
        <f>IF(B2932&amp;""="","",IFERROR(INDEX('الطلاب'!$F$6:$F$505,MATCH(B2932&amp;"",'الطلاب'!$A$6:$A$505,0))&amp;"",""))</f>
        <v/>
      </c>
      <c r="H2932" s="22">
        <f>IF(OR(B2932&amp;""="",NOT(ISNUMBER(A2932))),"",IF(COUNTIFS($B$6:$B$3005,B2932&amp;"",$A$6:$A$3005,"&gt;"&amp;A2932)=0,1,0))</f>
        <v/>
      </c>
    </row>
    <row r="2933">
      <c r="A2933" s="13" t="n"/>
      <c r="B2933" s="5" t="n"/>
      <c r="C2933" s="17" t="n"/>
      <c r="D2933" s="5" t="n"/>
      <c r="E2933" s="5" t="n"/>
      <c r="F2933" s="6">
        <f>IF(B2933&amp;""="","",IFERROR(INDEX('الطلاب'!$B$6:$B$505,MATCH(B2933&amp;"",'الطلاب'!$A$6:$A$505,0))&amp;"","كود غير موجود"))</f>
        <v/>
      </c>
      <c r="G2933" s="6">
        <f>IF(B2933&amp;""="","",IFERROR(INDEX('الطلاب'!$F$6:$F$505,MATCH(B2933&amp;"",'الطلاب'!$A$6:$A$505,0))&amp;"",""))</f>
        <v/>
      </c>
      <c r="H2933" s="22">
        <f>IF(OR(B2933&amp;""="",NOT(ISNUMBER(A2933))),"",IF(COUNTIFS($B$6:$B$3005,B2933&amp;"",$A$6:$A$3005,"&gt;"&amp;A2933)=0,1,0))</f>
        <v/>
      </c>
    </row>
    <row r="2934">
      <c r="A2934" s="13" t="n"/>
      <c r="B2934" s="5" t="n"/>
      <c r="C2934" s="17" t="n"/>
      <c r="D2934" s="5" t="n"/>
      <c r="E2934" s="5" t="n"/>
      <c r="F2934" s="6">
        <f>IF(B2934&amp;""="","",IFERROR(INDEX('الطلاب'!$B$6:$B$505,MATCH(B2934&amp;"",'الطلاب'!$A$6:$A$505,0))&amp;"","كود غير موجود"))</f>
        <v/>
      </c>
      <c r="G2934" s="6">
        <f>IF(B2934&amp;""="","",IFERROR(INDEX('الطلاب'!$F$6:$F$505,MATCH(B2934&amp;"",'الطلاب'!$A$6:$A$505,0))&amp;"",""))</f>
        <v/>
      </c>
      <c r="H2934" s="22">
        <f>IF(OR(B2934&amp;""="",NOT(ISNUMBER(A2934))),"",IF(COUNTIFS($B$6:$B$3005,B2934&amp;"",$A$6:$A$3005,"&gt;"&amp;A2934)=0,1,0))</f>
        <v/>
      </c>
    </row>
    <row r="2935">
      <c r="A2935" s="13" t="n"/>
      <c r="B2935" s="5" t="n"/>
      <c r="C2935" s="17" t="n"/>
      <c r="D2935" s="5" t="n"/>
      <c r="E2935" s="5" t="n"/>
      <c r="F2935" s="6">
        <f>IF(B2935&amp;""="","",IFERROR(INDEX('الطلاب'!$B$6:$B$505,MATCH(B2935&amp;"",'الطلاب'!$A$6:$A$505,0))&amp;"","كود غير موجود"))</f>
        <v/>
      </c>
      <c r="G2935" s="6">
        <f>IF(B2935&amp;""="","",IFERROR(INDEX('الطلاب'!$F$6:$F$505,MATCH(B2935&amp;"",'الطلاب'!$A$6:$A$505,0))&amp;"",""))</f>
        <v/>
      </c>
      <c r="H2935" s="22">
        <f>IF(OR(B2935&amp;""="",NOT(ISNUMBER(A2935))),"",IF(COUNTIFS($B$6:$B$3005,B2935&amp;"",$A$6:$A$3005,"&gt;"&amp;A2935)=0,1,0))</f>
        <v/>
      </c>
    </row>
    <row r="2936">
      <c r="A2936" s="13" t="n"/>
      <c r="B2936" s="5" t="n"/>
      <c r="C2936" s="17" t="n"/>
      <c r="D2936" s="5" t="n"/>
      <c r="E2936" s="5" t="n"/>
      <c r="F2936" s="6">
        <f>IF(B2936&amp;""="","",IFERROR(INDEX('الطلاب'!$B$6:$B$505,MATCH(B2936&amp;"",'الطلاب'!$A$6:$A$505,0))&amp;"","كود غير موجود"))</f>
        <v/>
      </c>
      <c r="G2936" s="6">
        <f>IF(B2936&amp;""="","",IFERROR(INDEX('الطلاب'!$F$6:$F$505,MATCH(B2936&amp;"",'الطلاب'!$A$6:$A$505,0))&amp;"",""))</f>
        <v/>
      </c>
      <c r="H2936" s="22">
        <f>IF(OR(B2936&amp;""="",NOT(ISNUMBER(A2936))),"",IF(COUNTIFS($B$6:$B$3005,B2936&amp;"",$A$6:$A$3005,"&gt;"&amp;A2936)=0,1,0))</f>
        <v/>
      </c>
    </row>
    <row r="2937">
      <c r="A2937" s="13" t="n"/>
      <c r="B2937" s="5" t="n"/>
      <c r="C2937" s="17" t="n"/>
      <c r="D2937" s="5" t="n"/>
      <c r="E2937" s="5" t="n"/>
      <c r="F2937" s="6">
        <f>IF(B2937&amp;""="","",IFERROR(INDEX('الطلاب'!$B$6:$B$505,MATCH(B2937&amp;"",'الطلاب'!$A$6:$A$505,0))&amp;"","كود غير موجود"))</f>
        <v/>
      </c>
      <c r="G2937" s="6">
        <f>IF(B2937&amp;""="","",IFERROR(INDEX('الطلاب'!$F$6:$F$505,MATCH(B2937&amp;"",'الطلاب'!$A$6:$A$505,0))&amp;"",""))</f>
        <v/>
      </c>
      <c r="H2937" s="22">
        <f>IF(OR(B2937&amp;""="",NOT(ISNUMBER(A2937))),"",IF(COUNTIFS($B$6:$B$3005,B2937&amp;"",$A$6:$A$3005,"&gt;"&amp;A2937)=0,1,0))</f>
        <v/>
      </c>
    </row>
    <row r="2938">
      <c r="A2938" s="13" t="n"/>
      <c r="B2938" s="5" t="n"/>
      <c r="C2938" s="17" t="n"/>
      <c r="D2938" s="5" t="n"/>
      <c r="E2938" s="5" t="n"/>
      <c r="F2938" s="6">
        <f>IF(B2938&amp;""="","",IFERROR(INDEX('الطلاب'!$B$6:$B$505,MATCH(B2938&amp;"",'الطلاب'!$A$6:$A$505,0))&amp;"","كود غير موجود"))</f>
        <v/>
      </c>
      <c r="G2938" s="6">
        <f>IF(B2938&amp;""="","",IFERROR(INDEX('الطلاب'!$F$6:$F$505,MATCH(B2938&amp;"",'الطلاب'!$A$6:$A$505,0))&amp;"",""))</f>
        <v/>
      </c>
      <c r="H2938" s="22">
        <f>IF(OR(B2938&amp;""="",NOT(ISNUMBER(A2938))),"",IF(COUNTIFS($B$6:$B$3005,B2938&amp;"",$A$6:$A$3005,"&gt;"&amp;A2938)=0,1,0))</f>
        <v/>
      </c>
    </row>
    <row r="2939">
      <c r="A2939" s="13" t="n"/>
      <c r="B2939" s="5" t="n"/>
      <c r="C2939" s="17" t="n"/>
      <c r="D2939" s="5" t="n"/>
      <c r="E2939" s="5" t="n"/>
      <c r="F2939" s="6">
        <f>IF(B2939&amp;""="","",IFERROR(INDEX('الطلاب'!$B$6:$B$505,MATCH(B2939&amp;"",'الطلاب'!$A$6:$A$505,0))&amp;"","كود غير موجود"))</f>
        <v/>
      </c>
      <c r="G2939" s="6">
        <f>IF(B2939&amp;""="","",IFERROR(INDEX('الطلاب'!$F$6:$F$505,MATCH(B2939&amp;"",'الطلاب'!$A$6:$A$505,0))&amp;"",""))</f>
        <v/>
      </c>
      <c r="H2939" s="22">
        <f>IF(OR(B2939&amp;""="",NOT(ISNUMBER(A2939))),"",IF(COUNTIFS($B$6:$B$3005,B2939&amp;"",$A$6:$A$3005,"&gt;"&amp;A2939)=0,1,0))</f>
        <v/>
      </c>
    </row>
    <row r="2940">
      <c r="A2940" s="13" t="n"/>
      <c r="B2940" s="5" t="n"/>
      <c r="C2940" s="17" t="n"/>
      <c r="D2940" s="5" t="n"/>
      <c r="E2940" s="5" t="n"/>
      <c r="F2940" s="6">
        <f>IF(B2940&amp;""="","",IFERROR(INDEX('الطلاب'!$B$6:$B$505,MATCH(B2940&amp;"",'الطلاب'!$A$6:$A$505,0))&amp;"","كود غير موجود"))</f>
        <v/>
      </c>
      <c r="G2940" s="6">
        <f>IF(B2940&amp;""="","",IFERROR(INDEX('الطلاب'!$F$6:$F$505,MATCH(B2940&amp;"",'الطلاب'!$A$6:$A$505,0))&amp;"",""))</f>
        <v/>
      </c>
      <c r="H2940" s="22">
        <f>IF(OR(B2940&amp;""="",NOT(ISNUMBER(A2940))),"",IF(COUNTIFS($B$6:$B$3005,B2940&amp;"",$A$6:$A$3005,"&gt;"&amp;A2940)=0,1,0))</f>
        <v/>
      </c>
    </row>
    <row r="2941">
      <c r="A2941" s="13" t="n"/>
      <c r="B2941" s="5" t="n"/>
      <c r="C2941" s="17" t="n"/>
      <c r="D2941" s="5" t="n"/>
      <c r="E2941" s="5" t="n"/>
      <c r="F2941" s="6">
        <f>IF(B2941&amp;""="","",IFERROR(INDEX('الطلاب'!$B$6:$B$505,MATCH(B2941&amp;"",'الطلاب'!$A$6:$A$505,0))&amp;"","كود غير موجود"))</f>
        <v/>
      </c>
      <c r="G2941" s="6">
        <f>IF(B2941&amp;""="","",IFERROR(INDEX('الطلاب'!$F$6:$F$505,MATCH(B2941&amp;"",'الطلاب'!$A$6:$A$505,0))&amp;"",""))</f>
        <v/>
      </c>
      <c r="H2941" s="22">
        <f>IF(OR(B2941&amp;""="",NOT(ISNUMBER(A2941))),"",IF(COUNTIFS($B$6:$B$3005,B2941&amp;"",$A$6:$A$3005,"&gt;"&amp;A2941)=0,1,0))</f>
        <v/>
      </c>
    </row>
    <row r="2942">
      <c r="A2942" s="13" t="n"/>
      <c r="B2942" s="5" t="n"/>
      <c r="C2942" s="17" t="n"/>
      <c r="D2942" s="5" t="n"/>
      <c r="E2942" s="5" t="n"/>
      <c r="F2942" s="6">
        <f>IF(B2942&amp;""="","",IFERROR(INDEX('الطلاب'!$B$6:$B$505,MATCH(B2942&amp;"",'الطلاب'!$A$6:$A$505,0))&amp;"","كود غير موجود"))</f>
        <v/>
      </c>
      <c r="G2942" s="6">
        <f>IF(B2942&amp;""="","",IFERROR(INDEX('الطلاب'!$F$6:$F$505,MATCH(B2942&amp;"",'الطلاب'!$A$6:$A$505,0))&amp;"",""))</f>
        <v/>
      </c>
      <c r="H2942" s="22">
        <f>IF(OR(B2942&amp;""="",NOT(ISNUMBER(A2942))),"",IF(COUNTIFS($B$6:$B$3005,B2942&amp;"",$A$6:$A$3005,"&gt;"&amp;A2942)=0,1,0))</f>
        <v/>
      </c>
    </row>
    <row r="2943">
      <c r="A2943" s="13" t="n"/>
      <c r="B2943" s="5" t="n"/>
      <c r="C2943" s="17" t="n"/>
      <c r="D2943" s="5" t="n"/>
      <c r="E2943" s="5" t="n"/>
      <c r="F2943" s="6">
        <f>IF(B2943&amp;""="","",IFERROR(INDEX('الطلاب'!$B$6:$B$505,MATCH(B2943&amp;"",'الطلاب'!$A$6:$A$505,0))&amp;"","كود غير موجود"))</f>
        <v/>
      </c>
      <c r="G2943" s="6">
        <f>IF(B2943&amp;""="","",IFERROR(INDEX('الطلاب'!$F$6:$F$505,MATCH(B2943&amp;"",'الطلاب'!$A$6:$A$505,0))&amp;"",""))</f>
        <v/>
      </c>
      <c r="H2943" s="22">
        <f>IF(OR(B2943&amp;""="",NOT(ISNUMBER(A2943))),"",IF(COUNTIFS($B$6:$B$3005,B2943&amp;"",$A$6:$A$3005,"&gt;"&amp;A2943)=0,1,0))</f>
        <v/>
      </c>
    </row>
    <row r="2944">
      <c r="A2944" s="13" t="n"/>
      <c r="B2944" s="5" t="n"/>
      <c r="C2944" s="17" t="n"/>
      <c r="D2944" s="5" t="n"/>
      <c r="E2944" s="5" t="n"/>
      <c r="F2944" s="6">
        <f>IF(B2944&amp;""="","",IFERROR(INDEX('الطلاب'!$B$6:$B$505,MATCH(B2944&amp;"",'الطلاب'!$A$6:$A$505,0))&amp;"","كود غير موجود"))</f>
        <v/>
      </c>
      <c r="G2944" s="6">
        <f>IF(B2944&amp;""="","",IFERROR(INDEX('الطلاب'!$F$6:$F$505,MATCH(B2944&amp;"",'الطلاب'!$A$6:$A$505,0))&amp;"",""))</f>
        <v/>
      </c>
      <c r="H2944" s="22">
        <f>IF(OR(B2944&amp;""="",NOT(ISNUMBER(A2944))),"",IF(COUNTIFS($B$6:$B$3005,B2944&amp;"",$A$6:$A$3005,"&gt;"&amp;A2944)=0,1,0))</f>
        <v/>
      </c>
    </row>
    <row r="2945">
      <c r="A2945" s="13" t="n"/>
      <c r="B2945" s="5" t="n"/>
      <c r="C2945" s="17" t="n"/>
      <c r="D2945" s="5" t="n"/>
      <c r="E2945" s="5" t="n"/>
      <c r="F2945" s="6">
        <f>IF(B2945&amp;""="","",IFERROR(INDEX('الطلاب'!$B$6:$B$505,MATCH(B2945&amp;"",'الطلاب'!$A$6:$A$505,0))&amp;"","كود غير موجود"))</f>
        <v/>
      </c>
      <c r="G2945" s="6">
        <f>IF(B2945&amp;""="","",IFERROR(INDEX('الطلاب'!$F$6:$F$505,MATCH(B2945&amp;"",'الطلاب'!$A$6:$A$505,0))&amp;"",""))</f>
        <v/>
      </c>
      <c r="H2945" s="22">
        <f>IF(OR(B2945&amp;""="",NOT(ISNUMBER(A2945))),"",IF(COUNTIFS($B$6:$B$3005,B2945&amp;"",$A$6:$A$3005,"&gt;"&amp;A2945)=0,1,0))</f>
        <v/>
      </c>
    </row>
    <row r="2946">
      <c r="A2946" s="13" t="n"/>
      <c r="B2946" s="5" t="n"/>
      <c r="C2946" s="17" t="n"/>
      <c r="D2946" s="5" t="n"/>
      <c r="E2946" s="5" t="n"/>
      <c r="F2946" s="6">
        <f>IF(B2946&amp;""="","",IFERROR(INDEX('الطلاب'!$B$6:$B$505,MATCH(B2946&amp;"",'الطلاب'!$A$6:$A$505,0))&amp;"","كود غير موجود"))</f>
        <v/>
      </c>
      <c r="G2946" s="6">
        <f>IF(B2946&amp;""="","",IFERROR(INDEX('الطلاب'!$F$6:$F$505,MATCH(B2946&amp;"",'الطلاب'!$A$6:$A$505,0))&amp;"",""))</f>
        <v/>
      </c>
      <c r="H2946" s="22">
        <f>IF(OR(B2946&amp;""="",NOT(ISNUMBER(A2946))),"",IF(COUNTIFS($B$6:$B$3005,B2946&amp;"",$A$6:$A$3005,"&gt;"&amp;A2946)=0,1,0))</f>
        <v/>
      </c>
    </row>
    <row r="2947">
      <c r="A2947" s="13" t="n"/>
      <c r="B2947" s="5" t="n"/>
      <c r="C2947" s="17" t="n"/>
      <c r="D2947" s="5" t="n"/>
      <c r="E2947" s="5" t="n"/>
      <c r="F2947" s="6">
        <f>IF(B2947&amp;""="","",IFERROR(INDEX('الطلاب'!$B$6:$B$505,MATCH(B2947&amp;"",'الطلاب'!$A$6:$A$505,0))&amp;"","كود غير موجود"))</f>
        <v/>
      </c>
      <c r="G2947" s="6">
        <f>IF(B2947&amp;""="","",IFERROR(INDEX('الطلاب'!$F$6:$F$505,MATCH(B2947&amp;"",'الطلاب'!$A$6:$A$505,0))&amp;"",""))</f>
        <v/>
      </c>
      <c r="H2947" s="22">
        <f>IF(OR(B2947&amp;""="",NOT(ISNUMBER(A2947))),"",IF(COUNTIFS($B$6:$B$3005,B2947&amp;"",$A$6:$A$3005,"&gt;"&amp;A2947)=0,1,0))</f>
        <v/>
      </c>
    </row>
    <row r="2948">
      <c r="A2948" s="13" t="n"/>
      <c r="B2948" s="5" t="n"/>
      <c r="C2948" s="17" t="n"/>
      <c r="D2948" s="5" t="n"/>
      <c r="E2948" s="5" t="n"/>
      <c r="F2948" s="6">
        <f>IF(B2948&amp;""="","",IFERROR(INDEX('الطلاب'!$B$6:$B$505,MATCH(B2948&amp;"",'الطلاب'!$A$6:$A$505,0))&amp;"","كود غير موجود"))</f>
        <v/>
      </c>
      <c r="G2948" s="6">
        <f>IF(B2948&amp;""="","",IFERROR(INDEX('الطلاب'!$F$6:$F$505,MATCH(B2948&amp;"",'الطلاب'!$A$6:$A$505,0))&amp;"",""))</f>
        <v/>
      </c>
      <c r="H2948" s="22">
        <f>IF(OR(B2948&amp;""="",NOT(ISNUMBER(A2948))),"",IF(COUNTIFS($B$6:$B$3005,B2948&amp;"",$A$6:$A$3005,"&gt;"&amp;A2948)=0,1,0))</f>
        <v/>
      </c>
    </row>
    <row r="2949">
      <c r="A2949" s="13" t="n"/>
      <c r="B2949" s="5" t="n"/>
      <c r="C2949" s="17" t="n"/>
      <c r="D2949" s="5" t="n"/>
      <c r="E2949" s="5" t="n"/>
      <c r="F2949" s="6">
        <f>IF(B2949&amp;""="","",IFERROR(INDEX('الطلاب'!$B$6:$B$505,MATCH(B2949&amp;"",'الطلاب'!$A$6:$A$505,0))&amp;"","كود غير موجود"))</f>
        <v/>
      </c>
      <c r="G2949" s="6">
        <f>IF(B2949&amp;""="","",IFERROR(INDEX('الطلاب'!$F$6:$F$505,MATCH(B2949&amp;"",'الطلاب'!$A$6:$A$505,0))&amp;"",""))</f>
        <v/>
      </c>
      <c r="H2949" s="22">
        <f>IF(OR(B2949&amp;""="",NOT(ISNUMBER(A2949))),"",IF(COUNTIFS($B$6:$B$3005,B2949&amp;"",$A$6:$A$3005,"&gt;"&amp;A2949)=0,1,0))</f>
        <v/>
      </c>
    </row>
    <row r="2950">
      <c r="A2950" s="13" t="n"/>
      <c r="B2950" s="5" t="n"/>
      <c r="C2950" s="17" t="n"/>
      <c r="D2950" s="5" t="n"/>
      <c r="E2950" s="5" t="n"/>
      <c r="F2950" s="6">
        <f>IF(B2950&amp;""="","",IFERROR(INDEX('الطلاب'!$B$6:$B$505,MATCH(B2950&amp;"",'الطلاب'!$A$6:$A$505,0))&amp;"","كود غير موجود"))</f>
        <v/>
      </c>
      <c r="G2950" s="6">
        <f>IF(B2950&amp;""="","",IFERROR(INDEX('الطلاب'!$F$6:$F$505,MATCH(B2950&amp;"",'الطلاب'!$A$6:$A$505,0))&amp;"",""))</f>
        <v/>
      </c>
      <c r="H2950" s="22">
        <f>IF(OR(B2950&amp;""="",NOT(ISNUMBER(A2950))),"",IF(COUNTIFS($B$6:$B$3005,B2950&amp;"",$A$6:$A$3005,"&gt;"&amp;A2950)=0,1,0))</f>
        <v/>
      </c>
    </row>
    <row r="2951">
      <c r="A2951" s="13" t="n"/>
      <c r="B2951" s="5" t="n"/>
      <c r="C2951" s="17" t="n"/>
      <c r="D2951" s="5" t="n"/>
      <c r="E2951" s="5" t="n"/>
      <c r="F2951" s="6">
        <f>IF(B2951&amp;""="","",IFERROR(INDEX('الطلاب'!$B$6:$B$505,MATCH(B2951&amp;"",'الطلاب'!$A$6:$A$505,0))&amp;"","كود غير موجود"))</f>
        <v/>
      </c>
      <c r="G2951" s="6">
        <f>IF(B2951&amp;""="","",IFERROR(INDEX('الطلاب'!$F$6:$F$505,MATCH(B2951&amp;"",'الطلاب'!$A$6:$A$505,0))&amp;"",""))</f>
        <v/>
      </c>
      <c r="H2951" s="22">
        <f>IF(OR(B2951&amp;""="",NOT(ISNUMBER(A2951))),"",IF(COUNTIFS($B$6:$B$3005,B2951&amp;"",$A$6:$A$3005,"&gt;"&amp;A2951)=0,1,0))</f>
        <v/>
      </c>
    </row>
    <row r="2952">
      <c r="A2952" s="13" t="n"/>
      <c r="B2952" s="5" t="n"/>
      <c r="C2952" s="17" t="n"/>
      <c r="D2952" s="5" t="n"/>
      <c r="E2952" s="5" t="n"/>
      <c r="F2952" s="6">
        <f>IF(B2952&amp;""="","",IFERROR(INDEX('الطلاب'!$B$6:$B$505,MATCH(B2952&amp;"",'الطلاب'!$A$6:$A$505,0))&amp;"","كود غير موجود"))</f>
        <v/>
      </c>
      <c r="G2952" s="6">
        <f>IF(B2952&amp;""="","",IFERROR(INDEX('الطلاب'!$F$6:$F$505,MATCH(B2952&amp;"",'الطلاب'!$A$6:$A$505,0))&amp;"",""))</f>
        <v/>
      </c>
      <c r="H2952" s="22">
        <f>IF(OR(B2952&amp;""="",NOT(ISNUMBER(A2952))),"",IF(COUNTIFS($B$6:$B$3005,B2952&amp;"",$A$6:$A$3005,"&gt;"&amp;A2952)=0,1,0))</f>
        <v/>
      </c>
    </row>
    <row r="2953">
      <c r="A2953" s="13" t="n"/>
      <c r="B2953" s="5" t="n"/>
      <c r="C2953" s="17" t="n"/>
      <c r="D2953" s="5" t="n"/>
      <c r="E2953" s="5" t="n"/>
      <c r="F2953" s="6">
        <f>IF(B2953&amp;""="","",IFERROR(INDEX('الطلاب'!$B$6:$B$505,MATCH(B2953&amp;"",'الطلاب'!$A$6:$A$505,0))&amp;"","كود غير موجود"))</f>
        <v/>
      </c>
      <c r="G2953" s="6">
        <f>IF(B2953&amp;""="","",IFERROR(INDEX('الطلاب'!$F$6:$F$505,MATCH(B2953&amp;"",'الطلاب'!$A$6:$A$505,0))&amp;"",""))</f>
        <v/>
      </c>
      <c r="H2953" s="22">
        <f>IF(OR(B2953&amp;""="",NOT(ISNUMBER(A2953))),"",IF(COUNTIFS($B$6:$B$3005,B2953&amp;"",$A$6:$A$3005,"&gt;"&amp;A2953)=0,1,0))</f>
        <v/>
      </c>
    </row>
    <row r="2954">
      <c r="A2954" s="13" t="n"/>
      <c r="B2954" s="5" t="n"/>
      <c r="C2954" s="17" t="n"/>
      <c r="D2954" s="5" t="n"/>
      <c r="E2954" s="5" t="n"/>
      <c r="F2954" s="6">
        <f>IF(B2954&amp;""="","",IFERROR(INDEX('الطلاب'!$B$6:$B$505,MATCH(B2954&amp;"",'الطلاب'!$A$6:$A$505,0))&amp;"","كود غير موجود"))</f>
        <v/>
      </c>
      <c r="G2954" s="6">
        <f>IF(B2954&amp;""="","",IFERROR(INDEX('الطلاب'!$F$6:$F$505,MATCH(B2954&amp;"",'الطلاب'!$A$6:$A$505,0))&amp;"",""))</f>
        <v/>
      </c>
      <c r="H2954" s="22">
        <f>IF(OR(B2954&amp;""="",NOT(ISNUMBER(A2954))),"",IF(COUNTIFS($B$6:$B$3005,B2954&amp;"",$A$6:$A$3005,"&gt;"&amp;A2954)=0,1,0))</f>
        <v/>
      </c>
    </row>
    <row r="2955">
      <c r="A2955" s="13" t="n"/>
      <c r="B2955" s="5" t="n"/>
      <c r="C2955" s="17" t="n"/>
      <c r="D2955" s="5" t="n"/>
      <c r="E2955" s="5" t="n"/>
      <c r="F2955" s="6">
        <f>IF(B2955&amp;""="","",IFERROR(INDEX('الطلاب'!$B$6:$B$505,MATCH(B2955&amp;"",'الطلاب'!$A$6:$A$505,0))&amp;"","كود غير موجود"))</f>
        <v/>
      </c>
      <c r="G2955" s="6">
        <f>IF(B2955&amp;""="","",IFERROR(INDEX('الطلاب'!$F$6:$F$505,MATCH(B2955&amp;"",'الطلاب'!$A$6:$A$505,0))&amp;"",""))</f>
        <v/>
      </c>
      <c r="H2955" s="22">
        <f>IF(OR(B2955&amp;""="",NOT(ISNUMBER(A2955))),"",IF(COUNTIFS($B$6:$B$3005,B2955&amp;"",$A$6:$A$3005,"&gt;"&amp;A2955)=0,1,0))</f>
        <v/>
      </c>
    </row>
    <row r="2956">
      <c r="A2956" s="13" t="n"/>
      <c r="B2956" s="5" t="n"/>
      <c r="C2956" s="17" t="n"/>
      <c r="D2956" s="5" t="n"/>
      <c r="E2956" s="5" t="n"/>
      <c r="F2956" s="6">
        <f>IF(B2956&amp;""="","",IFERROR(INDEX('الطلاب'!$B$6:$B$505,MATCH(B2956&amp;"",'الطلاب'!$A$6:$A$505,0))&amp;"","كود غير موجود"))</f>
        <v/>
      </c>
      <c r="G2956" s="6">
        <f>IF(B2956&amp;""="","",IFERROR(INDEX('الطلاب'!$F$6:$F$505,MATCH(B2956&amp;"",'الطلاب'!$A$6:$A$505,0))&amp;"",""))</f>
        <v/>
      </c>
      <c r="H2956" s="22">
        <f>IF(OR(B2956&amp;""="",NOT(ISNUMBER(A2956))),"",IF(COUNTIFS($B$6:$B$3005,B2956&amp;"",$A$6:$A$3005,"&gt;"&amp;A2956)=0,1,0))</f>
        <v/>
      </c>
    </row>
    <row r="2957">
      <c r="A2957" s="13" t="n"/>
      <c r="B2957" s="5" t="n"/>
      <c r="C2957" s="17" t="n"/>
      <c r="D2957" s="5" t="n"/>
      <c r="E2957" s="5" t="n"/>
      <c r="F2957" s="6">
        <f>IF(B2957&amp;""="","",IFERROR(INDEX('الطلاب'!$B$6:$B$505,MATCH(B2957&amp;"",'الطلاب'!$A$6:$A$505,0))&amp;"","كود غير موجود"))</f>
        <v/>
      </c>
      <c r="G2957" s="6">
        <f>IF(B2957&amp;""="","",IFERROR(INDEX('الطلاب'!$F$6:$F$505,MATCH(B2957&amp;"",'الطلاب'!$A$6:$A$505,0))&amp;"",""))</f>
        <v/>
      </c>
      <c r="H2957" s="22">
        <f>IF(OR(B2957&amp;""="",NOT(ISNUMBER(A2957))),"",IF(COUNTIFS($B$6:$B$3005,B2957&amp;"",$A$6:$A$3005,"&gt;"&amp;A2957)=0,1,0))</f>
        <v/>
      </c>
    </row>
    <row r="2958">
      <c r="A2958" s="13" t="n"/>
      <c r="B2958" s="5" t="n"/>
      <c r="C2958" s="17" t="n"/>
      <c r="D2958" s="5" t="n"/>
      <c r="E2958" s="5" t="n"/>
      <c r="F2958" s="6">
        <f>IF(B2958&amp;""="","",IFERROR(INDEX('الطلاب'!$B$6:$B$505,MATCH(B2958&amp;"",'الطلاب'!$A$6:$A$505,0))&amp;"","كود غير موجود"))</f>
        <v/>
      </c>
      <c r="G2958" s="6">
        <f>IF(B2958&amp;""="","",IFERROR(INDEX('الطلاب'!$F$6:$F$505,MATCH(B2958&amp;"",'الطلاب'!$A$6:$A$505,0))&amp;"",""))</f>
        <v/>
      </c>
      <c r="H2958" s="22">
        <f>IF(OR(B2958&amp;""="",NOT(ISNUMBER(A2958))),"",IF(COUNTIFS($B$6:$B$3005,B2958&amp;"",$A$6:$A$3005,"&gt;"&amp;A2958)=0,1,0))</f>
        <v/>
      </c>
    </row>
    <row r="2959">
      <c r="A2959" s="13" t="n"/>
      <c r="B2959" s="5" t="n"/>
      <c r="C2959" s="17" t="n"/>
      <c r="D2959" s="5" t="n"/>
      <c r="E2959" s="5" t="n"/>
      <c r="F2959" s="6">
        <f>IF(B2959&amp;""="","",IFERROR(INDEX('الطلاب'!$B$6:$B$505,MATCH(B2959&amp;"",'الطلاب'!$A$6:$A$505,0))&amp;"","كود غير موجود"))</f>
        <v/>
      </c>
      <c r="G2959" s="6">
        <f>IF(B2959&amp;""="","",IFERROR(INDEX('الطلاب'!$F$6:$F$505,MATCH(B2959&amp;"",'الطلاب'!$A$6:$A$505,0))&amp;"",""))</f>
        <v/>
      </c>
      <c r="H2959" s="22">
        <f>IF(OR(B2959&amp;""="",NOT(ISNUMBER(A2959))),"",IF(COUNTIFS($B$6:$B$3005,B2959&amp;"",$A$6:$A$3005,"&gt;"&amp;A2959)=0,1,0))</f>
        <v/>
      </c>
    </row>
    <row r="2960">
      <c r="A2960" s="13" t="n"/>
      <c r="B2960" s="5" t="n"/>
      <c r="C2960" s="17" t="n"/>
      <c r="D2960" s="5" t="n"/>
      <c r="E2960" s="5" t="n"/>
      <c r="F2960" s="6">
        <f>IF(B2960&amp;""="","",IFERROR(INDEX('الطلاب'!$B$6:$B$505,MATCH(B2960&amp;"",'الطلاب'!$A$6:$A$505,0))&amp;"","كود غير موجود"))</f>
        <v/>
      </c>
      <c r="G2960" s="6">
        <f>IF(B2960&amp;""="","",IFERROR(INDEX('الطلاب'!$F$6:$F$505,MATCH(B2960&amp;"",'الطلاب'!$A$6:$A$505,0))&amp;"",""))</f>
        <v/>
      </c>
      <c r="H2960" s="22">
        <f>IF(OR(B2960&amp;""="",NOT(ISNUMBER(A2960))),"",IF(COUNTIFS($B$6:$B$3005,B2960&amp;"",$A$6:$A$3005,"&gt;"&amp;A2960)=0,1,0))</f>
        <v/>
      </c>
    </row>
    <row r="2961">
      <c r="A2961" s="13" t="n"/>
      <c r="B2961" s="5" t="n"/>
      <c r="C2961" s="17" t="n"/>
      <c r="D2961" s="5" t="n"/>
      <c r="E2961" s="5" t="n"/>
      <c r="F2961" s="6">
        <f>IF(B2961&amp;""="","",IFERROR(INDEX('الطلاب'!$B$6:$B$505,MATCH(B2961&amp;"",'الطلاب'!$A$6:$A$505,0))&amp;"","كود غير موجود"))</f>
        <v/>
      </c>
      <c r="G2961" s="6">
        <f>IF(B2961&amp;""="","",IFERROR(INDEX('الطلاب'!$F$6:$F$505,MATCH(B2961&amp;"",'الطلاب'!$A$6:$A$505,0))&amp;"",""))</f>
        <v/>
      </c>
      <c r="H2961" s="22">
        <f>IF(OR(B2961&amp;""="",NOT(ISNUMBER(A2961))),"",IF(COUNTIFS($B$6:$B$3005,B2961&amp;"",$A$6:$A$3005,"&gt;"&amp;A2961)=0,1,0))</f>
        <v/>
      </c>
    </row>
    <row r="2962">
      <c r="A2962" s="13" t="n"/>
      <c r="B2962" s="5" t="n"/>
      <c r="C2962" s="17" t="n"/>
      <c r="D2962" s="5" t="n"/>
      <c r="E2962" s="5" t="n"/>
      <c r="F2962" s="6">
        <f>IF(B2962&amp;""="","",IFERROR(INDEX('الطلاب'!$B$6:$B$505,MATCH(B2962&amp;"",'الطلاب'!$A$6:$A$505,0))&amp;"","كود غير موجود"))</f>
        <v/>
      </c>
      <c r="G2962" s="6">
        <f>IF(B2962&amp;""="","",IFERROR(INDEX('الطلاب'!$F$6:$F$505,MATCH(B2962&amp;"",'الطلاب'!$A$6:$A$505,0))&amp;"",""))</f>
        <v/>
      </c>
      <c r="H2962" s="22">
        <f>IF(OR(B2962&amp;""="",NOT(ISNUMBER(A2962))),"",IF(COUNTIFS($B$6:$B$3005,B2962&amp;"",$A$6:$A$3005,"&gt;"&amp;A2962)=0,1,0))</f>
        <v/>
      </c>
    </row>
    <row r="2963">
      <c r="A2963" s="13" t="n"/>
      <c r="B2963" s="5" t="n"/>
      <c r="C2963" s="17" t="n"/>
      <c r="D2963" s="5" t="n"/>
      <c r="E2963" s="5" t="n"/>
      <c r="F2963" s="6">
        <f>IF(B2963&amp;""="","",IFERROR(INDEX('الطلاب'!$B$6:$B$505,MATCH(B2963&amp;"",'الطلاب'!$A$6:$A$505,0))&amp;"","كود غير موجود"))</f>
        <v/>
      </c>
      <c r="G2963" s="6">
        <f>IF(B2963&amp;""="","",IFERROR(INDEX('الطلاب'!$F$6:$F$505,MATCH(B2963&amp;"",'الطلاب'!$A$6:$A$505,0))&amp;"",""))</f>
        <v/>
      </c>
      <c r="H2963" s="22">
        <f>IF(OR(B2963&amp;""="",NOT(ISNUMBER(A2963))),"",IF(COUNTIFS($B$6:$B$3005,B2963&amp;"",$A$6:$A$3005,"&gt;"&amp;A2963)=0,1,0))</f>
        <v/>
      </c>
    </row>
    <row r="2964">
      <c r="A2964" s="13" t="n"/>
      <c r="B2964" s="5" t="n"/>
      <c r="C2964" s="17" t="n"/>
      <c r="D2964" s="5" t="n"/>
      <c r="E2964" s="5" t="n"/>
      <c r="F2964" s="6">
        <f>IF(B2964&amp;""="","",IFERROR(INDEX('الطلاب'!$B$6:$B$505,MATCH(B2964&amp;"",'الطلاب'!$A$6:$A$505,0))&amp;"","كود غير موجود"))</f>
        <v/>
      </c>
      <c r="G2964" s="6">
        <f>IF(B2964&amp;""="","",IFERROR(INDEX('الطلاب'!$F$6:$F$505,MATCH(B2964&amp;"",'الطلاب'!$A$6:$A$505,0))&amp;"",""))</f>
        <v/>
      </c>
      <c r="H2964" s="22">
        <f>IF(OR(B2964&amp;""="",NOT(ISNUMBER(A2964))),"",IF(COUNTIFS($B$6:$B$3005,B2964&amp;"",$A$6:$A$3005,"&gt;"&amp;A2964)=0,1,0))</f>
        <v/>
      </c>
    </row>
    <row r="2965">
      <c r="A2965" s="13" t="n"/>
      <c r="B2965" s="5" t="n"/>
      <c r="C2965" s="17" t="n"/>
      <c r="D2965" s="5" t="n"/>
      <c r="E2965" s="5" t="n"/>
      <c r="F2965" s="6">
        <f>IF(B2965&amp;""="","",IFERROR(INDEX('الطلاب'!$B$6:$B$505,MATCH(B2965&amp;"",'الطلاب'!$A$6:$A$505,0))&amp;"","كود غير موجود"))</f>
        <v/>
      </c>
      <c r="G2965" s="6">
        <f>IF(B2965&amp;""="","",IFERROR(INDEX('الطلاب'!$F$6:$F$505,MATCH(B2965&amp;"",'الطلاب'!$A$6:$A$505,0))&amp;"",""))</f>
        <v/>
      </c>
      <c r="H2965" s="22">
        <f>IF(OR(B2965&amp;""="",NOT(ISNUMBER(A2965))),"",IF(COUNTIFS($B$6:$B$3005,B2965&amp;"",$A$6:$A$3005,"&gt;"&amp;A2965)=0,1,0))</f>
        <v/>
      </c>
    </row>
    <row r="2966">
      <c r="A2966" s="13" t="n"/>
      <c r="B2966" s="5" t="n"/>
      <c r="C2966" s="17" t="n"/>
      <c r="D2966" s="5" t="n"/>
      <c r="E2966" s="5" t="n"/>
      <c r="F2966" s="6">
        <f>IF(B2966&amp;""="","",IFERROR(INDEX('الطلاب'!$B$6:$B$505,MATCH(B2966&amp;"",'الطلاب'!$A$6:$A$505,0))&amp;"","كود غير موجود"))</f>
        <v/>
      </c>
      <c r="G2966" s="6">
        <f>IF(B2966&amp;""="","",IFERROR(INDEX('الطلاب'!$F$6:$F$505,MATCH(B2966&amp;"",'الطلاب'!$A$6:$A$505,0))&amp;"",""))</f>
        <v/>
      </c>
      <c r="H2966" s="22">
        <f>IF(OR(B2966&amp;""="",NOT(ISNUMBER(A2966))),"",IF(COUNTIFS($B$6:$B$3005,B2966&amp;"",$A$6:$A$3005,"&gt;"&amp;A2966)=0,1,0))</f>
        <v/>
      </c>
    </row>
    <row r="2967">
      <c r="A2967" s="13" t="n"/>
      <c r="B2967" s="5" t="n"/>
      <c r="C2967" s="17" t="n"/>
      <c r="D2967" s="5" t="n"/>
      <c r="E2967" s="5" t="n"/>
      <c r="F2967" s="6">
        <f>IF(B2967&amp;""="","",IFERROR(INDEX('الطلاب'!$B$6:$B$505,MATCH(B2967&amp;"",'الطلاب'!$A$6:$A$505,0))&amp;"","كود غير موجود"))</f>
        <v/>
      </c>
      <c r="G2967" s="6">
        <f>IF(B2967&amp;""="","",IFERROR(INDEX('الطلاب'!$F$6:$F$505,MATCH(B2967&amp;"",'الطلاب'!$A$6:$A$505,0))&amp;"",""))</f>
        <v/>
      </c>
      <c r="H2967" s="22">
        <f>IF(OR(B2967&amp;""="",NOT(ISNUMBER(A2967))),"",IF(COUNTIFS($B$6:$B$3005,B2967&amp;"",$A$6:$A$3005,"&gt;"&amp;A2967)=0,1,0))</f>
        <v/>
      </c>
    </row>
    <row r="2968">
      <c r="A2968" s="13" t="n"/>
      <c r="B2968" s="5" t="n"/>
      <c r="C2968" s="17" t="n"/>
      <c r="D2968" s="5" t="n"/>
      <c r="E2968" s="5" t="n"/>
      <c r="F2968" s="6">
        <f>IF(B2968&amp;""="","",IFERROR(INDEX('الطلاب'!$B$6:$B$505,MATCH(B2968&amp;"",'الطلاب'!$A$6:$A$505,0))&amp;"","كود غير موجود"))</f>
        <v/>
      </c>
      <c r="G2968" s="6">
        <f>IF(B2968&amp;""="","",IFERROR(INDEX('الطلاب'!$F$6:$F$505,MATCH(B2968&amp;"",'الطلاب'!$A$6:$A$505,0))&amp;"",""))</f>
        <v/>
      </c>
      <c r="H2968" s="22">
        <f>IF(OR(B2968&amp;""="",NOT(ISNUMBER(A2968))),"",IF(COUNTIFS($B$6:$B$3005,B2968&amp;"",$A$6:$A$3005,"&gt;"&amp;A2968)=0,1,0))</f>
        <v/>
      </c>
    </row>
    <row r="2969">
      <c r="A2969" s="13" t="n"/>
      <c r="B2969" s="5" t="n"/>
      <c r="C2969" s="17" t="n"/>
      <c r="D2969" s="5" t="n"/>
      <c r="E2969" s="5" t="n"/>
      <c r="F2969" s="6">
        <f>IF(B2969&amp;""="","",IFERROR(INDEX('الطلاب'!$B$6:$B$505,MATCH(B2969&amp;"",'الطلاب'!$A$6:$A$505,0))&amp;"","كود غير موجود"))</f>
        <v/>
      </c>
      <c r="G2969" s="6">
        <f>IF(B2969&amp;""="","",IFERROR(INDEX('الطلاب'!$F$6:$F$505,MATCH(B2969&amp;"",'الطلاب'!$A$6:$A$505,0))&amp;"",""))</f>
        <v/>
      </c>
      <c r="H2969" s="22">
        <f>IF(OR(B2969&amp;""="",NOT(ISNUMBER(A2969))),"",IF(COUNTIFS($B$6:$B$3005,B2969&amp;"",$A$6:$A$3005,"&gt;"&amp;A2969)=0,1,0))</f>
        <v/>
      </c>
    </row>
    <row r="2970">
      <c r="A2970" s="13" t="n"/>
      <c r="B2970" s="5" t="n"/>
      <c r="C2970" s="17" t="n"/>
      <c r="D2970" s="5" t="n"/>
      <c r="E2970" s="5" t="n"/>
      <c r="F2970" s="6">
        <f>IF(B2970&amp;""="","",IFERROR(INDEX('الطلاب'!$B$6:$B$505,MATCH(B2970&amp;"",'الطلاب'!$A$6:$A$505,0))&amp;"","كود غير موجود"))</f>
        <v/>
      </c>
      <c r="G2970" s="6">
        <f>IF(B2970&amp;""="","",IFERROR(INDEX('الطلاب'!$F$6:$F$505,MATCH(B2970&amp;"",'الطلاب'!$A$6:$A$505,0))&amp;"",""))</f>
        <v/>
      </c>
      <c r="H2970" s="22">
        <f>IF(OR(B2970&amp;""="",NOT(ISNUMBER(A2970))),"",IF(COUNTIFS($B$6:$B$3005,B2970&amp;"",$A$6:$A$3005,"&gt;"&amp;A2970)=0,1,0))</f>
        <v/>
      </c>
    </row>
    <row r="2971">
      <c r="A2971" s="13" t="n"/>
      <c r="B2971" s="5" t="n"/>
      <c r="C2971" s="17" t="n"/>
      <c r="D2971" s="5" t="n"/>
      <c r="E2971" s="5" t="n"/>
      <c r="F2971" s="6">
        <f>IF(B2971&amp;""="","",IFERROR(INDEX('الطلاب'!$B$6:$B$505,MATCH(B2971&amp;"",'الطلاب'!$A$6:$A$505,0))&amp;"","كود غير موجود"))</f>
        <v/>
      </c>
      <c r="G2971" s="6">
        <f>IF(B2971&amp;""="","",IFERROR(INDEX('الطلاب'!$F$6:$F$505,MATCH(B2971&amp;"",'الطلاب'!$A$6:$A$505,0))&amp;"",""))</f>
        <v/>
      </c>
      <c r="H2971" s="22">
        <f>IF(OR(B2971&amp;""="",NOT(ISNUMBER(A2971))),"",IF(COUNTIFS($B$6:$B$3005,B2971&amp;"",$A$6:$A$3005,"&gt;"&amp;A2971)=0,1,0))</f>
        <v/>
      </c>
    </row>
    <row r="2972">
      <c r="A2972" s="13" t="n"/>
      <c r="B2972" s="5" t="n"/>
      <c r="C2972" s="17" t="n"/>
      <c r="D2972" s="5" t="n"/>
      <c r="E2972" s="5" t="n"/>
      <c r="F2972" s="6">
        <f>IF(B2972&amp;""="","",IFERROR(INDEX('الطلاب'!$B$6:$B$505,MATCH(B2972&amp;"",'الطلاب'!$A$6:$A$505,0))&amp;"","كود غير موجود"))</f>
        <v/>
      </c>
      <c r="G2972" s="6">
        <f>IF(B2972&amp;""="","",IFERROR(INDEX('الطلاب'!$F$6:$F$505,MATCH(B2972&amp;"",'الطلاب'!$A$6:$A$505,0))&amp;"",""))</f>
        <v/>
      </c>
      <c r="H2972" s="22">
        <f>IF(OR(B2972&amp;""="",NOT(ISNUMBER(A2972))),"",IF(COUNTIFS($B$6:$B$3005,B2972&amp;"",$A$6:$A$3005,"&gt;"&amp;A2972)=0,1,0))</f>
        <v/>
      </c>
    </row>
    <row r="2973">
      <c r="A2973" s="13" t="n"/>
      <c r="B2973" s="5" t="n"/>
      <c r="C2973" s="17" t="n"/>
      <c r="D2973" s="5" t="n"/>
      <c r="E2973" s="5" t="n"/>
      <c r="F2973" s="6">
        <f>IF(B2973&amp;""="","",IFERROR(INDEX('الطلاب'!$B$6:$B$505,MATCH(B2973&amp;"",'الطلاب'!$A$6:$A$505,0))&amp;"","كود غير موجود"))</f>
        <v/>
      </c>
      <c r="G2973" s="6">
        <f>IF(B2973&amp;""="","",IFERROR(INDEX('الطلاب'!$F$6:$F$505,MATCH(B2973&amp;"",'الطلاب'!$A$6:$A$505,0))&amp;"",""))</f>
        <v/>
      </c>
      <c r="H2973" s="22">
        <f>IF(OR(B2973&amp;""="",NOT(ISNUMBER(A2973))),"",IF(COUNTIFS($B$6:$B$3005,B2973&amp;"",$A$6:$A$3005,"&gt;"&amp;A2973)=0,1,0))</f>
        <v/>
      </c>
    </row>
    <row r="2974">
      <c r="A2974" s="13" t="n"/>
      <c r="B2974" s="5" t="n"/>
      <c r="C2974" s="17" t="n"/>
      <c r="D2974" s="5" t="n"/>
      <c r="E2974" s="5" t="n"/>
      <c r="F2974" s="6">
        <f>IF(B2974&amp;""="","",IFERROR(INDEX('الطلاب'!$B$6:$B$505,MATCH(B2974&amp;"",'الطلاب'!$A$6:$A$505,0))&amp;"","كود غير موجود"))</f>
        <v/>
      </c>
      <c r="G2974" s="6">
        <f>IF(B2974&amp;""="","",IFERROR(INDEX('الطلاب'!$F$6:$F$505,MATCH(B2974&amp;"",'الطلاب'!$A$6:$A$505,0))&amp;"",""))</f>
        <v/>
      </c>
      <c r="H2974" s="22">
        <f>IF(OR(B2974&amp;""="",NOT(ISNUMBER(A2974))),"",IF(COUNTIFS($B$6:$B$3005,B2974&amp;"",$A$6:$A$3005,"&gt;"&amp;A2974)=0,1,0))</f>
        <v/>
      </c>
    </row>
    <row r="2975">
      <c r="A2975" s="13" t="n"/>
      <c r="B2975" s="5" t="n"/>
      <c r="C2975" s="17" t="n"/>
      <c r="D2975" s="5" t="n"/>
      <c r="E2975" s="5" t="n"/>
      <c r="F2975" s="6">
        <f>IF(B2975&amp;""="","",IFERROR(INDEX('الطلاب'!$B$6:$B$505,MATCH(B2975&amp;"",'الطلاب'!$A$6:$A$505,0))&amp;"","كود غير موجود"))</f>
        <v/>
      </c>
      <c r="G2975" s="6">
        <f>IF(B2975&amp;""="","",IFERROR(INDEX('الطلاب'!$F$6:$F$505,MATCH(B2975&amp;"",'الطلاب'!$A$6:$A$505,0))&amp;"",""))</f>
        <v/>
      </c>
      <c r="H2975" s="22">
        <f>IF(OR(B2975&amp;""="",NOT(ISNUMBER(A2975))),"",IF(COUNTIFS($B$6:$B$3005,B2975&amp;"",$A$6:$A$3005,"&gt;"&amp;A2975)=0,1,0))</f>
        <v/>
      </c>
    </row>
    <row r="2976">
      <c r="A2976" s="13" t="n"/>
      <c r="B2976" s="5" t="n"/>
      <c r="C2976" s="17" t="n"/>
      <c r="D2976" s="5" t="n"/>
      <c r="E2976" s="5" t="n"/>
      <c r="F2976" s="6">
        <f>IF(B2976&amp;""="","",IFERROR(INDEX('الطلاب'!$B$6:$B$505,MATCH(B2976&amp;"",'الطلاب'!$A$6:$A$505,0))&amp;"","كود غير موجود"))</f>
        <v/>
      </c>
      <c r="G2976" s="6">
        <f>IF(B2976&amp;""="","",IFERROR(INDEX('الطلاب'!$F$6:$F$505,MATCH(B2976&amp;"",'الطلاب'!$A$6:$A$505,0))&amp;"",""))</f>
        <v/>
      </c>
      <c r="H2976" s="22">
        <f>IF(OR(B2976&amp;""="",NOT(ISNUMBER(A2976))),"",IF(COUNTIFS($B$6:$B$3005,B2976&amp;"",$A$6:$A$3005,"&gt;"&amp;A2976)=0,1,0))</f>
        <v/>
      </c>
    </row>
    <row r="2977">
      <c r="A2977" s="13" t="n"/>
      <c r="B2977" s="5" t="n"/>
      <c r="C2977" s="17" t="n"/>
      <c r="D2977" s="5" t="n"/>
      <c r="E2977" s="5" t="n"/>
      <c r="F2977" s="6">
        <f>IF(B2977&amp;""="","",IFERROR(INDEX('الطلاب'!$B$6:$B$505,MATCH(B2977&amp;"",'الطلاب'!$A$6:$A$505,0))&amp;"","كود غير موجود"))</f>
        <v/>
      </c>
      <c r="G2977" s="6">
        <f>IF(B2977&amp;""="","",IFERROR(INDEX('الطلاب'!$F$6:$F$505,MATCH(B2977&amp;"",'الطلاب'!$A$6:$A$505,0))&amp;"",""))</f>
        <v/>
      </c>
      <c r="H2977" s="22">
        <f>IF(OR(B2977&amp;""="",NOT(ISNUMBER(A2977))),"",IF(COUNTIFS($B$6:$B$3005,B2977&amp;"",$A$6:$A$3005,"&gt;"&amp;A2977)=0,1,0))</f>
        <v/>
      </c>
    </row>
    <row r="2978">
      <c r="A2978" s="13" t="n"/>
      <c r="B2978" s="5" t="n"/>
      <c r="C2978" s="17" t="n"/>
      <c r="D2978" s="5" t="n"/>
      <c r="E2978" s="5" t="n"/>
      <c r="F2978" s="6">
        <f>IF(B2978&amp;""="","",IFERROR(INDEX('الطلاب'!$B$6:$B$505,MATCH(B2978&amp;"",'الطلاب'!$A$6:$A$505,0))&amp;"","كود غير موجود"))</f>
        <v/>
      </c>
      <c r="G2978" s="6">
        <f>IF(B2978&amp;""="","",IFERROR(INDEX('الطلاب'!$F$6:$F$505,MATCH(B2978&amp;"",'الطلاب'!$A$6:$A$505,0))&amp;"",""))</f>
        <v/>
      </c>
      <c r="H2978" s="22">
        <f>IF(OR(B2978&amp;""="",NOT(ISNUMBER(A2978))),"",IF(COUNTIFS($B$6:$B$3005,B2978&amp;"",$A$6:$A$3005,"&gt;"&amp;A2978)=0,1,0))</f>
        <v/>
      </c>
    </row>
    <row r="2979">
      <c r="A2979" s="13" t="n"/>
      <c r="B2979" s="5" t="n"/>
      <c r="C2979" s="17" t="n"/>
      <c r="D2979" s="5" t="n"/>
      <c r="E2979" s="5" t="n"/>
      <c r="F2979" s="6">
        <f>IF(B2979&amp;""="","",IFERROR(INDEX('الطلاب'!$B$6:$B$505,MATCH(B2979&amp;"",'الطلاب'!$A$6:$A$505,0))&amp;"","كود غير موجود"))</f>
        <v/>
      </c>
      <c r="G2979" s="6">
        <f>IF(B2979&amp;""="","",IFERROR(INDEX('الطلاب'!$F$6:$F$505,MATCH(B2979&amp;"",'الطلاب'!$A$6:$A$505,0))&amp;"",""))</f>
        <v/>
      </c>
      <c r="H2979" s="22">
        <f>IF(OR(B2979&amp;""="",NOT(ISNUMBER(A2979))),"",IF(COUNTIFS($B$6:$B$3005,B2979&amp;"",$A$6:$A$3005,"&gt;"&amp;A2979)=0,1,0))</f>
        <v/>
      </c>
    </row>
    <row r="2980">
      <c r="A2980" s="13" t="n"/>
      <c r="B2980" s="5" t="n"/>
      <c r="C2980" s="17" t="n"/>
      <c r="D2980" s="5" t="n"/>
      <c r="E2980" s="5" t="n"/>
      <c r="F2980" s="6">
        <f>IF(B2980&amp;""="","",IFERROR(INDEX('الطلاب'!$B$6:$B$505,MATCH(B2980&amp;"",'الطلاب'!$A$6:$A$505,0))&amp;"","كود غير موجود"))</f>
        <v/>
      </c>
      <c r="G2980" s="6">
        <f>IF(B2980&amp;""="","",IFERROR(INDEX('الطلاب'!$F$6:$F$505,MATCH(B2980&amp;"",'الطلاب'!$A$6:$A$505,0))&amp;"",""))</f>
        <v/>
      </c>
      <c r="H2980" s="22">
        <f>IF(OR(B2980&amp;""="",NOT(ISNUMBER(A2980))),"",IF(COUNTIFS($B$6:$B$3005,B2980&amp;"",$A$6:$A$3005,"&gt;"&amp;A2980)=0,1,0))</f>
        <v/>
      </c>
    </row>
    <row r="2981">
      <c r="A2981" s="13" t="n"/>
      <c r="B2981" s="5" t="n"/>
      <c r="C2981" s="17" t="n"/>
      <c r="D2981" s="5" t="n"/>
      <c r="E2981" s="5" t="n"/>
      <c r="F2981" s="6">
        <f>IF(B2981&amp;""="","",IFERROR(INDEX('الطلاب'!$B$6:$B$505,MATCH(B2981&amp;"",'الطلاب'!$A$6:$A$505,0))&amp;"","كود غير موجود"))</f>
        <v/>
      </c>
      <c r="G2981" s="6">
        <f>IF(B2981&amp;""="","",IFERROR(INDEX('الطلاب'!$F$6:$F$505,MATCH(B2981&amp;"",'الطلاب'!$A$6:$A$505,0))&amp;"",""))</f>
        <v/>
      </c>
      <c r="H2981" s="22">
        <f>IF(OR(B2981&amp;""="",NOT(ISNUMBER(A2981))),"",IF(COUNTIFS($B$6:$B$3005,B2981&amp;"",$A$6:$A$3005,"&gt;"&amp;A2981)=0,1,0))</f>
        <v/>
      </c>
    </row>
    <row r="2982">
      <c r="A2982" s="13" t="n"/>
      <c r="B2982" s="5" t="n"/>
      <c r="C2982" s="17" t="n"/>
      <c r="D2982" s="5" t="n"/>
      <c r="E2982" s="5" t="n"/>
      <c r="F2982" s="6">
        <f>IF(B2982&amp;""="","",IFERROR(INDEX('الطلاب'!$B$6:$B$505,MATCH(B2982&amp;"",'الطلاب'!$A$6:$A$505,0))&amp;"","كود غير موجود"))</f>
        <v/>
      </c>
      <c r="G2982" s="6">
        <f>IF(B2982&amp;""="","",IFERROR(INDEX('الطلاب'!$F$6:$F$505,MATCH(B2982&amp;"",'الطلاب'!$A$6:$A$505,0))&amp;"",""))</f>
        <v/>
      </c>
      <c r="H2982" s="22">
        <f>IF(OR(B2982&amp;""="",NOT(ISNUMBER(A2982))),"",IF(COUNTIFS($B$6:$B$3005,B2982&amp;"",$A$6:$A$3005,"&gt;"&amp;A2982)=0,1,0))</f>
        <v/>
      </c>
    </row>
    <row r="2983">
      <c r="A2983" s="13" t="n"/>
      <c r="B2983" s="5" t="n"/>
      <c r="C2983" s="17" t="n"/>
      <c r="D2983" s="5" t="n"/>
      <c r="E2983" s="5" t="n"/>
      <c r="F2983" s="6">
        <f>IF(B2983&amp;""="","",IFERROR(INDEX('الطلاب'!$B$6:$B$505,MATCH(B2983&amp;"",'الطلاب'!$A$6:$A$505,0))&amp;"","كود غير موجود"))</f>
        <v/>
      </c>
      <c r="G2983" s="6">
        <f>IF(B2983&amp;""="","",IFERROR(INDEX('الطلاب'!$F$6:$F$505,MATCH(B2983&amp;"",'الطلاب'!$A$6:$A$505,0))&amp;"",""))</f>
        <v/>
      </c>
      <c r="H2983" s="22">
        <f>IF(OR(B2983&amp;""="",NOT(ISNUMBER(A2983))),"",IF(COUNTIFS($B$6:$B$3005,B2983&amp;"",$A$6:$A$3005,"&gt;"&amp;A2983)=0,1,0))</f>
        <v/>
      </c>
    </row>
    <row r="2984">
      <c r="A2984" s="13" t="n"/>
      <c r="B2984" s="5" t="n"/>
      <c r="C2984" s="17" t="n"/>
      <c r="D2984" s="5" t="n"/>
      <c r="E2984" s="5" t="n"/>
      <c r="F2984" s="6">
        <f>IF(B2984&amp;""="","",IFERROR(INDEX('الطلاب'!$B$6:$B$505,MATCH(B2984&amp;"",'الطلاب'!$A$6:$A$505,0))&amp;"","كود غير موجود"))</f>
        <v/>
      </c>
      <c r="G2984" s="6">
        <f>IF(B2984&amp;""="","",IFERROR(INDEX('الطلاب'!$F$6:$F$505,MATCH(B2984&amp;"",'الطلاب'!$A$6:$A$505,0))&amp;"",""))</f>
        <v/>
      </c>
      <c r="H2984" s="22">
        <f>IF(OR(B2984&amp;""="",NOT(ISNUMBER(A2984))),"",IF(COUNTIFS($B$6:$B$3005,B2984&amp;"",$A$6:$A$3005,"&gt;"&amp;A2984)=0,1,0))</f>
        <v/>
      </c>
    </row>
    <row r="2985">
      <c r="A2985" s="13" t="n"/>
      <c r="B2985" s="5" t="n"/>
      <c r="C2985" s="17" t="n"/>
      <c r="D2985" s="5" t="n"/>
      <c r="E2985" s="5" t="n"/>
      <c r="F2985" s="6">
        <f>IF(B2985&amp;""="","",IFERROR(INDEX('الطلاب'!$B$6:$B$505,MATCH(B2985&amp;"",'الطلاب'!$A$6:$A$505,0))&amp;"","كود غير موجود"))</f>
        <v/>
      </c>
      <c r="G2985" s="6">
        <f>IF(B2985&amp;""="","",IFERROR(INDEX('الطلاب'!$F$6:$F$505,MATCH(B2985&amp;"",'الطلاب'!$A$6:$A$505,0))&amp;"",""))</f>
        <v/>
      </c>
      <c r="H2985" s="22">
        <f>IF(OR(B2985&amp;""="",NOT(ISNUMBER(A2985))),"",IF(COUNTIFS($B$6:$B$3005,B2985&amp;"",$A$6:$A$3005,"&gt;"&amp;A2985)=0,1,0))</f>
        <v/>
      </c>
    </row>
    <row r="2986">
      <c r="A2986" s="13" t="n"/>
      <c r="B2986" s="5" t="n"/>
      <c r="C2986" s="17" t="n"/>
      <c r="D2986" s="5" t="n"/>
      <c r="E2986" s="5" t="n"/>
      <c r="F2986" s="6">
        <f>IF(B2986&amp;""="","",IFERROR(INDEX('الطلاب'!$B$6:$B$505,MATCH(B2986&amp;"",'الطلاب'!$A$6:$A$505,0))&amp;"","كود غير موجود"))</f>
        <v/>
      </c>
      <c r="G2986" s="6">
        <f>IF(B2986&amp;""="","",IFERROR(INDEX('الطلاب'!$F$6:$F$505,MATCH(B2986&amp;"",'الطلاب'!$A$6:$A$505,0))&amp;"",""))</f>
        <v/>
      </c>
      <c r="H2986" s="22">
        <f>IF(OR(B2986&amp;""="",NOT(ISNUMBER(A2986))),"",IF(COUNTIFS($B$6:$B$3005,B2986&amp;"",$A$6:$A$3005,"&gt;"&amp;A2986)=0,1,0))</f>
        <v/>
      </c>
    </row>
    <row r="2987">
      <c r="A2987" s="13" t="n"/>
      <c r="B2987" s="5" t="n"/>
      <c r="C2987" s="17" t="n"/>
      <c r="D2987" s="5" t="n"/>
      <c r="E2987" s="5" t="n"/>
      <c r="F2987" s="6">
        <f>IF(B2987&amp;""="","",IFERROR(INDEX('الطلاب'!$B$6:$B$505,MATCH(B2987&amp;"",'الطلاب'!$A$6:$A$505,0))&amp;"","كود غير موجود"))</f>
        <v/>
      </c>
      <c r="G2987" s="6">
        <f>IF(B2987&amp;""="","",IFERROR(INDEX('الطلاب'!$F$6:$F$505,MATCH(B2987&amp;"",'الطلاب'!$A$6:$A$505,0))&amp;"",""))</f>
        <v/>
      </c>
      <c r="H2987" s="22">
        <f>IF(OR(B2987&amp;""="",NOT(ISNUMBER(A2987))),"",IF(COUNTIFS($B$6:$B$3005,B2987&amp;"",$A$6:$A$3005,"&gt;"&amp;A2987)=0,1,0))</f>
        <v/>
      </c>
    </row>
    <row r="2988">
      <c r="A2988" s="13" t="n"/>
      <c r="B2988" s="5" t="n"/>
      <c r="C2988" s="17" t="n"/>
      <c r="D2988" s="5" t="n"/>
      <c r="E2988" s="5" t="n"/>
      <c r="F2988" s="6">
        <f>IF(B2988&amp;""="","",IFERROR(INDEX('الطلاب'!$B$6:$B$505,MATCH(B2988&amp;"",'الطلاب'!$A$6:$A$505,0))&amp;"","كود غير موجود"))</f>
        <v/>
      </c>
      <c r="G2988" s="6">
        <f>IF(B2988&amp;""="","",IFERROR(INDEX('الطلاب'!$F$6:$F$505,MATCH(B2988&amp;"",'الطلاب'!$A$6:$A$505,0))&amp;"",""))</f>
        <v/>
      </c>
      <c r="H2988" s="22">
        <f>IF(OR(B2988&amp;""="",NOT(ISNUMBER(A2988))),"",IF(COUNTIFS($B$6:$B$3005,B2988&amp;"",$A$6:$A$3005,"&gt;"&amp;A2988)=0,1,0))</f>
        <v/>
      </c>
    </row>
    <row r="2989">
      <c r="A2989" s="13" t="n"/>
      <c r="B2989" s="5" t="n"/>
      <c r="C2989" s="17" t="n"/>
      <c r="D2989" s="5" t="n"/>
      <c r="E2989" s="5" t="n"/>
      <c r="F2989" s="6">
        <f>IF(B2989&amp;""="","",IFERROR(INDEX('الطلاب'!$B$6:$B$505,MATCH(B2989&amp;"",'الطلاب'!$A$6:$A$505,0))&amp;"","كود غير موجود"))</f>
        <v/>
      </c>
      <c r="G2989" s="6">
        <f>IF(B2989&amp;""="","",IFERROR(INDEX('الطلاب'!$F$6:$F$505,MATCH(B2989&amp;"",'الطلاب'!$A$6:$A$505,0))&amp;"",""))</f>
        <v/>
      </c>
      <c r="H2989" s="22">
        <f>IF(OR(B2989&amp;""="",NOT(ISNUMBER(A2989))),"",IF(COUNTIFS($B$6:$B$3005,B2989&amp;"",$A$6:$A$3005,"&gt;"&amp;A2989)=0,1,0))</f>
        <v/>
      </c>
    </row>
    <row r="2990">
      <c r="A2990" s="13" t="n"/>
      <c r="B2990" s="5" t="n"/>
      <c r="C2990" s="17" t="n"/>
      <c r="D2990" s="5" t="n"/>
      <c r="E2990" s="5" t="n"/>
      <c r="F2990" s="6">
        <f>IF(B2990&amp;""="","",IFERROR(INDEX('الطلاب'!$B$6:$B$505,MATCH(B2990&amp;"",'الطلاب'!$A$6:$A$505,0))&amp;"","كود غير موجود"))</f>
        <v/>
      </c>
      <c r="G2990" s="6">
        <f>IF(B2990&amp;""="","",IFERROR(INDEX('الطلاب'!$F$6:$F$505,MATCH(B2990&amp;"",'الطلاب'!$A$6:$A$505,0))&amp;"",""))</f>
        <v/>
      </c>
      <c r="H2990" s="22">
        <f>IF(OR(B2990&amp;""="",NOT(ISNUMBER(A2990))),"",IF(COUNTIFS($B$6:$B$3005,B2990&amp;"",$A$6:$A$3005,"&gt;"&amp;A2990)=0,1,0))</f>
        <v/>
      </c>
    </row>
    <row r="2991">
      <c r="A2991" s="13" t="n"/>
      <c r="B2991" s="5" t="n"/>
      <c r="C2991" s="17" t="n"/>
      <c r="D2991" s="5" t="n"/>
      <c r="E2991" s="5" t="n"/>
      <c r="F2991" s="6">
        <f>IF(B2991&amp;""="","",IFERROR(INDEX('الطلاب'!$B$6:$B$505,MATCH(B2991&amp;"",'الطلاب'!$A$6:$A$505,0))&amp;"","كود غير موجود"))</f>
        <v/>
      </c>
      <c r="G2991" s="6">
        <f>IF(B2991&amp;""="","",IFERROR(INDEX('الطلاب'!$F$6:$F$505,MATCH(B2991&amp;"",'الطلاب'!$A$6:$A$505,0))&amp;"",""))</f>
        <v/>
      </c>
      <c r="H2991" s="22">
        <f>IF(OR(B2991&amp;""="",NOT(ISNUMBER(A2991))),"",IF(COUNTIFS($B$6:$B$3005,B2991&amp;"",$A$6:$A$3005,"&gt;"&amp;A2991)=0,1,0))</f>
        <v/>
      </c>
    </row>
    <row r="2992">
      <c r="A2992" s="13" t="n"/>
      <c r="B2992" s="5" t="n"/>
      <c r="C2992" s="17" t="n"/>
      <c r="D2992" s="5" t="n"/>
      <c r="E2992" s="5" t="n"/>
      <c r="F2992" s="6">
        <f>IF(B2992&amp;""="","",IFERROR(INDEX('الطلاب'!$B$6:$B$505,MATCH(B2992&amp;"",'الطلاب'!$A$6:$A$505,0))&amp;"","كود غير موجود"))</f>
        <v/>
      </c>
      <c r="G2992" s="6">
        <f>IF(B2992&amp;""="","",IFERROR(INDEX('الطلاب'!$F$6:$F$505,MATCH(B2992&amp;"",'الطلاب'!$A$6:$A$505,0))&amp;"",""))</f>
        <v/>
      </c>
      <c r="H2992" s="22">
        <f>IF(OR(B2992&amp;""="",NOT(ISNUMBER(A2992))),"",IF(COUNTIFS($B$6:$B$3005,B2992&amp;"",$A$6:$A$3005,"&gt;"&amp;A2992)=0,1,0))</f>
        <v/>
      </c>
    </row>
    <row r="2993">
      <c r="A2993" s="13" t="n"/>
      <c r="B2993" s="5" t="n"/>
      <c r="C2993" s="17" t="n"/>
      <c r="D2993" s="5" t="n"/>
      <c r="E2993" s="5" t="n"/>
      <c r="F2993" s="6">
        <f>IF(B2993&amp;""="","",IFERROR(INDEX('الطلاب'!$B$6:$B$505,MATCH(B2993&amp;"",'الطلاب'!$A$6:$A$505,0))&amp;"","كود غير موجود"))</f>
        <v/>
      </c>
      <c r="G2993" s="6">
        <f>IF(B2993&amp;""="","",IFERROR(INDEX('الطلاب'!$F$6:$F$505,MATCH(B2993&amp;"",'الطلاب'!$A$6:$A$505,0))&amp;"",""))</f>
        <v/>
      </c>
      <c r="H2993" s="22">
        <f>IF(OR(B2993&amp;""="",NOT(ISNUMBER(A2993))),"",IF(COUNTIFS($B$6:$B$3005,B2993&amp;"",$A$6:$A$3005,"&gt;"&amp;A2993)=0,1,0))</f>
        <v/>
      </c>
    </row>
    <row r="2994">
      <c r="A2994" s="13" t="n"/>
      <c r="B2994" s="5" t="n"/>
      <c r="C2994" s="17" t="n"/>
      <c r="D2994" s="5" t="n"/>
      <c r="E2994" s="5" t="n"/>
      <c r="F2994" s="6">
        <f>IF(B2994&amp;""="","",IFERROR(INDEX('الطلاب'!$B$6:$B$505,MATCH(B2994&amp;"",'الطلاب'!$A$6:$A$505,0))&amp;"","كود غير موجود"))</f>
        <v/>
      </c>
      <c r="G2994" s="6">
        <f>IF(B2994&amp;""="","",IFERROR(INDEX('الطلاب'!$F$6:$F$505,MATCH(B2994&amp;"",'الطلاب'!$A$6:$A$505,0))&amp;"",""))</f>
        <v/>
      </c>
      <c r="H2994" s="22">
        <f>IF(OR(B2994&amp;""="",NOT(ISNUMBER(A2994))),"",IF(COUNTIFS($B$6:$B$3005,B2994&amp;"",$A$6:$A$3005,"&gt;"&amp;A2994)=0,1,0))</f>
        <v/>
      </c>
    </row>
    <row r="2995">
      <c r="A2995" s="13" t="n"/>
      <c r="B2995" s="5" t="n"/>
      <c r="C2995" s="17" t="n"/>
      <c r="D2995" s="5" t="n"/>
      <c r="E2995" s="5" t="n"/>
      <c r="F2995" s="6">
        <f>IF(B2995&amp;""="","",IFERROR(INDEX('الطلاب'!$B$6:$B$505,MATCH(B2995&amp;"",'الطلاب'!$A$6:$A$505,0))&amp;"","كود غير موجود"))</f>
        <v/>
      </c>
      <c r="G2995" s="6">
        <f>IF(B2995&amp;""="","",IFERROR(INDEX('الطلاب'!$F$6:$F$505,MATCH(B2995&amp;"",'الطلاب'!$A$6:$A$505,0))&amp;"",""))</f>
        <v/>
      </c>
      <c r="H2995" s="22">
        <f>IF(OR(B2995&amp;""="",NOT(ISNUMBER(A2995))),"",IF(COUNTIFS($B$6:$B$3005,B2995&amp;"",$A$6:$A$3005,"&gt;"&amp;A2995)=0,1,0))</f>
        <v/>
      </c>
    </row>
    <row r="2996">
      <c r="A2996" s="13" t="n"/>
      <c r="B2996" s="5" t="n"/>
      <c r="C2996" s="17" t="n"/>
      <c r="D2996" s="5" t="n"/>
      <c r="E2996" s="5" t="n"/>
      <c r="F2996" s="6">
        <f>IF(B2996&amp;""="","",IFERROR(INDEX('الطلاب'!$B$6:$B$505,MATCH(B2996&amp;"",'الطلاب'!$A$6:$A$505,0))&amp;"","كود غير موجود"))</f>
        <v/>
      </c>
      <c r="G2996" s="6">
        <f>IF(B2996&amp;""="","",IFERROR(INDEX('الطلاب'!$F$6:$F$505,MATCH(B2996&amp;"",'الطلاب'!$A$6:$A$505,0))&amp;"",""))</f>
        <v/>
      </c>
      <c r="H2996" s="22">
        <f>IF(OR(B2996&amp;""="",NOT(ISNUMBER(A2996))),"",IF(COUNTIFS($B$6:$B$3005,B2996&amp;"",$A$6:$A$3005,"&gt;"&amp;A2996)=0,1,0))</f>
        <v/>
      </c>
    </row>
    <row r="2997">
      <c r="A2997" s="13" t="n"/>
      <c r="B2997" s="5" t="n"/>
      <c r="C2997" s="17" t="n"/>
      <c r="D2997" s="5" t="n"/>
      <c r="E2997" s="5" t="n"/>
      <c r="F2997" s="6">
        <f>IF(B2997&amp;""="","",IFERROR(INDEX('الطلاب'!$B$6:$B$505,MATCH(B2997&amp;"",'الطلاب'!$A$6:$A$505,0))&amp;"","كود غير موجود"))</f>
        <v/>
      </c>
      <c r="G2997" s="6">
        <f>IF(B2997&amp;""="","",IFERROR(INDEX('الطلاب'!$F$6:$F$505,MATCH(B2997&amp;"",'الطلاب'!$A$6:$A$505,0))&amp;"",""))</f>
        <v/>
      </c>
      <c r="H2997" s="22">
        <f>IF(OR(B2997&amp;""="",NOT(ISNUMBER(A2997))),"",IF(COUNTIFS($B$6:$B$3005,B2997&amp;"",$A$6:$A$3005,"&gt;"&amp;A2997)=0,1,0))</f>
        <v/>
      </c>
    </row>
    <row r="2998">
      <c r="A2998" s="13" t="n"/>
      <c r="B2998" s="5" t="n"/>
      <c r="C2998" s="17" t="n"/>
      <c r="D2998" s="5" t="n"/>
      <c r="E2998" s="5" t="n"/>
      <c r="F2998" s="6">
        <f>IF(B2998&amp;""="","",IFERROR(INDEX('الطلاب'!$B$6:$B$505,MATCH(B2998&amp;"",'الطلاب'!$A$6:$A$505,0))&amp;"","كود غير موجود"))</f>
        <v/>
      </c>
      <c r="G2998" s="6">
        <f>IF(B2998&amp;""="","",IFERROR(INDEX('الطلاب'!$F$6:$F$505,MATCH(B2998&amp;"",'الطلاب'!$A$6:$A$505,0))&amp;"",""))</f>
        <v/>
      </c>
      <c r="H2998" s="22">
        <f>IF(OR(B2998&amp;""="",NOT(ISNUMBER(A2998))),"",IF(COUNTIFS($B$6:$B$3005,B2998&amp;"",$A$6:$A$3005,"&gt;"&amp;A2998)=0,1,0))</f>
        <v/>
      </c>
    </row>
    <row r="2999">
      <c r="A2999" s="13" t="n"/>
      <c r="B2999" s="5" t="n"/>
      <c r="C2999" s="17" t="n"/>
      <c r="D2999" s="5" t="n"/>
      <c r="E2999" s="5" t="n"/>
      <c r="F2999" s="6">
        <f>IF(B2999&amp;""="","",IFERROR(INDEX('الطلاب'!$B$6:$B$505,MATCH(B2999&amp;"",'الطلاب'!$A$6:$A$505,0))&amp;"","كود غير موجود"))</f>
        <v/>
      </c>
      <c r="G2999" s="6">
        <f>IF(B2999&amp;""="","",IFERROR(INDEX('الطلاب'!$F$6:$F$505,MATCH(B2999&amp;"",'الطلاب'!$A$6:$A$505,0))&amp;"",""))</f>
        <v/>
      </c>
      <c r="H2999" s="22">
        <f>IF(OR(B2999&amp;""="",NOT(ISNUMBER(A2999))),"",IF(COUNTIFS($B$6:$B$3005,B2999&amp;"",$A$6:$A$3005,"&gt;"&amp;A2999)=0,1,0))</f>
        <v/>
      </c>
    </row>
    <row r="3000">
      <c r="A3000" s="13" t="n"/>
      <c r="B3000" s="5" t="n"/>
      <c r="C3000" s="17" t="n"/>
      <c r="D3000" s="5" t="n"/>
      <c r="E3000" s="5" t="n"/>
      <c r="F3000" s="6">
        <f>IF(B3000&amp;""="","",IFERROR(INDEX('الطلاب'!$B$6:$B$505,MATCH(B3000&amp;"",'الطلاب'!$A$6:$A$505,0))&amp;"","كود غير موجود"))</f>
        <v/>
      </c>
      <c r="G3000" s="6">
        <f>IF(B3000&amp;""="","",IFERROR(INDEX('الطلاب'!$F$6:$F$505,MATCH(B3000&amp;"",'الطلاب'!$A$6:$A$505,0))&amp;"",""))</f>
        <v/>
      </c>
      <c r="H3000" s="22">
        <f>IF(OR(B3000&amp;""="",NOT(ISNUMBER(A3000))),"",IF(COUNTIFS($B$6:$B$3005,B3000&amp;"",$A$6:$A$3005,"&gt;"&amp;A3000)=0,1,0))</f>
        <v/>
      </c>
    </row>
    <row r="3001">
      <c r="A3001" s="13" t="n"/>
      <c r="B3001" s="5" t="n"/>
      <c r="C3001" s="17" t="n"/>
      <c r="D3001" s="5" t="n"/>
      <c r="E3001" s="5" t="n"/>
      <c r="F3001" s="6">
        <f>IF(B3001&amp;""="","",IFERROR(INDEX('الطلاب'!$B$6:$B$505,MATCH(B3001&amp;"",'الطلاب'!$A$6:$A$505,0))&amp;"","كود غير موجود"))</f>
        <v/>
      </c>
      <c r="G3001" s="6">
        <f>IF(B3001&amp;""="","",IFERROR(INDEX('الطلاب'!$F$6:$F$505,MATCH(B3001&amp;"",'الطلاب'!$A$6:$A$505,0))&amp;"",""))</f>
        <v/>
      </c>
      <c r="H3001" s="22">
        <f>IF(OR(B3001&amp;""="",NOT(ISNUMBER(A3001))),"",IF(COUNTIFS($B$6:$B$3005,B3001&amp;"",$A$6:$A$3005,"&gt;"&amp;A3001)=0,1,0))</f>
        <v/>
      </c>
    </row>
    <row r="3002">
      <c r="A3002" s="13" t="n"/>
      <c r="B3002" s="5" t="n"/>
      <c r="C3002" s="17" t="n"/>
      <c r="D3002" s="5" t="n"/>
      <c r="E3002" s="5" t="n"/>
      <c r="F3002" s="6">
        <f>IF(B3002&amp;""="","",IFERROR(INDEX('الطلاب'!$B$6:$B$505,MATCH(B3002&amp;"",'الطلاب'!$A$6:$A$505,0))&amp;"","كود غير موجود"))</f>
        <v/>
      </c>
      <c r="G3002" s="6">
        <f>IF(B3002&amp;""="","",IFERROR(INDEX('الطلاب'!$F$6:$F$505,MATCH(B3002&amp;"",'الطلاب'!$A$6:$A$505,0))&amp;"",""))</f>
        <v/>
      </c>
      <c r="H3002" s="22">
        <f>IF(OR(B3002&amp;""="",NOT(ISNUMBER(A3002))),"",IF(COUNTIFS($B$6:$B$3005,B3002&amp;"",$A$6:$A$3005,"&gt;"&amp;A3002)=0,1,0))</f>
        <v/>
      </c>
    </row>
    <row r="3003">
      <c r="A3003" s="13" t="n"/>
      <c r="B3003" s="5" t="n"/>
      <c r="C3003" s="17" t="n"/>
      <c r="D3003" s="5" t="n"/>
      <c r="E3003" s="5" t="n"/>
      <c r="F3003" s="6">
        <f>IF(B3003&amp;""="","",IFERROR(INDEX('الطلاب'!$B$6:$B$505,MATCH(B3003&amp;"",'الطلاب'!$A$6:$A$505,0))&amp;"","كود غير موجود"))</f>
        <v/>
      </c>
      <c r="G3003" s="6">
        <f>IF(B3003&amp;""="","",IFERROR(INDEX('الطلاب'!$F$6:$F$505,MATCH(B3003&amp;"",'الطلاب'!$A$6:$A$505,0))&amp;"",""))</f>
        <v/>
      </c>
      <c r="H3003" s="22">
        <f>IF(OR(B3003&amp;""="",NOT(ISNUMBER(A3003))),"",IF(COUNTIFS($B$6:$B$3005,B3003&amp;"",$A$6:$A$3005,"&gt;"&amp;A3003)=0,1,0))</f>
        <v/>
      </c>
    </row>
    <row r="3004">
      <c r="A3004" s="13" t="n"/>
      <c r="B3004" s="5" t="n"/>
      <c r="C3004" s="17" t="n"/>
      <c r="D3004" s="5" t="n"/>
      <c r="E3004" s="5" t="n"/>
      <c r="F3004" s="6">
        <f>IF(B3004&amp;""="","",IFERROR(INDEX('الطلاب'!$B$6:$B$505,MATCH(B3004&amp;"",'الطلاب'!$A$6:$A$505,0))&amp;"","كود غير موجود"))</f>
        <v/>
      </c>
      <c r="G3004" s="6">
        <f>IF(B3004&amp;""="","",IFERROR(INDEX('الطلاب'!$F$6:$F$505,MATCH(B3004&amp;"",'الطلاب'!$A$6:$A$505,0))&amp;"",""))</f>
        <v/>
      </c>
      <c r="H3004" s="22">
        <f>IF(OR(B3004&amp;""="",NOT(ISNUMBER(A3004))),"",IF(COUNTIFS($B$6:$B$3005,B3004&amp;"",$A$6:$A$3005,"&gt;"&amp;A3004)=0,1,0))</f>
        <v/>
      </c>
    </row>
    <row r="3005">
      <c r="A3005" s="13" t="n"/>
      <c r="B3005" s="5" t="n"/>
      <c r="C3005" s="17" t="n"/>
      <c r="D3005" s="5" t="n"/>
      <c r="E3005" s="5" t="n"/>
      <c r="F3005" s="6">
        <f>IF(B3005&amp;""="","",IFERROR(INDEX('الطلاب'!$B$6:$B$505,MATCH(B3005&amp;"",'الطلاب'!$A$6:$A$505,0))&amp;"","كود غير موجود"))</f>
        <v/>
      </c>
      <c r="G3005" s="6">
        <f>IF(B3005&amp;""="","",IFERROR(INDEX('الطلاب'!$F$6:$F$505,MATCH(B3005&amp;"",'الطلاب'!$A$6:$A$505,0))&amp;"",""))</f>
        <v/>
      </c>
      <c r="H3005" s="22">
        <f>IF(OR(B3005&amp;""="",NOT(ISNUMBER(A3005))),"",IF(COUNTIFS($B$6:$B$3005,B3005&amp;"",$A$6:$A$3005,"&gt;"&amp;A3005)=0,1,0))</f>
        <v/>
      </c>
    </row>
  </sheetData>
  <autoFilter ref="A5:H3005"/>
  <mergeCells count="2">
    <mergeCell ref="A2:H2"/>
    <mergeCell ref="A1:H1"/>
  </mergeCells>
  <conditionalFormatting sqref="F6:F3005">
    <cfRule type="expression" priority="1" dxfId="0">
      <formula>F6="كود غير موجود"</formula>
    </cfRule>
  </conditionalFormatting>
  <dataValidations count="2">
    <dataValidation sqref="B6:B3005" showDropDown="0" showInputMessage="0" showErrorMessage="0" allowBlank="1" type="list">
      <formula1>='الطلاب'!$A$6:$A$505</formula1>
    </dataValidation>
    <dataValidation sqref="D6:D3005" showDropDown="0" showInputMessage="0" showErrorMessage="0" allowBlank="1" type="list">
      <formula1>"نقدًا,تحويل بنكي,محفظة إلكترونية"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I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0" customWidth="1" min="2" max="2"/>
    <col width="20" customWidth="1" min="3" max="3"/>
    <col width="18" customWidth="1" min="4" max="4"/>
    <col width="15" customWidth="1" min="5" max="5"/>
    <col width="8" customWidth="1" min="6" max="6"/>
    <col width="14" customWidth="1" min="7" max="7"/>
    <col width="12" customWidth="1" min="8" max="8"/>
    <col width="14" customWidth="1" min="9" max="9"/>
  </cols>
  <sheetData>
    <row r="1" ht="26" customHeight="1">
      <c r="A1" s="10" t="inlineStr">
        <is>
          <t>شيت اشتراكات باص مدرسة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عدد المتأخرين</t>
        </is>
      </c>
      <c r="B4" s="23">
        <f>COUNTIF('الطلاب'!$Q$6:$Q$505,"متأخر")</f>
        <v/>
      </c>
    </row>
    <row r="6" ht="32" customHeight="1">
      <c r="A6" s="15" t="inlineStr">
        <is>
          <t>م</t>
        </is>
      </c>
      <c r="B6" s="15" t="inlineStr">
        <is>
          <t>الكود</t>
        </is>
      </c>
      <c r="C6" s="15" t="inlineStr">
        <is>
          <t>الطالب</t>
        </is>
      </c>
      <c r="D6" s="15" t="inlineStr">
        <is>
          <t>ولي الأمر</t>
        </is>
      </c>
      <c r="E6" s="15" t="inlineStr">
        <is>
          <t>الجوال</t>
        </is>
      </c>
      <c r="F6" s="15" t="inlineStr">
        <is>
          <t>الخط</t>
        </is>
      </c>
      <c r="G6" s="15" t="inlineStr">
        <is>
          <t>الرصيد المستحق</t>
        </is>
      </c>
      <c r="H6" s="15" t="inlineStr">
        <is>
          <t>الأشهر المتأخرة</t>
        </is>
      </c>
      <c r="I6" s="15" t="inlineStr">
        <is>
          <t>آخر دفعة</t>
        </is>
      </c>
    </row>
    <row r="7">
      <c r="A7" s="6">
        <f>IF(1&lt;=$B$4,1,"")</f>
        <v/>
      </c>
      <c r="B7" s="6">
        <f>IF($A7="","",INDEX('الطلاب'!$A$6:$A$505,MATCH($A7,'الطلاب'!$S$6:$S$505,0))&amp;"")</f>
        <v/>
      </c>
      <c r="C7" s="6">
        <f>IF($A7="","",INDEX('الطلاب'!$B$6:$B$505,MATCH($A7,'الطلاب'!$S$6:$S$505,0))&amp;"")</f>
        <v/>
      </c>
      <c r="D7" s="6">
        <f>IF($A7="","",INDEX('الطلاب'!$D$6:$D$505,MATCH($A7,'الطلاب'!$S$6:$S$505,0))&amp;"")</f>
        <v/>
      </c>
      <c r="E7" s="6">
        <f>IF($A7="","",INDEX('الطلاب'!$E$6:$E$505,MATCH($A7,'الطلاب'!$S$6:$S$505,0))&amp;"")</f>
        <v/>
      </c>
      <c r="F7" s="6">
        <f>IF($A7="","",INDEX('الطلاب'!$F$6:$F$505,MATCH($A7,'الطلاب'!$S$6:$S$505,0))&amp;"")</f>
        <v/>
      </c>
      <c r="G7" s="20">
        <f>IF($A7="","",INDEX('الطلاب'!$N$6:$N$505,MATCH($A7,'الطلاب'!$S$6:$S$505,0)))</f>
        <v/>
      </c>
      <c r="H7" s="18">
        <f>IF($A7="","",INDEX('الطلاب'!$O$6:$O$505,MATCH($A7,'الطلاب'!$S$6:$S$505,0)))</f>
        <v/>
      </c>
      <c r="I7" s="21">
        <f>IF($A7="","",INDEX('الطلاب'!$P$6:$P$505,MATCH($A7,'الطلاب'!$S$6:$S$505,0)))</f>
        <v/>
      </c>
    </row>
    <row r="8">
      <c r="A8" s="6">
        <f>IF(2&lt;=$B$4,2,"")</f>
        <v/>
      </c>
      <c r="B8" s="6">
        <f>IF($A8="","",INDEX('الطلاب'!$A$6:$A$505,MATCH($A8,'الطلاب'!$S$6:$S$505,0))&amp;"")</f>
        <v/>
      </c>
      <c r="C8" s="6">
        <f>IF($A8="","",INDEX('الطلاب'!$B$6:$B$505,MATCH($A8,'الطلاب'!$S$6:$S$505,0))&amp;"")</f>
        <v/>
      </c>
      <c r="D8" s="6">
        <f>IF($A8="","",INDEX('الطلاب'!$D$6:$D$505,MATCH($A8,'الطلاب'!$S$6:$S$505,0))&amp;"")</f>
        <v/>
      </c>
      <c r="E8" s="6">
        <f>IF($A8="","",INDEX('الطلاب'!$E$6:$E$505,MATCH($A8,'الطلاب'!$S$6:$S$505,0))&amp;"")</f>
        <v/>
      </c>
      <c r="F8" s="6">
        <f>IF($A8="","",INDEX('الطلاب'!$F$6:$F$505,MATCH($A8,'الطلاب'!$S$6:$S$505,0))&amp;"")</f>
        <v/>
      </c>
      <c r="G8" s="20">
        <f>IF($A8="","",INDEX('الطلاب'!$N$6:$N$505,MATCH($A8,'الطلاب'!$S$6:$S$505,0)))</f>
        <v/>
      </c>
      <c r="H8" s="18">
        <f>IF($A8="","",INDEX('الطلاب'!$O$6:$O$505,MATCH($A8,'الطلاب'!$S$6:$S$505,0)))</f>
        <v/>
      </c>
      <c r="I8" s="21">
        <f>IF($A8="","",INDEX('الطلاب'!$P$6:$P$505,MATCH($A8,'الطلاب'!$S$6:$S$505,0)))</f>
        <v/>
      </c>
    </row>
    <row r="9">
      <c r="A9" s="6">
        <f>IF(3&lt;=$B$4,3,"")</f>
        <v/>
      </c>
      <c r="B9" s="6">
        <f>IF($A9="","",INDEX('الطلاب'!$A$6:$A$505,MATCH($A9,'الطلاب'!$S$6:$S$505,0))&amp;"")</f>
        <v/>
      </c>
      <c r="C9" s="6">
        <f>IF($A9="","",INDEX('الطلاب'!$B$6:$B$505,MATCH($A9,'الطلاب'!$S$6:$S$505,0))&amp;"")</f>
        <v/>
      </c>
      <c r="D9" s="6">
        <f>IF($A9="","",INDEX('الطلاب'!$D$6:$D$505,MATCH($A9,'الطلاب'!$S$6:$S$505,0))&amp;"")</f>
        <v/>
      </c>
      <c r="E9" s="6">
        <f>IF($A9="","",INDEX('الطلاب'!$E$6:$E$505,MATCH($A9,'الطلاب'!$S$6:$S$505,0))&amp;"")</f>
        <v/>
      </c>
      <c r="F9" s="6">
        <f>IF($A9="","",INDEX('الطلاب'!$F$6:$F$505,MATCH($A9,'الطلاب'!$S$6:$S$505,0))&amp;"")</f>
        <v/>
      </c>
      <c r="G9" s="20">
        <f>IF($A9="","",INDEX('الطلاب'!$N$6:$N$505,MATCH($A9,'الطلاب'!$S$6:$S$505,0)))</f>
        <v/>
      </c>
      <c r="H9" s="18">
        <f>IF($A9="","",INDEX('الطلاب'!$O$6:$O$505,MATCH($A9,'الطلاب'!$S$6:$S$505,0)))</f>
        <v/>
      </c>
      <c r="I9" s="21">
        <f>IF($A9="","",INDEX('الطلاب'!$P$6:$P$505,MATCH($A9,'الطلاب'!$S$6:$S$505,0)))</f>
        <v/>
      </c>
    </row>
    <row r="10">
      <c r="A10" s="6">
        <f>IF(4&lt;=$B$4,4,"")</f>
        <v/>
      </c>
      <c r="B10" s="6">
        <f>IF($A10="","",INDEX('الطلاب'!$A$6:$A$505,MATCH($A10,'الطلاب'!$S$6:$S$505,0))&amp;"")</f>
        <v/>
      </c>
      <c r="C10" s="6">
        <f>IF($A10="","",INDEX('الطلاب'!$B$6:$B$505,MATCH($A10,'الطلاب'!$S$6:$S$505,0))&amp;"")</f>
        <v/>
      </c>
      <c r="D10" s="6">
        <f>IF($A10="","",INDEX('الطلاب'!$D$6:$D$505,MATCH($A10,'الطلاب'!$S$6:$S$505,0))&amp;"")</f>
        <v/>
      </c>
      <c r="E10" s="6">
        <f>IF($A10="","",INDEX('الطلاب'!$E$6:$E$505,MATCH($A10,'الطلاب'!$S$6:$S$505,0))&amp;"")</f>
        <v/>
      </c>
      <c r="F10" s="6">
        <f>IF($A10="","",INDEX('الطلاب'!$F$6:$F$505,MATCH($A10,'الطلاب'!$S$6:$S$505,0))&amp;"")</f>
        <v/>
      </c>
      <c r="G10" s="20">
        <f>IF($A10="","",INDEX('الطلاب'!$N$6:$N$505,MATCH($A10,'الطلاب'!$S$6:$S$505,0)))</f>
        <v/>
      </c>
      <c r="H10" s="18">
        <f>IF($A10="","",INDEX('الطلاب'!$O$6:$O$505,MATCH($A10,'الطلاب'!$S$6:$S$505,0)))</f>
        <v/>
      </c>
      <c r="I10" s="21">
        <f>IF($A10="","",INDEX('الطلاب'!$P$6:$P$505,MATCH($A10,'الطلاب'!$S$6:$S$505,0)))</f>
        <v/>
      </c>
    </row>
    <row r="11">
      <c r="A11" s="6">
        <f>IF(5&lt;=$B$4,5,"")</f>
        <v/>
      </c>
      <c r="B11" s="6">
        <f>IF($A11="","",INDEX('الطلاب'!$A$6:$A$505,MATCH($A11,'الطلاب'!$S$6:$S$505,0))&amp;"")</f>
        <v/>
      </c>
      <c r="C11" s="6">
        <f>IF($A11="","",INDEX('الطلاب'!$B$6:$B$505,MATCH($A11,'الطلاب'!$S$6:$S$505,0))&amp;"")</f>
        <v/>
      </c>
      <c r="D11" s="6">
        <f>IF($A11="","",INDEX('الطلاب'!$D$6:$D$505,MATCH($A11,'الطلاب'!$S$6:$S$505,0))&amp;"")</f>
        <v/>
      </c>
      <c r="E11" s="6">
        <f>IF($A11="","",INDEX('الطلاب'!$E$6:$E$505,MATCH($A11,'الطلاب'!$S$6:$S$505,0))&amp;"")</f>
        <v/>
      </c>
      <c r="F11" s="6">
        <f>IF($A11="","",INDEX('الطلاب'!$F$6:$F$505,MATCH($A11,'الطلاب'!$S$6:$S$505,0))&amp;"")</f>
        <v/>
      </c>
      <c r="G11" s="20">
        <f>IF($A11="","",INDEX('الطلاب'!$N$6:$N$505,MATCH($A11,'الطلاب'!$S$6:$S$505,0)))</f>
        <v/>
      </c>
      <c r="H11" s="18">
        <f>IF($A11="","",INDEX('الطلاب'!$O$6:$O$505,MATCH($A11,'الطلاب'!$S$6:$S$505,0)))</f>
        <v/>
      </c>
      <c r="I11" s="21">
        <f>IF($A11="","",INDEX('الطلاب'!$P$6:$P$505,MATCH($A11,'الطلاب'!$S$6:$S$505,0)))</f>
        <v/>
      </c>
    </row>
    <row r="12">
      <c r="A12" s="6">
        <f>IF(6&lt;=$B$4,6,"")</f>
        <v/>
      </c>
      <c r="B12" s="6">
        <f>IF($A12="","",INDEX('الطلاب'!$A$6:$A$505,MATCH($A12,'الطلاب'!$S$6:$S$505,0))&amp;"")</f>
        <v/>
      </c>
      <c r="C12" s="6">
        <f>IF($A12="","",INDEX('الطلاب'!$B$6:$B$505,MATCH($A12,'الطلاب'!$S$6:$S$505,0))&amp;"")</f>
        <v/>
      </c>
      <c r="D12" s="6">
        <f>IF($A12="","",INDEX('الطلاب'!$D$6:$D$505,MATCH($A12,'الطلاب'!$S$6:$S$505,0))&amp;"")</f>
        <v/>
      </c>
      <c r="E12" s="6">
        <f>IF($A12="","",INDEX('الطلاب'!$E$6:$E$505,MATCH($A12,'الطلاب'!$S$6:$S$505,0))&amp;"")</f>
        <v/>
      </c>
      <c r="F12" s="6">
        <f>IF($A12="","",INDEX('الطلاب'!$F$6:$F$505,MATCH($A12,'الطلاب'!$S$6:$S$505,0))&amp;"")</f>
        <v/>
      </c>
      <c r="G12" s="20">
        <f>IF($A12="","",INDEX('الطلاب'!$N$6:$N$505,MATCH($A12,'الطلاب'!$S$6:$S$505,0)))</f>
        <v/>
      </c>
      <c r="H12" s="18">
        <f>IF($A12="","",INDEX('الطلاب'!$O$6:$O$505,MATCH($A12,'الطلاب'!$S$6:$S$505,0)))</f>
        <v/>
      </c>
      <c r="I12" s="21">
        <f>IF($A12="","",INDEX('الطلاب'!$P$6:$P$505,MATCH($A12,'الطلاب'!$S$6:$S$505,0)))</f>
        <v/>
      </c>
    </row>
    <row r="13">
      <c r="A13" s="6">
        <f>IF(7&lt;=$B$4,7,"")</f>
        <v/>
      </c>
      <c r="B13" s="6">
        <f>IF($A13="","",INDEX('الطلاب'!$A$6:$A$505,MATCH($A13,'الطلاب'!$S$6:$S$505,0))&amp;"")</f>
        <v/>
      </c>
      <c r="C13" s="6">
        <f>IF($A13="","",INDEX('الطلاب'!$B$6:$B$505,MATCH($A13,'الطلاب'!$S$6:$S$505,0))&amp;"")</f>
        <v/>
      </c>
      <c r="D13" s="6">
        <f>IF($A13="","",INDEX('الطلاب'!$D$6:$D$505,MATCH($A13,'الطلاب'!$S$6:$S$505,0))&amp;"")</f>
        <v/>
      </c>
      <c r="E13" s="6">
        <f>IF($A13="","",INDEX('الطلاب'!$E$6:$E$505,MATCH($A13,'الطلاب'!$S$6:$S$505,0))&amp;"")</f>
        <v/>
      </c>
      <c r="F13" s="6">
        <f>IF($A13="","",INDEX('الطلاب'!$F$6:$F$505,MATCH($A13,'الطلاب'!$S$6:$S$505,0))&amp;"")</f>
        <v/>
      </c>
      <c r="G13" s="20">
        <f>IF($A13="","",INDEX('الطلاب'!$N$6:$N$505,MATCH($A13,'الطلاب'!$S$6:$S$505,0)))</f>
        <v/>
      </c>
      <c r="H13" s="18">
        <f>IF($A13="","",INDEX('الطلاب'!$O$6:$O$505,MATCH($A13,'الطلاب'!$S$6:$S$505,0)))</f>
        <v/>
      </c>
      <c r="I13" s="21">
        <f>IF($A13="","",INDEX('الطلاب'!$P$6:$P$505,MATCH($A13,'الطلاب'!$S$6:$S$505,0)))</f>
        <v/>
      </c>
    </row>
    <row r="14">
      <c r="A14" s="6">
        <f>IF(8&lt;=$B$4,8,"")</f>
        <v/>
      </c>
      <c r="B14" s="6">
        <f>IF($A14="","",INDEX('الطلاب'!$A$6:$A$505,MATCH($A14,'الطلاب'!$S$6:$S$505,0))&amp;"")</f>
        <v/>
      </c>
      <c r="C14" s="6">
        <f>IF($A14="","",INDEX('الطلاب'!$B$6:$B$505,MATCH($A14,'الطلاب'!$S$6:$S$505,0))&amp;"")</f>
        <v/>
      </c>
      <c r="D14" s="6">
        <f>IF($A14="","",INDEX('الطلاب'!$D$6:$D$505,MATCH($A14,'الطلاب'!$S$6:$S$505,0))&amp;"")</f>
        <v/>
      </c>
      <c r="E14" s="6">
        <f>IF($A14="","",INDEX('الطلاب'!$E$6:$E$505,MATCH($A14,'الطلاب'!$S$6:$S$505,0))&amp;"")</f>
        <v/>
      </c>
      <c r="F14" s="6">
        <f>IF($A14="","",INDEX('الطلاب'!$F$6:$F$505,MATCH($A14,'الطلاب'!$S$6:$S$505,0))&amp;"")</f>
        <v/>
      </c>
      <c r="G14" s="20">
        <f>IF($A14="","",INDEX('الطلاب'!$N$6:$N$505,MATCH($A14,'الطلاب'!$S$6:$S$505,0)))</f>
        <v/>
      </c>
      <c r="H14" s="18">
        <f>IF($A14="","",INDEX('الطلاب'!$O$6:$O$505,MATCH($A14,'الطلاب'!$S$6:$S$505,0)))</f>
        <v/>
      </c>
      <c r="I14" s="21">
        <f>IF($A14="","",INDEX('الطلاب'!$P$6:$P$505,MATCH($A14,'الطلاب'!$S$6:$S$505,0)))</f>
        <v/>
      </c>
    </row>
    <row r="15">
      <c r="A15" s="6">
        <f>IF(9&lt;=$B$4,9,"")</f>
        <v/>
      </c>
      <c r="B15" s="6">
        <f>IF($A15="","",INDEX('الطلاب'!$A$6:$A$505,MATCH($A15,'الطلاب'!$S$6:$S$505,0))&amp;"")</f>
        <v/>
      </c>
      <c r="C15" s="6">
        <f>IF($A15="","",INDEX('الطلاب'!$B$6:$B$505,MATCH($A15,'الطلاب'!$S$6:$S$505,0))&amp;"")</f>
        <v/>
      </c>
      <c r="D15" s="6">
        <f>IF($A15="","",INDEX('الطلاب'!$D$6:$D$505,MATCH($A15,'الطلاب'!$S$6:$S$505,0))&amp;"")</f>
        <v/>
      </c>
      <c r="E15" s="6">
        <f>IF($A15="","",INDEX('الطلاب'!$E$6:$E$505,MATCH($A15,'الطلاب'!$S$6:$S$505,0))&amp;"")</f>
        <v/>
      </c>
      <c r="F15" s="6">
        <f>IF($A15="","",INDEX('الطلاب'!$F$6:$F$505,MATCH($A15,'الطلاب'!$S$6:$S$505,0))&amp;"")</f>
        <v/>
      </c>
      <c r="G15" s="20">
        <f>IF($A15="","",INDEX('الطلاب'!$N$6:$N$505,MATCH($A15,'الطلاب'!$S$6:$S$505,0)))</f>
        <v/>
      </c>
      <c r="H15" s="18">
        <f>IF($A15="","",INDEX('الطلاب'!$O$6:$O$505,MATCH($A15,'الطلاب'!$S$6:$S$505,0)))</f>
        <v/>
      </c>
      <c r="I15" s="21">
        <f>IF($A15="","",INDEX('الطلاب'!$P$6:$P$505,MATCH($A15,'الطلاب'!$S$6:$S$505,0)))</f>
        <v/>
      </c>
    </row>
    <row r="16">
      <c r="A16" s="6">
        <f>IF(10&lt;=$B$4,10,"")</f>
        <v/>
      </c>
      <c r="B16" s="6">
        <f>IF($A16="","",INDEX('الطلاب'!$A$6:$A$505,MATCH($A16,'الطلاب'!$S$6:$S$505,0))&amp;"")</f>
        <v/>
      </c>
      <c r="C16" s="6">
        <f>IF($A16="","",INDEX('الطلاب'!$B$6:$B$505,MATCH($A16,'الطلاب'!$S$6:$S$505,0))&amp;"")</f>
        <v/>
      </c>
      <c r="D16" s="6">
        <f>IF($A16="","",INDEX('الطلاب'!$D$6:$D$505,MATCH($A16,'الطلاب'!$S$6:$S$505,0))&amp;"")</f>
        <v/>
      </c>
      <c r="E16" s="6">
        <f>IF($A16="","",INDEX('الطلاب'!$E$6:$E$505,MATCH($A16,'الطلاب'!$S$6:$S$505,0))&amp;"")</f>
        <v/>
      </c>
      <c r="F16" s="6">
        <f>IF($A16="","",INDEX('الطلاب'!$F$6:$F$505,MATCH($A16,'الطلاب'!$S$6:$S$505,0))&amp;"")</f>
        <v/>
      </c>
      <c r="G16" s="20">
        <f>IF($A16="","",INDEX('الطلاب'!$N$6:$N$505,MATCH($A16,'الطلاب'!$S$6:$S$505,0)))</f>
        <v/>
      </c>
      <c r="H16" s="18">
        <f>IF($A16="","",INDEX('الطلاب'!$O$6:$O$505,MATCH($A16,'الطلاب'!$S$6:$S$505,0)))</f>
        <v/>
      </c>
      <c r="I16" s="21">
        <f>IF($A16="","",INDEX('الطلاب'!$P$6:$P$505,MATCH($A16,'الطلاب'!$S$6:$S$505,0)))</f>
        <v/>
      </c>
    </row>
    <row r="17">
      <c r="A17" s="6">
        <f>IF(11&lt;=$B$4,11,"")</f>
        <v/>
      </c>
      <c r="B17" s="6">
        <f>IF($A17="","",INDEX('الطلاب'!$A$6:$A$505,MATCH($A17,'الطلاب'!$S$6:$S$505,0))&amp;"")</f>
        <v/>
      </c>
      <c r="C17" s="6">
        <f>IF($A17="","",INDEX('الطلاب'!$B$6:$B$505,MATCH($A17,'الطلاب'!$S$6:$S$505,0))&amp;"")</f>
        <v/>
      </c>
      <c r="D17" s="6">
        <f>IF($A17="","",INDEX('الطلاب'!$D$6:$D$505,MATCH($A17,'الطلاب'!$S$6:$S$505,0))&amp;"")</f>
        <v/>
      </c>
      <c r="E17" s="6">
        <f>IF($A17="","",INDEX('الطلاب'!$E$6:$E$505,MATCH($A17,'الطلاب'!$S$6:$S$505,0))&amp;"")</f>
        <v/>
      </c>
      <c r="F17" s="6">
        <f>IF($A17="","",INDEX('الطلاب'!$F$6:$F$505,MATCH($A17,'الطلاب'!$S$6:$S$505,0))&amp;"")</f>
        <v/>
      </c>
      <c r="G17" s="20">
        <f>IF($A17="","",INDEX('الطلاب'!$N$6:$N$505,MATCH($A17,'الطلاب'!$S$6:$S$505,0)))</f>
        <v/>
      </c>
      <c r="H17" s="18">
        <f>IF($A17="","",INDEX('الطلاب'!$O$6:$O$505,MATCH($A17,'الطلاب'!$S$6:$S$505,0)))</f>
        <v/>
      </c>
      <c r="I17" s="21">
        <f>IF($A17="","",INDEX('الطلاب'!$P$6:$P$505,MATCH($A17,'الطلاب'!$S$6:$S$505,0)))</f>
        <v/>
      </c>
    </row>
    <row r="18">
      <c r="A18" s="6">
        <f>IF(12&lt;=$B$4,12,"")</f>
        <v/>
      </c>
      <c r="B18" s="6">
        <f>IF($A18="","",INDEX('الطلاب'!$A$6:$A$505,MATCH($A18,'الطلاب'!$S$6:$S$505,0))&amp;"")</f>
        <v/>
      </c>
      <c r="C18" s="6">
        <f>IF($A18="","",INDEX('الطلاب'!$B$6:$B$505,MATCH($A18,'الطلاب'!$S$6:$S$505,0))&amp;"")</f>
        <v/>
      </c>
      <c r="D18" s="6">
        <f>IF($A18="","",INDEX('الطلاب'!$D$6:$D$505,MATCH($A18,'الطلاب'!$S$6:$S$505,0))&amp;"")</f>
        <v/>
      </c>
      <c r="E18" s="6">
        <f>IF($A18="","",INDEX('الطلاب'!$E$6:$E$505,MATCH($A18,'الطلاب'!$S$6:$S$505,0))&amp;"")</f>
        <v/>
      </c>
      <c r="F18" s="6">
        <f>IF($A18="","",INDEX('الطلاب'!$F$6:$F$505,MATCH($A18,'الطلاب'!$S$6:$S$505,0))&amp;"")</f>
        <v/>
      </c>
      <c r="G18" s="20">
        <f>IF($A18="","",INDEX('الطلاب'!$N$6:$N$505,MATCH($A18,'الطلاب'!$S$6:$S$505,0)))</f>
        <v/>
      </c>
      <c r="H18" s="18">
        <f>IF($A18="","",INDEX('الطلاب'!$O$6:$O$505,MATCH($A18,'الطلاب'!$S$6:$S$505,0)))</f>
        <v/>
      </c>
      <c r="I18" s="21">
        <f>IF($A18="","",INDEX('الطلاب'!$P$6:$P$505,MATCH($A18,'الطلاب'!$S$6:$S$505,0)))</f>
        <v/>
      </c>
    </row>
    <row r="19">
      <c r="A19" s="6">
        <f>IF(13&lt;=$B$4,13,"")</f>
        <v/>
      </c>
      <c r="B19" s="6">
        <f>IF($A19="","",INDEX('الطلاب'!$A$6:$A$505,MATCH($A19,'الطلاب'!$S$6:$S$505,0))&amp;"")</f>
        <v/>
      </c>
      <c r="C19" s="6">
        <f>IF($A19="","",INDEX('الطلاب'!$B$6:$B$505,MATCH($A19,'الطلاب'!$S$6:$S$505,0))&amp;"")</f>
        <v/>
      </c>
      <c r="D19" s="6">
        <f>IF($A19="","",INDEX('الطلاب'!$D$6:$D$505,MATCH($A19,'الطلاب'!$S$6:$S$505,0))&amp;"")</f>
        <v/>
      </c>
      <c r="E19" s="6">
        <f>IF($A19="","",INDEX('الطلاب'!$E$6:$E$505,MATCH($A19,'الطلاب'!$S$6:$S$505,0))&amp;"")</f>
        <v/>
      </c>
      <c r="F19" s="6">
        <f>IF($A19="","",INDEX('الطلاب'!$F$6:$F$505,MATCH($A19,'الطلاب'!$S$6:$S$505,0))&amp;"")</f>
        <v/>
      </c>
      <c r="G19" s="20">
        <f>IF($A19="","",INDEX('الطلاب'!$N$6:$N$505,MATCH($A19,'الطلاب'!$S$6:$S$505,0)))</f>
        <v/>
      </c>
      <c r="H19" s="18">
        <f>IF($A19="","",INDEX('الطلاب'!$O$6:$O$505,MATCH($A19,'الطلاب'!$S$6:$S$505,0)))</f>
        <v/>
      </c>
      <c r="I19" s="21">
        <f>IF($A19="","",INDEX('الطلاب'!$P$6:$P$505,MATCH($A19,'الطلاب'!$S$6:$S$505,0)))</f>
        <v/>
      </c>
    </row>
    <row r="20">
      <c r="A20" s="6">
        <f>IF(14&lt;=$B$4,14,"")</f>
        <v/>
      </c>
      <c r="B20" s="6">
        <f>IF($A20="","",INDEX('الطلاب'!$A$6:$A$505,MATCH($A20,'الطلاب'!$S$6:$S$505,0))&amp;"")</f>
        <v/>
      </c>
      <c r="C20" s="6">
        <f>IF($A20="","",INDEX('الطلاب'!$B$6:$B$505,MATCH($A20,'الطلاب'!$S$6:$S$505,0))&amp;"")</f>
        <v/>
      </c>
      <c r="D20" s="6">
        <f>IF($A20="","",INDEX('الطلاب'!$D$6:$D$505,MATCH($A20,'الطلاب'!$S$6:$S$505,0))&amp;"")</f>
        <v/>
      </c>
      <c r="E20" s="6">
        <f>IF($A20="","",INDEX('الطلاب'!$E$6:$E$505,MATCH($A20,'الطلاب'!$S$6:$S$505,0))&amp;"")</f>
        <v/>
      </c>
      <c r="F20" s="6">
        <f>IF($A20="","",INDEX('الطلاب'!$F$6:$F$505,MATCH($A20,'الطلاب'!$S$6:$S$505,0))&amp;"")</f>
        <v/>
      </c>
      <c r="G20" s="20">
        <f>IF($A20="","",INDEX('الطلاب'!$N$6:$N$505,MATCH($A20,'الطلاب'!$S$6:$S$505,0)))</f>
        <v/>
      </c>
      <c r="H20" s="18">
        <f>IF($A20="","",INDEX('الطلاب'!$O$6:$O$505,MATCH($A20,'الطلاب'!$S$6:$S$505,0)))</f>
        <v/>
      </c>
      <c r="I20" s="21">
        <f>IF($A20="","",INDEX('الطلاب'!$P$6:$P$505,MATCH($A20,'الطلاب'!$S$6:$S$505,0)))</f>
        <v/>
      </c>
    </row>
    <row r="21">
      <c r="A21" s="6">
        <f>IF(15&lt;=$B$4,15,"")</f>
        <v/>
      </c>
      <c r="B21" s="6">
        <f>IF($A21="","",INDEX('الطلاب'!$A$6:$A$505,MATCH($A21,'الطلاب'!$S$6:$S$505,0))&amp;"")</f>
        <v/>
      </c>
      <c r="C21" s="6">
        <f>IF($A21="","",INDEX('الطلاب'!$B$6:$B$505,MATCH($A21,'الطلاب'!$S$6:$S$505,0))&amp;"")</f>
        <v/>
      </c>
      <c r="D21" s="6">
        <f>IF($A21="","",INDEX('الطلاب'!$D$6:$D$505,MATCH($A21,'الطلاب'!$S$6:$S$505,0))&amp;"")</f>
        <v/>
      </c>
      <c r="E21" s="6">
        <f>IF($A21="","",INDEX('الطلاب'!$E$6:$E$505,MATCH($A21,'الطلاب'!$S$6:$S$505,0))&amp;"")</f>
        <v/>
      </c>
      <c r="F21" s="6">
        <f>IF($A21="","",INDEX('الطلاب'!$F$6:$F$505,MATCH($A21,'الطلاب'!$S$6:$S$505,0))&amp;"")</f>
        <v/>
      </c>
      <c r="G21" s="20">
        <f>IF($A21="","",INDEX('الطلاب'!$N$6:$N$505,MATCH($A21,'الطلاب'!$S$6:$S$505,0)))</f>
        <v/>
      </c>
      <c r="H21" s="18">
        <f>IF($A21="","",INDEX('الطلاب'!$O$6:$O$505,MATCH($A21,'الطلاب'!$S$6:$S$505,0)))</f>
        <v/>
      </c>
      <c r="I21" s="21">
        <f>IF($A21="","",INDEX('الطلاب'!$P$6:$P$505,MATCH($A21,'الطلاب'!$S$6:$S$505,0)))</f>
        <v/>
      </c>
    </row>
    <row r="22">
      <c r="A22" s="6">
        <f>IF(16&lt;=$B$4,16,"")</f>
        <v/>
      </c>
      <c r="B22" s="6">
        <f>IF($A22="","",INDEX('الطلاب'!$A$6:$A$505,MATCH($A22,'الطلاب'!$S$6:$S$505,0))&amp;"")</f>
        <v/>
      </c>
      <c r="C22" s="6">
        <f>IF($A22="","",INDEX('الطلاب'!$B$6:$B$505,MATCH($A22,'الطلاب'!$S$6:$S$505,0))&amp;"")</f>
        <v/>
      </c>
      <c r="D22" s="6">
        <f>IF($A22="","",INDEX('الطلاب'!$D$6:$D$505,MATCH($A22,'الطلاب'!$S$6:$S$505,0))&amp;"")</f>
        <v/>
      </c>
      <c r="E22" s="6">
        <f>IF($A22="","",INDEX('الطلاب'!$E$6:$E$505,MATCH($A22,'الطلاب'!$S$6:$S$505,0))&amp;"")</f>
        <v/>
      </c>
      <c r="F22" s="6">
        <f>IF($A22="","",INDEX('الطلاب'!$F$6:$F$505,MATCH($A22,'الطلاب'!$S$6:$S$505,0))&amp;"")</f>
        <v/>
      </c>
      <c r="G22" s="20">
        <f>IF($A22="","",INDEX('الطلاب'!$N$6:$N$505,MATCH($A22,'الطلاب'!$S$6:$S$505,0)))</f>
        <v/>
      </c>
      <c r="H22" s="18">
        <f>IF($A22="","",INDEX('الطلاب'!$O$6:$O$505,MATCH($A22,'الطلاب'!$S$6:$S$505,0)))</f>
        <v/>
      </c>
      <c r="I22" s="21">
        <f>IF($A22="","",INDEX('الطلاب'!$P$6:$P$505,MATCH($A22,'الطلاب'!$S$6:$S$505,0)))</f>
        <v/>
      </c>
    </row>
    <row r="23">
      <c r="A23" s="6">
        <f>IF(17&lt;=$B$4,17,"")</f>
        <v/>
      </c>
      <c r="B23" s="6">
        <f>IF($A23="","",INDEX('الطلاب'!$A$6:$A$505,MATCH($A23,'الطلاب'!$S$6:$S$505,0))&amp;"")</f>
        <v/>
      </c>
      <c r="C23" s="6">
        <f>IF($A23="","",INDEX('الطلاب'!$B$6:$B$505,MATCH($A23,'الطلاب'!$S$6:$S$505,0))&amp;"")</f>
        <v/>
      </c>
      <c r="D23" s="6">
        <f>IF($A23="","",INDEX('الطلاب'!$D$6:$D$505,MATCH($A23,'الطلاب'!$S$6:$S$505,0))&amp;"")</f>
        <v/>
      </c>
      <c r="E23" s="6">
        <f>IF($A23="","",INDEX('الطلاب'!$E$6:$E$505,MATCH($A23,'الطلاب'!$S$6:$S$505,0))&amp;"")</f>
        <v/>
      </c>
      <c r="F23" s="6">
        <f>IF($A23="","",INDEX('الطلاب'!$F$6:$F$505,MATCH($A23,'الطلاب'!$S$6:$S$505,0))&amp;"")</f>
        <v/>
      </c>
      <c r="G23" s="20">
        <f>IF($A23="","",INDEX('الطلاب'!$N$6:$N$505,MATCH($A23,'الطلاب'!$S$6:$S$505,0)))</f>
        <v/>
      </c>
      <c r="H23" s="18">
        <f>IF($A23="","",INDEX('الطلاب'!$O$6:$O$505,MATCH($A23,'الطلاب'!$S$6:$S$505,0)))</f>
        <v/>
      </c>
      <c r="I23" s="21">
        <f>IF($A23="","",INDEX('الطلاب'!$P$6:$P$505,MATCH($A23,'الطلاب'!$S$6:$S$505,0)))</f>
        <v/>
      </c>
    </row>
    <row r="24">
      <c r="A24" s="6">
        <f>IF(18&lt;=$B$4,18,"")</f>
        <v/>
      </c>
      <c r="B24" s="6">
        <f>IF($A24="","",INDEX('الطلاب'!$A$6:$A$505,MATCH($A24,'الطلاب'!$S$6:$S$505,0))&amp;"")</f>
        <v/>
      </c>
      <c r="C24" s="6">
        <f>IF($A24="","",INDEX('الطلاب'!$B$6:$B$505,MATCH($A24,'الطلاب'!$S$6:$S$505,0))&amp;"")</f>
        <v/>
      </c>
      <c r="D24" s="6">
        <f>IF($A24="","",INDEX('الطلاب'!$D$6:$D$505,MATCH($A24,'الطلاب'!$S$6:$S$505,0))&amp;"")</f>
        <v/>
      </c>
      <c r="E24" s="6">
        <f>IF($A24="","",INDEX('الطلاب'!$E$6:$E$505,MATCH($A24,'الطلاب'!$S$6:$S$505,0))&amp;"")</f>
        <v/>
      </c>
      <c r="F24" s="6">
        <f>IF($A24="","",INDEX('الطلاب'!$F$6:$F$505,MATCH($A24,'الطلاب'!$S$6:$S$505,0))&amp;"")</f>
        <v/>
      </c>
      <c r="G24" s="20">
        <f>IF($A24="","",INDEX('الطلاب'!$N$6:$N$505,MATCH($A24,'الطلاب'!$S$6:$S$505,0)))</f>
        <v/>
      </c>
      <c r="H24" s="18">
        <f>IF($A24="","",INDEX('الطلاب'!$O$6:$O$505,MATCH($A24,'الطلاب'!$S$6:$S$505,0)))</f>
        <v/>
      </c>
      <c r="I24" s="21">
        <f>IF($A24="","",INDEX('الطلاب'!$P$6:$P$505,MATCH($A24,'الطلاب'!$S$6:$S$505,0)))</f>
        <v/>
      </c>
    </row>
    <row r="25">
      <c r="A25" s="6">
        <f>IF(19&lt;=$B$4,19,"")</f>
        <v/>
      </c>
      <c r="B25" s="6">
        <f>IF($A25="","",INDEX('الطلاب'!$A$6:$A$505,MATCH($A25,'الطلاب'!$S$6:$S$505,0))&amp;"")</f>
        <v/>
      </c>
      <c r="C25" s="6">
        <f>IF($A25="","",INDEX('الطلاب'!$B$6:$B$505,MATCH($A25,'الطلاب'!$S$6:$S$505,0))&amp;"")</f>
        <v/>
      </c>
      <c r="D25" s="6">
        <f>IF($A25="","",INDEX('الطلاب'!$D$6:$D$505,MATCH($A25,'الطلاب'!$S$6:$S$505,0))&amp;"")</f>
        <v/>
      </c>
      <c r="E25" s="6">
        <f>IF($A25="","",INDEX('الطلاب'!$E$6:$E$505,MATCH($A25,'الطلاب'!$S$6:$S$505,0))&amp;"")</f>
        <v/>
      </c>
      <c r="F25" s="6">
        <f>IF($A25="","",INDEX('الطلاب'!$F$6:$F$505,MATCH($A25,'الطلاب'!$S$6:$S$505,0))&amp;"")</f>
        <v/>
      </c>
      <c r="G25" s="20">
        <f>IF($A25="","",INDEX('الطلاب'!$N$6:$N$505,MATCH($A25,'الطلاب'!$S$6:$S$505,0)))</f>
        <v/>
      </c>
      <c r="H25" s="18">
        <f>IF($A25="","",INDEX('الطلاب'!$O$6:$O$505,MATCH($A25,'الطلاب'!$S$6:$S$505,0)))</f>
        <v/>
      </c>
      <c r="I25" s="21">
        <f>IF($A25="","",INDEX('الطلاب'!$P$6:$P$505,MATCH($A25,'الطلاب'!$S$6:$S$505,0)))</f>
        <v/>
      </c>
    </row>
    <row r="26">
      <c r="A26" s="6">
        <f>IF(20&lt;=$B$4,20,"")</f>
        <v/>
      </c>
      <c r="B26" s="6">
        <f>IF($A26="","",INDEX('الطلاب'!$A$6:$A$505,MATCH($A26,'الطلاب'!$S$6:$S$505,0))&amp;"")</f>
        <v/>
      </c>
      <c r="C26" s="6">
        <f>IF($A26="","",INDEX('الطلاب'!$B$6:$B$505,MATCH($A26,'الطلاب'!$S$6:$S$505,0))&amp;"")</f>
        <v/>
      </c>
      <c r="D26" s="6">
        <f>IF($A26="","",INDEX('الطلاب'!$D$6:$D$505,MATCH($A26,'الطلاب'!$S$6:$S$505,0))&amp;"")</f>
        <v/>
      </c>
      <c r="E26" s="6">
        <f>IF($A26="","",INDEX('الطلاب'!$E$6:$E$505,MATCH($A26,'الطلاب'!$S$6:$S$505,0))&amp;"")</f>
        <v/>
      </c>
      <c r="F26" s="6">
        <f>IF($A26="","",INDEX('الطلاب'!$F$6:$F$505,MATCH($A26,'الطلاب'!$S$6:$S$505,0))&amp;"")</f>
        <v/>
      </c>
      <c r="G26" s="20">
        <f>IF($A26="","",INDEX('الطلاب'!$N$6:$N$505,MATCH($A26,'الطلاب'!$S$6:$S$505,0)))</f>
        <v/>
      </c>
      <c r="H26" s="18">
        <f>IF($A26="","",INDEX('الطلاب'!$O$6:$O$505,MATCH($A26,'الطلاب'!$S$6:$S$505,0)))</f>
        <v/>
      </c>
      <c r="I26" s="21">
        <f>IF($A26="","",INDEX('الطلاب'!$P$6:$P$505,MATCH($A26,'الطلاب'!$S$6:$S$505,0)))</f>
        <v/>
      </c>
    </row>
    <row r="27">
      <c r="A27" s="6">
        <f>IF(21&lt;=$B$4,21,"")</f>
        <v/>
      </c>
      <c r="B27" s="6">
        <f>IF($A27="","",INDEX('الطلاب'!$A$6:$A$505,MATCH($A27,'الطلاب'!$S$6:$S$505,0))&amp;"")</f>
        <v/>
      </c>
      <c r="C27" s="6">
        <f>IF($A27="","",INDEX('الطلاب'!$B$6:$B$505,MATCH($A27,'الطلاب'!$S$6:$S$505,0))&amp;"")</f>
        <v/>
      </c>
      <c r="D27" s="6">
        <f>IF($A27="","",INDEX('الطلاب'!$D$6:$D$505,MATCH($A27,'الطلاب'!$S$6:$S$505,0))&amp;"")</f>
        <v/>
      </c>
      <c r="E27" s="6">
        <f>IF($A27="","",INDEX('الطلاب'!$E$6:$E$505,MATCH($A27,'الطلاب'!$S$6:$S$505,0))&amp;"")</f>
        <v/>
      </c>
      <c r="F27" s="6">
        <f>IF($A27="","",INDEX('الطلاب'!$F$6:$F$505,MATCH($A27,'الطلاب'!$S$6:$S$505,0))&amp;"")</f>
        <v/>
      </c>
      <c r="G27" s="20">
        <f>IF($A27="","",INDEX('الطلاب'!$N$6:$N$505,MATCH($A27,'الطلاب'!$S$6:$S$505,0)))</f>
        <v/>
      </c>
      <c r="H27" s="18">
        <f>IF($A27="","",INDEX('الطلاب'!$O$6:$O$505,MATCH($A27,'الطلاب'!$S$6:$S$505,0)))</f>
        <v/>
      </c>
      <c r="I27" s="21">
        <f>IF($A27="","",INDEX('الطلاب'!$P$6:$P$505,MATCH($A27,'الطلاب'!$S$6:$S$505,0)))</f>
        <v/>
      </c>
    </row>
    <row r="28">
      <c r="A28" s="6">
        <f>IF(22&lt;=$B$4,22,"")</f>
        <v/>
      </c>
      <c r="B28" s="6">
        <f>IF($A28="","",INDEX('الطلاب'!$A$6:$A$505,MATCH($A28,'الطلاب'!$S$6:$S$505,0))&amp;"")</f>
        <v/>
      </c>
      <c r="C28" s="6">
        <f>IF($A28="","",INDEX('الطلاب'!$B$6:$B$505,MATCH($A28,'الطلاب'!$S$6:$S$505,0))&amp;"")</f>
        <v/>
      </c>
      <c r="D28" s="6">
        <f>IF($A28="","",INDEX('الطلاب'!$D$6:$D$505,MATCH($A28,'الطلاب'!$S$6:$S$505,0))&amp;"")</f>
        <v/>
      </c>
      <c r="E28" s="6">
        <f>IF($A28="","",INDEX('الطلاب'!$E$6:$E$505,MATCH($A28,'الطلاب'!$S$6:$S$505,0))&amp;"")</f>
        <v/>
      </c>
      <c r="F28" s="6">
        <f>IF($A28="","",INDEX('الطلاب'!$F$6:$F$505,MATCH($A28,'الطلاب'!$S$6:$S$505,0))&amp;"")</f>
        <v/>
      </c>
      <c r="G28" s="20">
        <f>IF($A28="","",INDEX('الطلاب'!$N$6:$N$505,MATCH($A28,'الطلاب'!$S$6:$S$505,0)))</f>
        <v/>
      </c>
      <c r="H28" s="18">
        <f>IF($A28="","",INDEX('الطلاب'!$O$6:$O$505,MATCH($A28,'الطلاب'!$S$6:$S$505,0)))</f>
        <v/>
      </c>
      <c r="I28" s="21">
        <f>IF($A28="","",INDEX('الطلاب'!$P$6:$P$505,MATCH($A28,'الطلاب'!$S$6:$S$505,0)))</f>
        <v/>
      </c>
    </row>
    <row r="29">
      <c r="A29" s="6">
        <f>IF(23&lt;=$B$4,23,"")</f>
        <v/>
      </c>
      <c r="B29" s="6">
        <f>IF($A29="","",INDEX('الطلاب'!$A$6:$A$505,MATCH($A29,'الطلاب'!$S$6:$S$505,0))&amp;"")</f>
        <v/>
      </c>
      <c r="C29" s="6">
        <f>IF($A29="","",INDEX('الطلاب'!$B$6:$B$505,MATCH($A29,'الطلاب'!$S$6:$S$505,0))&amp;"")</f>
        <v/>
      </c>
      <c r="D29" s="6">
        <f>IF($A29="","",INDEX('الطلاب'!$D$6:$D$505,MATCH($A29,'الطلاب'!$S$6:$S$505,0))&amp;"")</f>
        <v/>
      </c>
      <c r="E29" s="6">
        <f>IF($A29="","",INDEX('الطلاب'!$E$6:$E$505,MATCH($A29,'الطلاب'!$S$6:$S$505,0))&amp;"")</f>
        <v/>
      </c>
      <c r="F29" s="6">
        <f>IF($A29="","",INDEX('الطلاب'!$F$6:$F$505,MATCH($A29,'الطلاب'!$S$6:$S$505,0))&amp;"")</f>
        <v/>
      </c>
      <c r="G29" s="20">
        <f>IF($A29="","",INDEX('الطلاب'!$N$6:$N$505,MATCH($A29,'الطلاب'!$S$6:$S$505,0)))</f>
        <v/>
      </c>
      <c r="H29" s="18">
        <f>IF($A29="","",INDEX('الطلاب'!$O$6:$O$505,MATCH($A29,'الطلاب'!$S$6:$S$505,0)))</f>
        <v/>
      </c>
      <c r="I29" s="21">
        <f>IF($A29="","",INDEX('الطلاب'!$P$6:$P$505,MATCH($A29,'الطلاب'!$S$6:$S$505,0)))</f>
        <v/>
      </c>
    </row>
    <row r="30">
      <c r="A30" s="6">
        <f>IF(24&lt;=$B$4,24,"")</f>
        <v/>
      </c>
      <c r="B30" s="6">
        <f>IF($A30="","",INDEX('الطلاب'!$A$6:$A$505,MATCH($A30,'الطلاب'!$S$6:$S$505,0))&amp;"")</f>
        <v/>
      </c>
      <c r="C30" s="6">
        <f>IF($A30="","",INDEX('الطلاب'!$B$6:$B$505,MATCH($A30,'الطلاب'!$S$6:$S$505,0))&amp;"")</f>
        <v/>
      </c>
      <c r="D30" s="6">
        <f>IF($A30="","",INDEX('الطلاب'!$D$6:$D$505,MATCH($A30,'الطلاب'!$S$6:$S$505,0))&amp;"")</f>
        <v/>
      </c>
      <c r="E30" s="6">
        <f>IF($A30="","",INDEX('الطلاب'!$E$6:$E$505,MATCH($A30,'الطلاب'!$S$6:$S$505,0))&amp;"")</f>
        <v/>
      </c>
      <c r="F30" s="6">
        <f>IF($A30="","",INDEX('الطلاب'!$F$6:$F$505,MATCH($A30,'الطلاب'!$S$6:$S$505,0))&amp;"")</f>
        <v/>
      </c>
      <c r="G30" s="20">
        <f>IF($A30="","",INDEX('الطلاب'!$N$6:$N$505,MATCH($A30,'الطلاب'!$S$6:$S$505,0)))</f>
        <v/>
      </c>
      <c r="H30" s="18">
        <f>IF($A30="","",INDEX('الطلاب'!$O$6:$O$505,MATCH($A30,'الطلاب'!$S$6:$S$505,0)))</f>
        <v/>
      </c>
      <c r="I30" s="21">
        <f>IF($A30="","",INDEX('الطلاب'!$P$6:$P$505,MATCH($A30,'الطلاب'!$S$6:$S$505,0)))</f>
        <v/>
      </c>
    </row>
    <row r="31">
      <c r="A31" s="6">
        <f>IF(25&lt;=$B$4,25,"")</f>
        <v/>
      </c>
      <c r="B31" s="6">
        <f>IF($A31="","",INDEX('الطلاب'!$A$6:$A$505,MATCH($A31,'الطلاب'!$S$6:$S$505,0))&amp;"")</f>
        <v/>
      </c>
      <c r="C31" s="6">
        <f>IF($A31="","",INDEX('الطلاب'!$B$6:$B$505,MATCH($A31,'الطلاب'!$S$6:$S$505,0))&amp;"")</f>
        <v/>
      </c>
      <c r="D31" s="6">
        <f>IF($A31="","",INDEX('الطلاب'!$D$6:$D$505,MATCH($A31,'الطلاب'!$S$6:$S$505,0))&amp;"")</f>
        <v/>
      </c>
      <c r="E31" s="6">
        <f>IF($A31="","",INDEX('الطلاب'!$E$6:$E$505,MATCH($A31,'الطلاب'!$S$6:$S$505,0))&amp;"")</f>
        <v/>
      </c>
      <c r="F31" s="6">
        <f>IF($A31="","",INDEX('الطلاب'!$F$6:$F$505,MATCH($A31,'الطلاب'!$S$6:$S$505,0))&amp;"")</f>
        <v/>
      </c>
      <c r="G31" s="20">
        <f>IF($A31="","",INDEX('الطلاب'!$N$6:$N$505,MATCH($A31,'الطلاب'!$S$6:$S$505,0)))</f>
        <v/>
      </c>
      <c r="H31" s="18">
        <f>IF($A31="","",INDEX('الطلاب'!$O$6:$O$505,MATCH($A31,'الطلاب'!$S$6:$S$505,0)))</f>
        <v/>
      </c>
      <c r="I31" s="21">
        <f>IF($A31="","",INDEX('الطلاب'!$P$6:$P$505,MATCH($A31,'الطلاب'!$S$6:$S$505,0)))</f>
        <v/>
      </c>
    </row>
    <row r="32">
      <c r="A32" s="6">
        <f>IF(26&lt;=$B$4,26,"")</f>
        <v/>
      </c>
      <c r="B32" s="6">
        <f>IF($A32="","",INDEX('الطلاب'!$A$6:$A$505,MATCH($A32,'الطلاب'!$S$6:$S$505,0))&amp;"")</f>
        <v/>
      </c>
      <c r="C32" s="6">
        <f>IF($A32="","",INDEX('الطلاب'!$B$6:$B$505,MATCH($A32,'الطلاب'!$S$6:$S$505,0))&amp;"")</f>
        <v/>
      </c>
      <c r="D32" s="6">
        <f>IF($A32="","",INDEX('الطلاب'!$D$6:$D$505,MATCH($A32,'الطلاب'!$S$6:$S$505,0))&amp;"")</f>
        <v/>
      </c>
      <c r="E32" s="6">
        <f>IF($A32="","",INDEX('الطلاب'!$E$6:$E$505,MATCH($A32,'الطلاب'!$S$6:$S$505,0))&amp;"")</f>
        <v/>
      </c>
      <c r="F32" s="6">
        <f>IF($A32="","",INDEX('الطلاب'!$F$6:$F$505,MATCH($A32,'الطلاب'!$S$6:$S$505,0))&amp;"")</f>
        <v/>
      </c>
      <c r="G32" s="20">
        <f>IF($A32="","",INDEX('الطلاب'!$N$6:$N$505,MATCH($A32,'الطلاب'!$S$6:$S$505,0)))</f>
        <v/>
      </c>
      <c r="H32" s="18">
        <f>IF($A32="","",INDEX('الطلاب'!$O$6:$O$505,MATCH($A32,'الطلاب'!$S$6:$S$505,0)))</f>
        <v/>
      </c>
      <c r="I32" s="21">
        <f>IF($A32="","",INDEX('الطلاب'!$P$6:$P$505,MATCH($A32,'الطلاب'!$S$6:$S$505,0)))</f>
        <v/>
      </c>
    </row>
    <row r="33">
      <c r="A33" s="6">
        <f>IF(27&lt;=$B$4,27,"")</f>
        <v/>
      </c>
      <c r="B33" s="6">
        <f>IF($A33="","",INDEX('الطلاب'!$A$6:$A$505,MATCH($A33,'الطلاب'!$S$6:$S$505,0))&amp;"")</f>
        <v/>
      </c>
      <c r="C33" s="6">
        <f>IF($A33="","",INDEX('الطلاب'!$B$6:$B$505,MATCH($A33,'الطلاب'!$S$6:$S$505,0))&amp;"")</f>
        <v/>
      </c>
      <c r="D33" s="6">
        <f>IF($A33="","",INDEX('الطلاب'!$D$6:$D$505,MATCH($A33,'الطلاب'!$S$6:$S$505,0))&amp;"")</f>
        <v/>
      </c>
      <c r="E33" s="6">
        <f>IF($A33="","",INDEX('الطلاب'!$E$6:$E$505,MATCH($A33,'الطلاب'!$S$6:$S$505,0))&amp;"")</f>
        <v/>
      </c>
      <c r="F33" s="6">
        <f>IF($A33="","",INDEX('الطلاب'!$F$6:$F$505,MATCH($A33,'الطلاب'!$S$6:$S$505,0))&amp;"")</f>
        <v/>
      </c>
      <c r="G33" s="20">
        <f>IF($A33="","",INDEX('الطلاب'!$N$6:$N$505,MATCH($A33,'الطلاب'!$S$6:$S$505,0)))</f>
        <v/>
      </c>
      <c r="H33" s="18">
        <f>IF($A33="","",INDEX('الطلاب'!$O$6:$O$505,MATCH($A33,'الطلاب'!$S$6:$S$505,0)))</f>
        <v/>
      </c>
      <c r="I33" s="21">
        <f>IF($A33="","",INDEX('الطلاب'!$P$6:$P$505,MATCH($A33,'الطلاب'!$S$6:$S$505,0)))</f>
        <v/>
      </c>
    </row>
    <row r="34">
      <c r="A34" s="6">
        <f>IF(28&lt;=$B$4,28,"")</f>
        <v/>
      </c>
      <c r="B34" s="6">
        <f>IF($A34="","",INDEX('الطلاب'!$A$6:$A$505,MATCH($A34,'الطلاب'!$S$6:$S$505,0))&amp;"")</f>
        <v/>
      </c>
      <c r="C34" s="6">
        <f>IF($A34="","",INDEX('الطلاب'!$B$6:$B$505,MATCH($A34,'الطلاب'!$S$6:$S$505,0))&amp;"")</f>
        <v/>
      </c>
      <c r="D34" s="6">
        <f>IF($A34="","",INDEX('الطلاب'!$D$6:$D$505,MATCH($A34,'الطلاب'!$S$6:$S$505,0))&amp;"")</f>
        <v/>
      </c>
      <c r="E34" s="6">
        <f>IF($A34="","",INDEX('الطلاب'!$E$6:$E$505,MATCH($A34,'الطلاب'!$S$6:$S$505,0))&amp;"")</f>
        <v/>
      </c>
      <c r="F34" s="6">
        <f>IF($A34="","",INDEX('الطلاب'!$F$6:$F$505,MATCH($A34,'الطلاب'!$S$6:$S$505,0))&amp;"")</f>
        <v/>
      </c>
      <c r="G34" s="20">
        <f>IF($A34="","",INDEX('الطلاب'!$N$6:$N$505,MATCH($A34,'الطلاب'!$S$6:$S$505,0)))</f>
        <v/>
      </c>
      <c r="H34" s="18">
        <f>IF($A34="","",INDEX('الطلاب'!$O$6:$O$505,MATCH($A34,'الطلاب'!$S$6:$S$505,0)))</f>
        <v/>
      </c>
      <c r="I34" s="21">
        <f>IF($A34="","",INDEX('الطلاب'!$P$6:$P$505,MATCH($A34,'الطلاب'!$S$6:$S$505,0)))</f>
        <v/>
      </c>
    </row>
    <row r="35">
      <c r="A35" s="6">
        <f>IF(29&lt;=$B$4,29,"")</f>
        <v/>
      </c>
      <c r="B35" s="6">
        <f>IF($A35="","",INDEX('الطلاب'!$A$6:$A$505,MATCH($A35,'الطلاب'!$S$6:$S$505,0))&amp;"")</f>
        <v/>
      </c>
      <c r="C35" s="6">
        <f>IF($A35="","",INDEX('الطلاب'!$B$6:$B$505,MATCH($A35,'الطلاب'!$S$6:$S$505,0))&amp;"")</f>
        <v/>
      </c>
      <c r="D35" s="6">
        <f>IF($A35="","",INDEX('الطلاب'!$D$6:$D$505,MATCH($A35,'الطلاب'!$S$6:$S$505,0))&amp;"")</f>
        <v/>
      </c>
      <c r="E35" s="6">
        <f>IF($A35="","",INDEX('الطلاب'!$E$6:$E$505,MATCH($A35,'الطلاب'!$S$6:$S$505,0))&amp;"")</f>
        <v/>
      </c>
      <c r="F35" s="6">
        <f>IF($A35="","",INDEX('الطلاب'!$F$6:$F$505,MATCH($A35,'الطلاب'!$S$6:$S$505,0))&amp;"")</f>
        <v/>
      </c>
      <c r="G35" s="20">
        <f>IF($A35="","",INDEX('الطلاب'!$N$6:$N$505,MATCH($A35,'الطلاب'!$S$6:$S$505,0)))</f>
        <v/>
      </c>
      <c r="H35" s="18">
        <f>IF($A35="","",INDEX('الطلاب'!$O$6:$O$505,MATCH($A35,'الطلاب'!$S$6:$S$505,0)))</f>
        <v/>
      </c>
      <c r="I35" s="21">
        <f>IF($A35="","",INDEX('الطلاب'!$P$6:$P$505,MATCH($A35,'الطلاب'!$S$6:$S$505,0)))</f>
        <v/>
      </c>
    </row>
    <row r="36">
      <c r="A36" s="6">
        <f>IF(30&lt;=$B$4,30,"")</f>
        <v/>
      </c>
      <c r="B36" s="6">
        <f>IF($A36="","",INDEX('الطلاب'!$A$6:$A$505,MATCH($A36,'الطلاب'!$S$6:$S$505,0))&amp;"")</f>
        <v/>
      </c>
      <c r="C36" s="6">
        <f>IF($A36="","",INDEX('الطلاب'!$B$6:$B$505,MATCH($A36,'الطلاب'!$S$6:$S$505,0))&amp;"")</f>
        <v/>
      </c>
      <c r="D36" s="6">
        <f>IF($A36="","",INDEX('الطلاب'!$D$6:$D$505,MATCH($A36,'الطلاب'!$S$6:$S$505,0))&amp;"")</f>
        <v/>
      </c>
      <c r="E36" s="6">
        <f>IF($A36="","",INDEX('الطلاب'!$E$6:$E$505,MATCH($A36,'الطلاب'!$S$6:$S$505,0))&amp;"")</f>
        <v/>
      </c>
      <c r="F36" s="6">
        <f>IF($A36="","",INDEX('الطلاب'!$F$6:$F$505,MATCH($A36,'الطلاب'!$S$6:$S$505,0))&amp;"")</f>
        <v/>
      </c>
      <c r="G36" s="20">
        <f>IF($A36="","",INDEX('الطلاب'!$N$6:$N$505,MATCH($A36,'الطلاب'!$S$6:$S$505,0)))</f>
        <v/>
      </c>
      <c r="H36" s="18">
        <f>IF($A36="","",INDEX('الطلاب'!$O$6:$O$505,MATCH($A36,'الطلاب'!$S$6:$S$505,0)))</f>
        <v/>
      </c>
      <c r="I36" s="21">
        <f>IF($A36="","",INDEX('الطلاب'!$P$6:$P$505,MATCH($A36,'الطلاب'!$S$6:$S$505,0)))</f>
        <v/>
      </c>
    </row>
    <row r="37">
      <c r="A37" s="6">
        <f>IF(31&lt;=$B$4,31,"")</f>
        <v/>
      </c>
      <c r="B37" s="6">
        <f>IF($A37="","",INDEX('الطلاب'!$A$6:$A$505,MATCH($A37,'الطلاب'!$S$6:$S$505,0))&amp;"")</f>
        <v/>
      </c>
      <c r="C37" s="6">
        <f>IF($A37="","",INDEX('الطلاب'!$B$6:$B$505,MATCH($A37,'الطلاب'!$S$6:$S$505,0))&amp;"")</f>
        <v/>
      </c>
      <c r="D37" s="6">
        <f>IF($A37="","",INDEX('الطلاب'!$D$6:$D$505,MATCH($A37,'الطلاب'!$S$6:$S$505,0))&amp;"")</f>
        <v/>
      </c>
      <c r="E37" s="6">
        <f>IF($A37="","",INDEX('الطلاب'!$E$6:$E$505,MATCH($A37,'الطلاب'!$S$6:$S$505,0))&amp;"")</f>
        <v/>
      </c>
      <c r="F37" s="6">
        <f>IF($A37="","",INDEX('الطلاب'!$F$6:$F$505,MATCH($A37,'الطلاب'!$S$6:$S$505,0))&amp;"")</f>
        <v/>
      </c>
      <c r="G37" s="20">
        <f>IF($A37="","",INDEX('الطلاب'!$N$6:$N$505,MATCH($A37,'الطلاب'!$S$6:$S$505,0)))</f>
        <v/>
      </c>
      <c r="H37" s="18">
        <f>IF($A37="","",INDEX('الطلاب'!$O$6:$O$505,MATCH($A37,'الطلاب'!$S$6:$S$505,0)))</f>
        <v/>
      </c>
      <c r="I37" s="21">
        <f>IF($A37="","",INDEX('الطلاب'!$P$6:$P$505,MATCH($A37,'الطلاب'!$S$6:$S$505,0)))</f>
        <v/>
      </c>
    </row>
    <row r="38">
      <c r="A38" s="6">
        <f>IF(32&lt;=$B$4,32,"")</f>
        <v/>
      </c>
      <c r="B38" s="6">
        <f>IF($A38="","",INDEX('الطلاب'!$A$6:$A$505,MATCH($A38,'الطلاب'!$S$6:$S$505,0))&amp;"")</f>
        <v/>
      </c>
      <c r="C38" s="6">
        <f>IF($A38="","",INDEX('الطلاب'!$B$6:$B$505,MATCH($A38,'الطلاب'!$S$6:$S$505,0))&amp;"")</f>
        <v/>
      </c>
      <c r="D38" s="6">
        <f>IF($A38="","",INDEX('الطلاب'!$D$6:$D$505,MATCH($A38,'الطلاب'!$S$6:$S$505,0))&amp;"")</f>
        <v/>
      </c>
      <c r="E38" s="6">
        <f>IF($A38="","",INDEX('الطلاب'!$E$6:$E$505,MATCH($A38,'الطلاب'!$S$6:$S$505,0))&amp;"")</f>
        <v/>
      </c>
      <c r="F38" s="6">
        <f>IF($A38="","",INDEX('الطلاب'!$F$6:$F$505,MATCH($A38,'الطلاب'!$S$6:$S$505,0))&amp;"")</f>
        <v/>
      </c>
      <c r="G38" s="20">
        <f>IF($A38="","",INDEX('الطلاب'!$N$6:$N$505,MATCH($A38,'الطلاب'!$S$6:$S$505,0)))</f>
        <v/>
      </c>
      <c r="H38" s="18">
        <f>IF($A38="","",INDEX('الطلاب'!$O$6:$O$505,MATCH($A38,'الطلاب'!$S$6:$S$505,0)))</f>
        <v/>
      </c>
      <c r="I38" s="21">
        <f>IF($A38="","",INDEX('الطلاب'!$P$6:$P$505,MATCH($A38,'الطلاب'!$S$6:$S$505,0)))</f>
        <v/>
      </c>
    </row>
    <row r="39">
      <c r="A39" s="6">
        <f>IF(33&lt;=$B$4,33,"")</f>
        <v/>
      </c>
      <c r="B39" s="6">
        <f>IF($A39="","",INDEX('الطلاب'!$A$6:$A$505,MATCH($A39,'الطلاب'!$S$6:$S$505,0))&amp;"")</f>
        <v/>
      </c>
      <c r="C39" s="6">
        <f>IF($A39="","",INDEX('الطلاب'!$B$6:$B$505,MATCH($A39,'الطلاب'!$S$6:$S$505,0))&amp;"")</f>
        <v/>
      </c>
      <c r="D39" s="6">
        <f>IF($A39="","",INDEX('الطلاب'!$D$6:$D$505,MATCH($A39,'الطلاب'!$S$6:$S$505,0))&amp;"")</f>
        <v/>
      </c>
      <c r="E39" s="6">
        <f>IF($A39="","",INDEX('الطلاب'!$E$6:$E$505,MATCH($A39,'الطلاب'!$S$6:$S$505,0))&amp;"")</f>
        <v/>
      </c>
      <c r="F39" s="6">
        <f>IF($A39="","",INDEX('الطلاب'!$F$6:$F$505,MATCH($A39,'الطلاب'!$S$6:$S$505,0))&amp;"")</f>
        <v/>
      </c>
      <c r="G39" s="20">
        <f>IF($A39="","",INDEX('الطلاب'!$N$6:$N$505,MATCH($A39,'الطلاب'!$S$6:$S$505,0)))</f>
        <v/>
      </c>
      <c r="H39" s="18">
        <f>IF($A39="","",INDEX('الطلاب'!$O$6:$O$505,MATCH($A39,'الطلاب'!$S$6:$S$505,0)))</f>
        <v/>
      </c>
      <c r="I39" s="21">
        <f>IF($A39="","",INDEX('الطلاب'!$P$6:$P$505,MATCH($A39,'الطلاب'!$S$6:$S$505,0)))</f>
        <v/>
      </c>
    </row>
    <row r="40">
      <c r="A40" s="6">
        <f>IF(34&lt;=$B$4,34,"")</f>
        <v/>
      </c>
      <c r="B40" s="6">
        <f>IF($A40="","",INDEX('الطلاب'!$A$6:$A$505,MATCH($A40,'الطلاب'!$S$6:$S$505,0))&amp;"")</f>
        <v/>
      </c>
      <c r="C40" s="6">
        <f>IF($A40="","",INDEX('الطلاب'!$B$6:$B$505,MATCH($A40,'الطلاب'!$S$6:$S$505,0))&amp;"")</f>
        <v/>
      </c>
      <c r="D40" s="6">
        <f>IF($A40="","",INDEX('الطلاب'!$D$6:$D$505,MATCH($A40,'الطلاب'!$S$6:$S$505,0))&amp;"")</f>
        <v/>
      </c>
      <c r="E40" s="6">
        <f>IF($A40="","",INDEX('الطلاب'!$E$6:$E$505,MATCH($A40,'الطلاب'!$S$6:$S$505,0))&amp;"")</f>
        <v/>
      </c>
      <c r="F40" s="6">
        <f>IF($A40="","",INDEX('الطلاب'!$F$6:$F$505,MATCH($A40,'الطلاب'!$S$6:$S$505,0))&amp;"")</f>
        <v/>
      </c>
      <c r="G40" s="20">
        <f>IF($A40="","",INDEX('الطلاب'!$N$6:$N$505,MATCH($A40,'الطلاب'!$S$6:$S$505,0)))</f>
        <v/>
      </c>
      <c r="H40" s="18">
        <f>IF($A40="","",INDEX('الطلاب'!$O$6:$O$505,MATCH($A40,'الطلاب'!$S$6:$S$505,0)))</f>
        <v/>
      </c>
      <c r="I40" s="21">
        <f>IF($A40="","",INDEX('الطلاب'!$P$6:$P$505,MATCH($A40,'الطلاب'!$S$6:$S$505,0)))</f>
        <v/>
      </c>
    </row>
    <row r="41">
      <c r="A41" s="6">
        <f>IF(35&lt;=$B$4,35,"")</f>
        <v/>
      </c>
      <c r="B41" s="6">
        <f>IF($A41="","",INDEX('الطلاب'!$A$6:$A$505,MATCH($A41,'الطلاب'!$S$6:$S$505,0))&amp;"")</f>
        <v/>
      </c>
      <c r="C41" s="6">
        <f>IF($A41="","",INDEX('الطلاب'!$B$6:$B$505,MATCH($A41,'الطلاب'!$S$6:$S$505,0))&amp;"")</f>
        <v/>
      </c>
      <c r="D41" s="6">
        <f>IF($A41="","",INDEX('الطلاب'!$D$6:$D$505,MATCH($A41,'الطلاب'!$S$6:$S$505,0))&amp;"")</f>
        <v/>
      </c>
      <c r="E41" s="6">
        <f>IF($A41="","",INDEX('الطلاب'!$E$6:$E$505,MATCH($A41,'الطلاب'!$S$6:$S$505,0))&amp;"")</f>
        <v/>
      </c>
      <c r="F41" s="6">
        <f>IF($A41="","",INDEX('الطلاب'!$F$6:$F$505,MATCH($A41,'الطلاب'!$S$6:$S$505,0))&amp;"")</f>
        <v/>
      </c>
      <c r="G41" s="20">
        <f>IF($A41="","",INDEX('الطلاب'!$N$6:$N$505,MATCH($A41,'الطلاب'!$S$6:$S$505,0)))</f>
        <v/>
      </c>
      <c r="H41" s="18">
        <f>IF($A41="","",INDEX('الطلاب'!$O$6:$O$505,MATCH($A41,'الطلاب'!$S$6:$S$505,0)))</f>
        <v/>
      </c>
      <c r="I41" s="21">
        <f>IF($A41="","",INDEX('الطلاب'!$P$6:$P$505,MATCH($A41,'الطلاب'!$S$6:$S$505,0)))</f>
        <v/>
      </c>
    </row>
    <row r="42">
      <c r="A42" s="6">
        <f>IF(36&lt;=$B$4,36,"")</f>
        <v/>
      </c>
      <c r="B42" s="6">
        <f>IF($A42="","",INDEX('الطلاب'!$A$6:$A$505,MATCH($A42,'الطلاب'!$S$6:$S$505,0))&amp;"")</f>
        <v/>
      </c>
      <c r="C42" s="6">
        <f>IF($A42="","",INDEX('الطلاب'!$B$6:$B$505,MATCH($A42,'الطلاب'!$S$6:$S$505,0))&amp;"")</f>
        <v/>
      </c>
      <c r="D42" s="6">
        <f>IF($A42="","",INDEX('الطلاب'!$D$6:$D$505,MATCH($A42,'الطلاب'!$S$6:$S$505,0))&amp;"")</f>
        <v/>
      </c>
      <c r="E42" s="6">
        <f>IF($A42="","",INDEX('الطلاب'!$E$6:$E$505,MATCH($A42,'الطلاب'!$S$6:$S$505,0))&amp;"")</f>
        <v/>
      </c>
      <c r="F42" s="6">
        <f>IF($A42="","",INDEX('الطلاب'!$F$6:$F$505,MATCH($A42,'الطلاب'!$S$6:$S$505,0))&amp;"")</f>
        <v/>
      </c>
      <c r="G42" s="20">
        <f>IF($A42="","",INDEX('الطلاب'!$N$6:$N$505,MATCH($A42,'الطلاب'!$S$6:$S$505,0)))</f>
        <v/>
      </c>
      <c r="H42" s="18">
        <f>IF($A42="","",INDEX('الطلاب'!$O$6:$O$505,MATCH($A42,'الطلاب'!$S$6:$S$505,0)))</f>
        <v/>
      </c>
      <c r="I42" s="21">
        <f>IF($A42="","",INDEX('الطلاب'!$P$6:$P$505,MATCH($A42,'الطلاب'!$S$6:$S$505,0)))</f>
        <v/>
      </c>
    </row>
    <row r="43">
      <c r="A43" s="6">
        <f>IF(37&lt;=$B$4,37,"")</f>
        <v/>
      </c>
      <c r="B43" s="6">
        <f>IF($A43="","",INDEX('الطلاب'!$A$6:$A$505,MATCH($A43,'الطلاب'!$S$6:$S$505,0))&amp;"")</f>
        <v/>
      </c>
      <c r="C43" s="6">
        <f>IF($A43="","",INDEX('الطلاب'!$B$6:$B$505,MATCH($A43,'الطلاب'!$S$6:$S$505,0))&amp;"")</f>
        <v/>
      </c>
      <c r="D43" s="6">
        <f>IF($A43="","",INDEX('الطلاب'!$D$6:$D$505,MATCH($A43,'الطلاب'!$S$6:$S$505,0))&amp;"")</f>
        <v/>
      </c>
      <c r="E43" s="6">
        <f>IF($A43="","",INDEX('الطلاب'!$E$6:$E$505,MATCH($A43,'الطلاب'!$S$6:$S$505,0))&amp;"")</f>
        <v/>
      </c>
      <c r="F43" s="6">
        <f>IF($A43="","",INDEX('الطلاب'!$F$6:$F$505,MATCH($A43,'الطلاب'!$S$6:$S$505,0))&amp;"")</f>
        <v/>
      </c>
      <c r="G43" s="20">
        <f>IF($A43="","",INDEX('الطلاب'!$N$6:$N$505,MATCH($A43,'الطلاب'!$S$6:$S$505,0)))</f>
        <v/>
      </c>
      <c r="H43" s="18">
        <f>IF($A43="","",INDEX('الطلاب'!$O$6:$O$505,MATCH($A43,'الطلاب'!$S$6:$S$505,0)))</f>
        <v/>
      </c>
      <c r="I43" s="21">
        <f>IF($A43="","",INDEX('الطلاب'!$P$6:$P$505,MATCH($A43,'الطلاب'!$S$6:$S$505,0)))</f>
        <v/>
      </c>
    </row>
    <row r="44">
      <c r="A44" s="6">
        <f>IF(38&lt;=$B$4,38,"")</f>
        <v/>
      </c>
      <c r="B44" s="6">
        <f>IF($A44="","",INDEX('الطلاب'!$A$6:$A$505,MATCH($A44,'الطلاب'!$S$6:$S$505,0))&amp;"")</f>
        <v/>
      </c>
      <c r="C44" s="6">
        <f>IF($A44="","",INDEX('الطلاب'!$B$6:$B$505,MATCH($A44,'الطلاب'!$S$6:$S$505,0))&amp;"")</f>
        <v/>
      </c>
      <c r="D44" s="6">
        <f>IF($A44="","",INDEX('الطلاب'!$D$6:$D$505,MATCH($A44,'الطلاب'!$S$6:$S$505,0))&amp;"")</f>
        <v/>
      </c>
      <c r="E44" s="6">
        <f>IF($A44="","",INDEX('الطلاب'!$E$6:$E$505,MATCH($A44,'الطلاب'!$S$6:$S$505,0))&amp;"")</f>
        <v/>
      </c>
      <c r="F44" s="6">
        <f>IF($A44="","",INDEX('الطلاب'!$F$6:$F$505,MATCH($A44,'الطلاب'!$S$6:$S$505,0))&amp;"")</f>
        <v/>
      </c>
      <c r="G44" s="20">
        <f>IF($A44="","",INDEX('الطلاب'!$N$6:$N$505,MATCH($A44,'الطلاب'!$S$6:$S$505,0)))</f>
        <v/>
      </c>
      <c r="H44" s="18">
        <f>IF($A44="","",INDEX('الطلاب'!$O$6:$O$505,MATCH($A44,'الطلاب'!$S$6:$S$505,0)))</f>
        <v/>
      </c>
      <c r="I44" s="21">
        <f>IF($A44="","",INDEX('الطلاب'!$P$6:$P$505,MATCH($A44,'الطلاب'!$S$6:$S$505,0)))</f>
        <v/>
      </c>
    </row>
    <row r="45">
      <c r="A45" s="6">
        <f>IF(39&lt;=$B$4,39,"")</f>
        <v/>
      </c>
      <c r="B45" s="6">
        <f>IF($A45="","",INDEX('الطلاب'!$A$6:$A$505,MATCH($A45,'الطلاب'!$S$6:$S$505,0))&amp;"")</f>
        <v/>
      </c>
      <c r="C45" s="6">
        <f>IF($A45="","",INDEX('الطلاب'!$B$6:$B$505,MATCH($A45,'الطلاب'!$S$6:$S$505,0))&amp;"")</f>
        <v/>
      </c>
      <c r="D45" s="6">
        <f>IF($A45="","",INDEX('الطلاب'!$D$6:$D$505,MATCH($A45,'الطلاب'!$S$6:$S$505,0))&amp;"")</f>
        <v/>
      </c>
      <c r="E45" s="6">
        <f>IF($A45="","",INDEX('الطلاب'!$E$6:$E$505,MATCH($A45,'الطلاب'!$S$6:$S$505,0))&amp;"")</f>
        <v/>
      </c>
      <c r="F45" s="6">
        <f>IF($A45="","",INDEX('الطلاب'!$F$6:$F$505,MATCH($A45,'الطلاب'!$S$6:$S$505,0))&amp;"")</f>
        <v/>
      </c>
      <c r="G45" s="20">
        <f>IF($A45="","",INDEX('الطلاب'!$N$6:$N$505,MATCH($A45,'الطلاب'!$S$6:$S$505,0)))</f>
        <v/>
      </c>
      <c r="H45" s="18">
        <f>IF($A45="","",INDEX('الطلاب'!$O$6:$O$505,MATCH($A45,'الطلاب'!$S$6:$S$505,0)))</f>
        <v/>
      </c>
      <c r="I45" s="21">
        <f>IF($A45="","",INDEX('الطلاب'!$P$6:$P$505,MATCH($A45,'الطلاب'!$S$6:$S$505,0)))</f>
        <v/>
      </c>
    </row>
    <row r="46">
      <c r="A46" s="6">
        <f>IF(40&lt;=$B$4,40,"")</f>
        <v/>
      </c>
      <c r="B46" s="6">
        <f>IF($A46="","",INDEX('الطلاب'!$A$6:$A$505,MATCH($A46,'الطلاب'!$S$6:$S$505,0))&amp;"")</f>
        <v/>
      </c>
      <c r="C46" s="6">
        <f>IF($A46="","",INDEX('الطلاب'!$B$6:$B$505,MATCH($A46,'الطلاب'!$S$6:$S$505,0))&amp;"")</f>
        <v/>
      </c>
      <c r="D46" s="6">
        <f>IF($A46="","",INDEX('الطلاب'!$D$6:$D$505,MATCH($A46,'الطلاب'!$S$6:$S$505,0))&amp;"")</f>
        <v/>
      </c>
      <c r="E46" s="6">
        <f>IF($A46="","",INDEX('الطلاب'!$E$6:$E$505,MATCH($A46,'الطلاب'!$S$6:$S$505,0))&amp;"")</f>
        <v/>
      </c>
      <c r="F46" s="6">
        <f>IF($A46="","",INDEX('الطلاب'!$F$6:$F$505,MATCH($A46,'الطلاب'!$S$6:$S$505,0))&amp;"")</f>
        <v/>
      </c>
      <c r="G46" s="20">
        <f>IF($A46="","",INDEX('الطلاب'!$N$6:$N$505,MATCH($A46,'الطلاب'!$S$6:$S$505,0)))</f>
        <v/>
      </c>
      <c r="H46" s="18">
        <f>IF($A46="","",INDEX('الطلاب'!$O$6:$O$505,MATCH($A46,'الطلاب'!$S$6:$S$505,0)))</f>
        <v/>
      </c>
      <c r="I46" s="21">
        <f>IF($A46="","",INDEX('الطلاب'!$P$6:$P$505,MATCH($A46,'الطلاب'!$S$6:$S$505,0)))</f>
        <v/>
      </c>
    </row>
    <row r="47">
      <c r="A47" s="6">
        <f>IF(41&lt;=$B$4,41,"")</f>
        <v/>
      </c>
      <c r="B47" s="6">
        <f>IF($A47="","",INDEX('الطلاب'!$A$6:$A$505,MATCH($A47,'الطلاب'!$S$6:$S$505,0))&amp;"")</f>
        <v/>
      </c>
      <c r="C47" s="6">
        <f>IF($A47="","",INDEX('الطلاب'!$B$6:$B$505,MATCH($A47,'الطلاب'!$S$6:$S$505,0))&amp;"")</f>
        <v/>
      </c>
      <c r="D47" s="6">
        <f>IF($A47="","",INDEX('الطلاب'!$D$6:$D$505,MATCH($A47,'الطلاب'!$S$6:$S$505,0))&amp;"")</f>
        <v/>
      </c>
      <c r="E47" s="6">
        <f>IF($A47="","",INDEX('الطلاب'!$E$6:$E$505,MATCH($A47,'الطلاب'!$S$6:$S$505,0))&amp;"")</f>
        <v/>
      </c>
      <c r="F47" s="6">
        <f>IF($A47="","",INDEX('الطلاب'!$F$6:$F$505,MATCH($A47,'الطلاب'!$S$6:$S$505,0))&amp;"")</f>
        <v/>
      </c>
      <c r="G47" s="20">
        <f>IF($A47="","",INDEX('الطلاب'!$N$6:$N$505,MATCH($A47,'الطلاب'!$S$6:$S$505,0)))</f>
        <v/>
      </c>
      <c r="H47" s="18">
        <f>IF($A47="","",INDEX('الطلاب'!$O$6:$O$505,MATCH($A47,'الطلاب'!$S$6:$S$505,0)))</f>
        <v/>
      </c>
      <c r="I47" s="21">
        <f>IF($A47="","",INDEX('الطلاب'!$P$6:$P$505,MATCH($A47,'الطلاب'!$S$6:$S$505,0)))</f>
        <v/>
      </c>
    </row>
    <row r="48">
      <c r="A48" s="6">
        <f>IF(42&lt;=$B$4,42,"")</f>
        <v/>
      </c>
      <c r="B48" s="6">
        <f>IF($A48="","",INDEX('الطلاب'!$A$6:$A$505,MATCH($A48,'الطلاب'!$S$6:$S$505,0))&amp;"")</f>
        <v/>
      </c>
      <c r="C48" s="6">
        <f>IF($A48="","",INDEX('الطلاب'!$B$6:$B$505,MATCH($A48,'الطلاب'!$S$6:$S$505,0))&amp;"")</f>
        <v/>
      </c>
      <c r="D48" s="6">
        <f>IF($A48="","",INDEX('الطلاب'!$D$6:$D$505,MATCH($A48,'الطلاب'!$S$6:$S$505,0))&amp;"")</f>
        <v/>
      </c>
      <c r="E48" s="6">
        <f>IF($A48="","",INDEX('الطلاب'!$E$6:$E$505,MATCH($A48,'الطلاب'!$S$6:$S$505,0))&amp;"")</f>
        <v/>
      </c>
      <c r="F48" s="6">
        <f>IF($A48="","",INDEX('الطلاب'!$F$6:$F$505,MATCH($A48,'الطلاب'!$S$6:$S$505,0))&amp;"")</f>
        <v/>
      </c>
      <c r="G48" s="20">
        <f>IF($A48="","",INDEX('الطلاب'!$N$6:$N$505,MATCH($A48,'الطلاب'!$S$6:$S$505,0)))</f>
        <v/>
      </c>
      <c r="H48" s="18">
        <f>IF($A48="","",INDEX('الطلاب'!$O$6:$O$505,MATCH($A48,'الطلاب'!$S$6:$S$505,0)))</f>
        <v/>
      </c>
      <c r="I48" s="21">
        <f>IF($A48="","",INDEX('الطلاب'!$P$6:$P$505,MATCH($A48,'الطلاب'!$S$6:$S$505,0)))</f>
        <v/>
      </c>
    </row>
    <row r="49">
      <c r="A49" s="6">
        <f>IF(43&lt;=$B$4,43,"")</f>
        <v/>
      </c>
      <c r="B49" s="6">
        <f>IF($A49="","",INDEX('الطلاب'!$A$6:$A$505,MATCH($A49,'الطلاب'!$S$6:$S$505,0))&amp;"")</f>
        <v/>
      </c>
      <c r="C49" s="6">
        <f>IF($A49="","",INDEX('الطلاب'!$B$6:$B$505,MATCH($A49,'الطلاب'!$S$6:$S$505,0))&amp;"")</f>
        <v/>
      </c>
      <c r="D49" s="6">
        <f>IF($A49="","",INDEX('الطلاب'!$D$6:$D$505,MATCH($A49,'الطلاب'!$S$6:$S$505,0))&amp;"")</f>
        <v/>
      </c>
      <c r="E49" s="6">
        <f>IF($A49="","",INDEX('الطلاب'!$E$6:$E$505,MATCH($A49,'الطلاب'!$S$6:$S$505,0))&amp;"")</f>
        <v/>
      </c>
      <c r="F49" s="6">
        <f>IF($A49="","",INDEX('الطلاب'!$F$6:$F$505,MATCH($A49,'الطلاب'!$S$6:$S$505,0))&amp;"")</f>
        <v/>
      </c>
      <c r="G49" s="20">
        <f>IF($A49="","",INDEX('الطلاب'!$N$6:$N$505,MATCH($A49,'الطلاب'!$S$6:$S$505,0)))</f>
        <v/>
      </c>
      <c r="H49" s="18">
        <f>IF($A49="","",INDEX('الطلاب'!$O$6:$O$505,MATCH($A49,'الطلاب'!$S$6:$S$505,0)))</f>
        <v/>
      </c>
      <c r="I49" s="21">
        <f>IF($A49="","",INDEX('الطلاب'!$P$6:$P$505,MATCH($A49,'الطلاب'!$S$6:$S$505,0)))</f>
        <v/>
      </c>
    </row>
    <row r="50">
      <c r="A50" s="6">
        <f>IF(44&lt;=$B$4,44,"")</f>
        <v/>
      </c>
      <c r="B50" s="6">
        <f>IF($A50="","",INDEX('الطلاب'!$A$6:$A$505,MATCH($A50,'الطلاب'!$S$6:$S$505,0))&amp;"")</f>
        <v/>
      </c>
      <c r="C50" s="6">
        <f>IF($A50="","",INDEX('الطلاب'!$B$6:$B$505,MATCH($A50,'الطلاب'!$S$6:$S$505,0))&amp;"")</f>
        <v/>
      </c>
      <c r="D50" s="6">
        <f>IF($A50="","",INDEX('الطلاب'!$D$6:$D$505,MATCH($A50,'الطلاب'!$S$6:$S$505,0))&amp;"")</f>
        <v/>
      </c>
      <c r="E50" s="6">
        <f>IF($A50="","",INDEX('الطلاب'!$E$6:$E$505,MATCH($A50,'الطلاب'!$S$6:$S$505,0))&amp;"")</f>
        <v/>
      </c>
      <c r="F50" s="6">
        <f>IF($A50="","",INDEX('الطلاب'!$F$6:$F$505,MATCH($A50,'الطلاب'!$S$6:$S$505,0))&amp;"")</f>
        <v/>
      </c>
      <c r="G50" s="20">
        <f>IF($A50="","",INDEX('الطلاب'!$N$6:$N$505,MATCH($A50,'الطلاب'!$S$6:$S$505,0)))</f>
        <v/>
      </c>
      <c r="H50" s="18">
        <f>IF($A50="","",INDEX('الطلاب'!$O$6:$O$505,MATCH($A50,'الطلاب'!$S$6:$S$505,0)))</f>
        <v/>
      </c>
      <c r="I50" s="21">
        <f>IF($A50="","",INDEX('الطلاب'!$P$6:$P$505,MATCH($A50,'الطلاب'!$S$6:$S$505,0)))</f>
        <v/>
      </c>
    </row>
    <row r="51">
      <c r="A51" s="6">
        <f>IF(45&lt;=$B$4,45,"")</f>
        <v/>
      </c>
      <c r="B51" s="6">
        <f>IF($A51="","",INDEX('الطلاب'!$A$6:$A$505,MATCH($A51,'الطلاب'!$S$6:$S$505,0))&amp;"")</f>
        <v/>
      </c>
      <c r="C51" s="6">
        <f>IF($A51="","",INDEX('الطلاب'!$B$6:$B$505,MATCH($A51,'الطلاب'!$S$6:$S$505,0))&amp;"")</f>
        <v/>
      </c>
      <c r="D51" s="6">
        <f>IF($A51="","",INDEX('الطلاب'!$D$6:$D$505,MATCH($A51,'الطلاب'!$S$6:$S$505,0))&amp;"")</f>
        <v/>
      </c>
      <c r="E51" s="6">
        <f>IF($A51="","",INDEX('الطلاب'!$E$6:$E$505,MATCH($A51,'الطلاب'!$S$6:$S$505,0))&amp;"")</f>
        <v/>
      </c>
      <c r="F51" s="6">
        <f>IF($A51="","",INDEX('الطلاب'!$F$6:$F$505,MATCH($A51,'الطلاب'!$S$6:$S$505,0))&amp;"")</f>
        <v/>
      </c>
      <c r="G51" s="20">
        <f>IF($A51="","",INDEX('الطلاب'!$N$6:$N$505,MATCH($A51,'الطلاب'!$S$6:$S$505,0)))</f>
        <v/>
      </c>
      <c r="H51" s="18">
        <f>IF($A51="","",INDEX('الطلاب'!$O$6:$O$505,MATCH($A51,'الطلاب'!$S$6:$S$505,0)))</f>
        <v/>
      </c>
      <c r="I51" s="21">
        <f>IF($A51="","",INDEX('الطلاب'!$P$6:$P$505,MATCH($A51,'الطلاب'!$S$6:$S$505,0)))</f>
        <v/>
      </c>
    </row>
    <row r="52">
      <c r="A52" s="6">
        <f>IF(46&lt;=$B$4,46,"")</f>
        <v/>
      </c>
      <c r="B52" s="6">
        <f>IF($A52="","",INDEX('الطلاب'!$A$6:$A$505,MATCH($A52,'الطلاب'!$S$6:$S$505,0))&amp;"")</f>
        <v/>
      </c>
      <c r="C52" s="6">
        <f>IF($A52="","",INDEX('الطلاب'!$B$6:$B$505,MATCH($A52,'الطلاب'!$S$6:$S$505,0))&amp;"")</f>
        <v/>
      </c>
      <c r="D52" s="6">
        <f>IF($A52="","",INDEX('الطلاب'!$D$6:$D$505,MATCH($A52,'الطلاب'!$S$6:$S$505,0))&amp;"")</f>
        <v/>
      </c>
      <c r="E52" s="6">
        <f>IF($A52="","",INDEX('الطلاب'!$E$6:$E$505,MATCH($A52,'الطلاب'!$S$6:$S$505,0))&amp;"")</f>
        <v/>
      </c>
      <c r="F52" s="6">
        <f>IF($A52="","",INDEX('الطلاب'!$F$6:$F$505,MATCH($A52,'الطلاب'!$S$6:$S$505,0))&amp;"")</f>
        <v/>
      </c>
      <c r="G52" s="20">
        <f>IF($A52="","",INDEX('الطلاب'!$N$6:$N$505,MATCH($A52,'الطلاب'!$S$6:$S$505,0)))</f>
        <v/>
      </c>
      <c r="H52" s="18">
        <f>IF($A52="","",INDEX('الطلاب'!$O$6:$O$505,MATCH($A52,'الطلاب'!$S$6:$S$505,0)))</f>
        <v/>
      </c>
      <c r="I52" s="21">
        <f>IF($A52="","",INDEX('الطلاب'!$P$6:$P$505,MATCH($A52,'الطلاب'!$S$6:$S$505,0)))</f>
        <v/>
      </c>
    </row>
    <row r="53">
      <c r="A53" s="6">
        <f>IF(47&lt;=$B$4,47,"")</f>
        <v/>
      </c>
      <c r="B53" s="6">
        <f>IF($A53="","",INDEX('الطلاب'!$A$6:$A$505,MATCH($A53,'الطلاب'!$S$6:$S$505,0))&amp;"")</f>
        <v/>
      </c>
      <c r="C53" s="6">
        <f>IF($A53="","",INDEX('الطلاب'!$B$6:$B$505,MATCH($A53,'الطلاب'!$S$6:$S$505,0))&amp;"")</f>
        <v/>
      </c>
      <c r="D53" s="6">
        <f>IF($A53="","",INDEX('الطلاب'!$D$6:$D$505,MATCH($A53,'الطلاب'!$S$6:$S$505,0))&amp;"")</f>
        <v/>
      </c>
      <c r="E53" s="6">
        <f>IF($A53="","",INDEX('الطلاب'!$E$6:$E$505,MATCH($A53,'الطلاب'!$S$6:$S$505,0))&amp;"")</f>
        <v/>
      </c>
      <c r="F53" s="6">
        <f>IF($A53="","",INDEX('الطلاب'!$F$6:$F$505,MATCH($A53,'الطلاب'!$S$6:$S$505,0))&amp;"")</f>
        <v/>
      </c>
      <c r="G53" s="20">
        <f>IF($A53="","",INDEX('الطلاب'!$N$6:$N$505,MATCH($A53,'الطلاب'!$S$6:$S$505,0)))</f>
        <v/>
      </c>
      <c r="H53" s="18">
        <f>IF($A53="","",INDEX('الطلاب'!$O$6:$O$505,MATCH($A53,'الطلاب'!$S$6:$S$505,0)))</f>
        <v/>
      </c>
      <c r="I53" s="21">
        <f>IF($A53="","",INDEX('الطلاب'!$P$6:$P$505,MATCH($A53,'الطلاب'!$S$6:$S$505,0)))</f>
        <v/>
      </c>
    </row>
    <row r="54">
      <c r="A54" s="6">
        <f>IF(48&lt;=$B$4,48,"")</f>
        <v/>
      </c>
      <c r="B54" s="6">
        <f>IF($A54="","",INDEX('الطلاب'!$A$6:$A$505,MATCH($A54,'الطلاب'!$S$6:$S$505,0))&amp;"")</f>
        <v/>
      </c>
      <c r="C54" s="6">
        <f>IF($A54="","",INDEX('الطلاب'!$B$6:$B$505,MATCH($A54,'الطلاب'!$S$6:$S$505,0))&amp;"")</f>
        <v/>
      </c>
      <c r="D54" s="6">
        <f>IF($A54="","",INDEX('الطلاب'!$D$6:$D$505,MATCH($A54,'الطلاب'!$S$6:$S$505,0))&amp;"")</f>
        <v/>
      </c>
      <c r="E54" s="6">
        <f>IF($A54="","",INDEX('الطلاب'!$E$6:$E$505,MATCH($A54,'الطلاب'!$S$6:$S$505,0))&amp;"")</f>
        <v/>
      </c>
      <c r="F54" s="6">
        <f>IF($A54="","",INDEX('الطلاب'!$F$6:$F$505,MATCH($A54,'الطلاب'!$S$6:$S$505,0))&amp;"")</f>
        <v/>
      </c>
      <c r="G54" s="20">
        <f>IF($A54="","",INDEX('الطلاب'!$N$6:$N$505,MATCH($A54,'الطلاب'!$S$6:$S$505,0)))</f>
        <v/>
      </c>
      <c r="H54" s="18">
        <f>IF($A54="","",INDEX('الطلاب'!$O$6:$O$505,MATCH($A54,'الطلاب'!$S$6:$S$505,0)))</f>
        <v/>
      </c>
      <c r="I54" s="21">
        <f>IF($A54="","",INDEX('الطلاب'!$P$6:$P$505,MATCH($A54,'الطلاب'!$S$6:$S$505,0)))</f>
        <v/>
      </c>
    </row>
    <row r="55">
      <c r="A55" s="6">
        <f>IF(49&lt;=$B$4,49,"")</f>
        <v/>
      </c>
      <c r="B55" s="6">
        <f>IF($A55="","",INDEX('الطلاب'!$A$6:$A$505,MATCH($A55,'الطلاب'!$S$6:$S$505,0))&amp;"")</f>
        <v/>
      </c>
      <c r="C55" s="6">
        <f>IF($A55="","",INDEX('الطلاب'!$B$6:$B$505,MATCH($A55,'الطلاب'!$S$6:$S$505,0))&amp;"")</f>
        <v/>
      </c>
      <c r="D55" s="6">
        <f>IF($A55="","",INDEX('الطلاب'!$D$6:$D$505,MATCH($A55,'الطلاب'!$S$6:$S$505,0))&amp;"")</f>
        <v/>
      </c>
      <c r="E55" s="6">
        <f>IF($A55="","",INDEX('الطلاب'!$E$6:$E$505,MATCH($A55,'الطلاب'!$S$6:$S$505,0))&amp;"")</f>
        <v/>
      </c>
      <c r="F55" s="6">
        <f>IF($A55="","",INDEX('الطلاب'!$F$6:$F$505,MATCH($A55,'الطلاب'!$S$6:$S$505,0))&amp;"")</f>
        <v/>
      </c>
      <c r="G55" s="20">
        <f>IF($A55="","",INDEX('الطلاب'!$N$6:$N$505,MATCH($A55,'الطلاب'!$S$6:$S$505,0)))</f>
        <v/>
      </c>
      <c r="H55" s="18">
        <f>IF($A55="","",INDEX('الطلاب'!$O$6:$O$505,MATCH($A55,'الطلاب'!$S$6:$S$505,0)))</f>
        <v/>
      </c>
      <c r="I55" s="21">
        <f>IF($A55="","",INDEX('الطلاب'!$P$6:$P$505,MATCH($A55,'الطلاب'!$S$6:$S$505,0)))</f>
        <v/>
      </c>
    </row>
    <row r="56">
      <c r="A56" s="6">
        <f>IF(50&lt;=$B$4,50,"")</f>
        <v/>
      </c>
      <c r="B56" s="6">
        <f>IF($A56="","",INDEX('الطلاب'!$A$6:$A$505,MATCH($A56,'الطلاب'!$S$6:$S$505,0))&amp;"")</f>
        <v/>
      </c>
      <c r="C56" s="6">
        <f>IF($A56="","",INDEX('الطلاب'!$B$6:$B$505,MATCH($A56,'الطلاب'!$S$6:$S$505,0))&amp;"")</f>
        <v/>
      </c>
      <c r="D56" s="6">
        <f>IF($A56="","",INDEX('الطلاب'!$D$6:$D$505,MATCH($A56,'الطلاب'!$S$6:$S$505,0))&amp;"")</f>
        <v/>
      </c>
      <c r="E56" s="6">
        <f>IF($A56="","",INDEX('الطلاب'!$E$6:$E$505,MATCH($A56,'الطلاب'!$S$6:$S$505,0))&amp;"")</f>
        <v/>
      </c>
      <c r="F56" s="6">
        <f>IF($A56="","",INDEX('الطلاب'!$F$6:$F$505,MATCH($A56,'الطلاب'!$S$6:$S$505,0))&amp;"")</f>
        <v/>
      </c>
      <c r="G56" s="20">
        <f>IF($A56="","",INDEX('الطلاب'!$N$6:$N$505,MATCH($A56,'الطلاب'!$S$6:$S$505,0)))</f>
        <v/>
      </c>
      <c r="H56" s="18">
        <f>IF($A56="","",INDEX('الطلاب'!$O$6:$O$505,MATCH($A56,'الطلاب'!$S$6:$S$505,0)))</f>
        <v/>
      </c>
      <c r="I56" s="21">
        <f>IF($A56="","",INDEX('الطلاب'!$P$6:$P$505,MATCH($A56,'الطلاب'!$S$6:$S$505,0)))</f>
        <v/>
      </c>
    </row>
  </sheetData>
  <mergeCells count="2">
    <mergeCell ref="A1:I1"/>
    <mergeCell ref="A2:I2"/>
  </mergeCells>
  <conditionalFormatting sqref="A7:I56">
    <cfRule type="expression" priority="1" dxfId="0">
      <formula>AND($A7&lt;&gt;"",$H7&gt;=2)</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H36"/>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4" customWidth="1" min="3" max="3"/>
    <col width="13" customWidth="1" min="4" max="4"/>
    <col width="14" customWidth="1" min="5" max="5"/>
    <col width="14" customWidth="1" min="6" max="6"/>
    <col width="14" customWidth="1" min="7" max="7"/>
    <col width="16" customWidth="1" min="8" max="8"/>
  </cols>
  <sheetData>
    <row r="1" ht="26" customHeight="1">
      <c r="A1" s="10" t="inlineStr">
        <is>
          <t>شيت اشتراكات باص مدرسة · قالب مجاني من Softwiro</t>
        </is>
      </c>
    </row>
    <row r="2">
      <c r="A2" s="11" t="inlineStr">
        <is>
          <t>هل تعبت من نقل الأرقام بين الشيتات؟ هذا العمل يتم تلقائيًا في برنامج مخصص من Softwiro ← اضغط هنا</t>
        </is>
      </c>
    </row>
    <row r="4">
      <c r="A4" s="24" t="inlineStr">
        <is>
          <t>المقاعد</t>
        </is>
      </c>
    </row>
    <row r="5">
      <c r="A5" s="12" t="inlineStr">
        <is>
          <t>عدد الخطوط</t>
        </is>
      </c>
      <c r="B5" s="18">
        <f>COUNTIF('الخطوط'!$A$6:$A$45,"?*")</f>
        <v/>
      </c>
    </row>
    <row r="6">
      <c r="A6" s="12" t="inlineStr">
        <is>
          <t>إجمالي المقاعد</t>
        </is>
      </c>
      <c r="B6" s="18">
        <f>SUM('الخطوط'!$F$6:$F$45)</f>
        <v/>
      </c>
    </row>
    <row r="7">
      <c r="A7" s="12" t="inlineStr">
        <is>
          <t>المقاعد المشغولة</t>
        </is>
      </c>
      <c r="B7" s="18">
        <f>SUM('الخطوط'!$H$6:$H$45)</f>
        <v/>
      </c>
    </row>
    <row r="8">
      <c r="A8" s="12" t="inlineStr">
        <is>
          <t>المقاعد الخالية</t>
        </is>
      </c>
      <c r="B8" s="18">
        <f>B6-B7</f>
        <v/>
      </c>
    </row>
    <row r="9">
      <c r="A9" s="12" t="inlineStr">
        <is>
          <t>نسبة الإشغال</t>
        </is>
      </c>
      <c r="B9" s="19">
        <f>IF(B6=0,"",ROUND(B7/B6,4))</f>
        <v/>
      </c>
    </row>
    <row r="10">
      <c r="A10" s="12" t="inlineStr">
        <is>
          <t>خطوط ممتلئة أو متجاوزة السعة</t>
        </is>
      </c>
      <c r="B10" s="18">
        <f>COUNTIF('الخطوط'!$K$6:$K$45,"ممتلئ")+COUNTIF('الخطوط'!$K$6:$K$45,"تجاوز السعة")</f>
        <v/>
      </c>
    </row>
    <row r="11">
      <c r="A11" s="12" t="inlineStr">
        <is>
          <t>خطوط قاربت الامتلاء</t>
        </is>
      </c>
      <c r="B11" s="18">
        <f>COUNTIF('الخطوط'!$K$6:$K$45,"قارب الامتلاء")</f>
        <v/>
      </c>
    </row>
    <row r="12">
      <c r="A12" s="12" t="inlineStr">
        <is>
          <t>الإيراد الشهري المتوقع</t>
        </is>
      </c>
      <c r="B12" s="20">
        <f>SUM('الخطوط'!$L$6:$L$45)</f>
        <v/>
      </c>
    </row>
    <row r="14">
      <c r="A14" s="24" t="inlineStr">
        <is>
          <t>المستحق والمحصّل</t>
        </is>
      </c>
    </row>
    <row r="15">
      <c r="A15" s="12" t="inlineStr">
        <is>
          <t>عدد الطلاب المسجلين</t>
        </is>
      </c>
      <c r="B15" s="18">
        <f>COUNTIF('الطلاب'!$A$6:$A$505,"?*")</f>
        <v/>
      </c>
    </row>
    <row r="16">
      <c r="A16" s="12" t="inlineStr">
        <is>
          <t>إجمالي المستحق حتى اليوم</t>
        </is>
      </c>
      <c r="B16" s="20">
        <f>SUM('الطلاب'!$L$6:$L$505)</f>
        <v/>
      </c>
    </row>
    <row r="17">
      <c r="A17" s="12" t="inlineStr">
        <is>
          <t>إجمالي المدفوع</t>
        </is>
      </c>
      <c r="B17" s="20">
        <f>SUM('الطلاب'!$M$6:$M$505)</f>
        <v/>
      </c>
    </row>
    <row r="18">
      <c r="A18" s="12" t="inlineStr">
        <is>
          <t>إجمالي المتأخرات</t>
        </is>
      </c>
      <c r="B18" s="25">
        <f>SUMIF('الطلاب'!$N$6:$N$505,"&gt;0")</f>
        <v/>
      </c>
    </row>
    <row r="19">
      <c r="A19" s="12" t="inlineStr">
        <is>
          <t>دفعات مقدمة (رصيد لأولياء الأمور)</t>
        </is>
      </c>
      <c r="B19" s="20">
        <f>-SUMIF('الطلاب'!$N$6:$N$505,"&lt;0")</f>
        <v/>
      </c>
    </row>
    <row r="20">
      <c r="A20" s="12" t="inlineStr">
        <is>
          <t>نسبة التحصيل من المستحق</t>
        </is>
      </c>
      <c r="B20" s="26">
        <f>IF(B16=0,"",ROUND((B16-B18)/B16,4))</f>
        <v/>
      </c>
    </row>
    <row r="21">
      <c r="A21" s="12" t="inlineStr">
        <is>
          <t>المحصّل في الشهر الحالي</t>
        </is>
      </c>
      <c r="B21" s="20">
        <f>SUMIFS('الدفعات'!$C$6:$C$3005,'الدفعات'!$A$6:$A$3005,"&gt;="&amp;DATE(YEAR('الإعدادات'!$B$4),MONTH('الإعدادات'!$B$4),1),'الدفعات'!$A$6:$A$3005,"&lt;="&amp;'الإعدادات'!$B$4)</f>
        <v/>
      </c>
    </row>
    <row r="22">
      <c r="A22" s="12" t="inlineStr">
        <is>
          <t>طلاب متأخرون</t>
        </is>
      </c>
      <c r="B22" s="18">
        <f>COUNTIF('الطلاب'!$Q$6:$Q$505,"متأخر")</f>
        <v/>
      </c>
    </row>
    <row r="23">
      <c r="A23" s="12" t="inlineStr">
        <is>
          <t>متأخرون شهرين فأكثر</t>
        </is>
      </c>
      <c r="B23" s="18">
        <f>COUNTIF('الطلاب'!$O$6:$O$505,"&gt;=2")</f>
        <v/>
      </c>
    </row>
    <row r="25">
      <c r="A25" s="24" t="inlineStr">
        <is>
          <t>الخطوط</t>
        </is>
      </c>
    </row>
    <row r="26" ht="32" customHeight="1">
      <c r="A26" s="15" t="inlineStr">
        <is>
          <t>الخط</t>
        </is>
      </c>
      <c r="B26" s="15" t="inlineStr">
        <is>
          <t>السائق</t>
        </is>
      </c>
      <c r="C26" s="15" t="inlineStr">
        <is>
          <t>السعة</t>
        </is>
      </c>
      <c r="D26" s="15" t="inlineStr">
        <is>
          <t>المشتركون</t>
        </is>
      </c>
      <c r="E26" s="15" t="inlineStr">
        <is>
          <t>مقاعد خالية</t>
        </is>
      </c>
      <c r="F26" s="15" t="inlineStr">
        <is>
          <t>التنبيه</t>
        </is>
      </c>
      <c r="G26" s="15" t="inlineStr">
        <is>
          <t>الإيراد الشهري</t>
        </is>
      </c>
      <c r="H26" s="15" t="inlineStr">
        <is>
          <t>المتأخرات</t>
        </is>
      </c>
    </row>
    <row r="27">
      <c r="A27" s="12">
        <f>IF('الخطوط'!$A$6&amp;""="","",'الخطوط'!$B$6)</f>
        <v/>
      </c>
      <c r="B27" s="6">
        <f>IF('الخطوط'!$A$6&amp;""="","",'الخطوط'!$C$6&amp;"")</f>
        <v/>
      </c>
      <c r="C27" s="18">
        <f>IF('الخطوط'!$A$6&amp;""="","",'الخطوط'!$F$6)</f>
        <v/>
      </c>
      <c r="D27" s="18">
        <f>IF('الخطوط'!$A$6&amp;""="","",'الخطوط'!$H$6)</f>
        <v/>
      </c>
      <c r="E27" s="18">
        <f>IF('الخطوط'!$A$6&amp;""="","",'الخطوط'!$I$6)</f>
        <v/>
      </c>
      <c r="F27" s="6">
        <f>IF('الخطوط'!$A$6&amp;""="","",'الخطوط'!$K$6&amp;"")</f>
        <v/>
      </c>
      <c r="G27" s="20">
        <f>IF('الخطوط'!$A$6&amp;""="","",'الخطوط'!$L$6)</f>
        <v/>
      </c>
      <c r="H27" s="20">
        <f>IF('الخطوط'!$A$6&amp;""="","",'الخطوط'!$M$6)</f>
        <v/>
      </c>
    </row>
    <row r="28">
      <c r="A28" s="12">
        <f>IF('الخطوط'!$A$7&amp;""="","",'الخطوط'!$B$7)</f>
        <v/>
      </c>
      <c r="B28" s="6">
        <f>IF('الخطوط'!$A$7&amp;""="","",'الخطوط'!$C$7&amp;"")</f>
        <v/>
      </c>
      <c r="C28" s="18">
        <f>IF('الخطوط'!$A$7&amp;""="","",'الخطوط'!$F$7)</f>
        <v/>
      </c>
      <c r="D28" s="18">
        <f>IF('الخطوط'!$A$7&amp;""="","",'الخطوط'!$H$7)</f>
        <v/>
      </c>
      <c r="E28" s="18">
        <f>IF('الخطوط'!$A$7&amp;""="","",'الخطوط'!$I$7)</f>
        <v/>
      </c>
      <c r="F28" s="6">
        <f>IF('الخطوط'!$A$7&amp;""="","",'الخطوط'!$K$7&amp;"")</f>
        <v/>
      </c>
      <c r="G28" s="20">
        <f>IF('الخطوط'!$A$7&amp;""="","",'الخطوط'!$L$7)</f>
        <v/>
      </c>
      <c r="H28" s="20">
        <f>IF('الخطوط'!$A$7&amp;""="","",'الخطوط'!$M$7)</f>
        <v/>
      </c>
    </row>
    <row r="29">
      <c r="A29" s="12">
        <f>IF('الخطوط'!$A$8&amp;""="","",'الخطوط'!$B$8)</f>
        <v/>
      </c>
      <c r="B29" s="6">
        <f>IF('الخطوط'!$A$8&amp;""="","",'الخطوط'!$C$8&amp;"")</f>
        <v/>
      </c>
      <c r="C29" s="18">
        <f>IF('الخطوط'!$A$8&amp;""="","",'الخطوط'!$F$8)</f>
        <v/>
      </c>
      <c r="D29" s="18">
        <f>IF('الخطوط'!$A$8&amp;""="","",'الخطوط'!$H$8)</f>
        <v/>
      </c>
      <c r="E29" s="18">
        <f>IF('الخطوط'!$A$8&amp;""="","",'الخطوط'!$I$8)</f>
        <v/>
      </c>
      <c r="F29" s="6">
        <f>IF('الخطوط'!$A$8&amp;""="","",'الخطوط'!$K$8&amp;"")</f>
        <v/>
      </c>
      <c r="G29" s="20">
        <f>IF('الخطوط'!$A$8&amp;""="","",'الخطوط'!$L$8)</f>
        <v/>
      </c>
      <c r="H29" s="20">
        <f>IF('الخطوط'!$A$8&amp;""="","",'الخطوط'!$M$8)</f>
        <v/>
      </c>
    </row>
    <row r="30">
      <c r="A30" s="12">
        <f>IF('الخطوط'!$A$9&amp;""="","",'الخطوط'!$B$9)</f>
        <v/>
      </c>
      <c r="B30" s="6">
        <f>IF('الخطوط'!$A$9&amp;""="","",'الخطوط'!$C$9&amp;"")</f>
        <v/>
      </c>
      <c r="C30" s="18">
        <f>IF('الخطوط'!$A$9&amp;""="","",'الخطوط'!$F$9)</f>
        <v/>
      </c>
      <c r="D30" s="18">
        <f>IF('الخطوط'!$A$9&amp;""="","",'الخطوط'!$H$9)</f>
        <v/>
      </c>
      <c r="E30" s="18">
        <f>IF('الخطوط'!$A$9&amp;""="","",'الخطوط'!$I$9)</f>
        <v/>
      </c>
      <c r="F30" s="6">
        <f>IF('الخطوط'!$A$9&amp;""="","",'الخطوط'!$K$9&amp;"")</f>
        <v/>
      </c>
      <c r="G30" s="20">
        <f>IF('الخطوط'!$A$9&amp;""="","",'الخطوط'!$L$9)</f>
        <v/>
      </c>
      <c r="H30" s="20">
        <f>IF('الخطوط'!$A$9&amp;""="","",'الخطوط'!$M$9)</f>
        <v/>
      </c>
    </row>
    <row r="31">
      <c r="A31" s="12">
        <f>IF('الخطوط'!$A$10&amp;""="","",'الخطوط'!$B$10)</f>
        <v/>
      </c>
      <c r="B31" s="6">
        <f>IF('الخطوط'!$A$10&amp;""="","",'الخطوط'!$C$10&amp;"")</f>
        <v/>
      </c>
      <c r="C31" s="18">
        <f>IF('الخطوط'!$A$10&amp;""="","",'الخطوط'!$F$10)</f>
        <v/>
      </c>
      <c r="D31" s="18">
        <f>IF('الخطوط'!$A$10&amp;""="","",'الخطوط'!$H$10)</f>
        <v/>
      </c>
      <c r="E31" s="18">
        <f>IF('الخطوط'!$A$10&amp;""="","",'الخطوط'!$I$10)</f>
        <v/>
      </c>
      <c r="F31" s="6">
        <f>IF('الخطوط'!$A$10&amp;""="","",'الخطوط'!$K$10&amp;"")</f>
        <v/>
      </c>
      <c r="G31" s="20">
        <f>IF('الخطوط'!$A$10&amp;""="","",'الخطوط'!$L$10)</f>
        <v/>
      </c>
      <c r="H31" s="20">
        <f>IF('الخطوط'!$A$10&amp;""="","",'الخطوط'!$M$10)</f>
        <v/>
      </c>
    </row>
    <row r="32">
      <c r="A32" s="12">
        <f>IF('الخطوط'!$A$11&amp;""="","",'الخطوط'!$B$11)</f>
        <v/>
      </c>
      <c r="B32" s="6">
        <f>IF('الخطوط'!$A$11&amp;""="","",'الخطوط'!$C$11&amp;"")</f>
        <v/>
      </c>
      <c r="C32" s="18">
        <f>IF('الخطوط'!$A$11&amp;""="","",'الخطوط'!$F$11)</f>
        <v/>
      </c>
      <c r="D32" s="18">
        <f>IF('الخطوط'!$A$11&amp;""="","",'الخطوط'!$H$11)</f>
        <v/>
      </c>
      <c r="E32" s="18">
        <f>IF('الخطوط'!$A$11&amp;""="","",'الخطوط'!$I$11)</f>
        <v/>
      </c>
      <c r="F32" s="6">
        <f>IF('الخطوط'!$A$11&amp;""="","",'الخطوط'!$K$11&amp;"")</f>
        <v/>
      </c>
      <c r="G32" s="20">
        <f>IF('الخطوط'!$A$11&amp;""="","",'الخطوط'!$L$11)</f>
        <v/>
      </c>
      <c r="H32" s="20">
        <f>IF('الخطوط'!$A$11&amp;""="","",'الخطوط'!$M$11)</f>
        <v/>
      </c>
    </row>
    <row r="33">
      <c r="A33" s="12">
        <f>IF('الخطوط'!$A$12&amp;""="","",'الخطوط'!$B$12)</f>
        <v/>
      </c>
      <c r="B33" s="6">
        <f>IF('الخطوط'!$A$12&amp;""="","",'الخطوط'!$C$12&amp;"")</f>
        <v/>
      </c>
      <c r="C33" s="18">
        <f>IF('الخطوط'!$A$12&amp;""="","",'الخطوط'!$F$12)</f>
        <v/>
      </c>
      <c r="D33" s="18">
        <f>IF('الخطوط'!$A$12&amp;""="","",'الخطوط'!$H$12)</f>
        <v/>
      </c>
      <c r="E33" s="18">
        <f>IF('الخطوط'!$A$12&amp;""="","",'الخطوط'!$I$12)</f>
        <v/>
      </c>
      <c r="F33" s="6">
        <f>IF('الخطوط'!$A$12&amp;""="","",'الخطوط'!$K$12&amp;"")</f>
        <v/>
      </c>
      <c r="G33" s="20">
        <f>IF('الخطوط'!$A$12&amp;""="","",'الخطوط'!$L$12)</f>
        <v/>
      </c>
      <c r="H33" s="20">
        <f>IF('الخطوط'!$A$12&amp;""="","",'الخطوط'!$M$12)</f>
        <v/>
      </c>
    </row>
    <row r="34">
      <c r="A34" s="12">
        <f>IF('الخطوط'!$A$13&amp;""="","",'الخطوط'!$B$13)</f>
        <v/>
      </c>
      <c r="B34" s="6">
        <f>IF('الخطوط'!$A$13&amp;""="","",'الخطوط'!$C$13&amp;"")</f>
        <v/>
      </c>
      <c r="C34" s="18">
        <f>IF('الخطوط'!$A$13&amp;""="","",'الخطوط'!$F$13)</f>
        <v/>
      </c>
      <c r="D34" s="18">
        <f>IF('الخطوط'!$A$13&amp;""="","",'الخطوط'!$H$13)</f>
        <v/>
      </c>
      <c r="E34" s="18">
        <f>IF('الخطوط'!$A$13&amp;""="","",'الخطوط'!$I$13)</f>
        <v/>
      </c>
      <c r="F34" s="6">
        <f>IF('الخطوط'!$A$13&amp;""="","",'الخطوط'!$K$13&amp;"")</f>
        <v/>
      </c>
      <c r="G34" s="20">
        <f>IF('الخطوط'!$A$13&amp;""="","",'الخطوط'!$L$13)</f>
        <v/>
      </c>
      <c r="H34" s="20">
        <f>IF('الخطوط'!$A$13&amp;""="","",'الخطوط'!$M$13)</f>
        <v/>
      </c>
    </row>
    <row r="35">
      <c r="A35" s="12">
        <f>IF('الخطوط'!$A$14&amp;""="","",'الخطوط'!$B$14)</f>
        <v/>
      </c>
      <c r="B35" s="6">
        <f>IF('الخطوط'!$A$14&amp;""="","",'الخطوط'!$C$14&amp;"")</f>
        <v/>
      </c>
      <c r="C35" s="18">
        <f>IF('الخطوط'!$A$14&amp;""="","",'الخطوط'!$F$14)</f>
        <v/>
      </c>
      <c r="D35" s="18">
        <f>IF('الخطوط'!$A$14&amp;""="","",'الخطوط'!$H$14)</f>
        <v/>
      </c>
      <c r="E35" s="18">
        <f>IF('الخطوط'!$A$14&amp;""="","",'الخطوط'!$I$14)</f>
        <v/>
      </c>
      <c r="F35" s="6">
        <f>IF('الخطوط'!$A$14&amp;""="","",'الخطوط'!$K$14&amp;"")</f>
        <v/>
      </c>
      <c r="G35" s="20">
        <f>IF('الخطوط'!$A$14&amp;""="","",'الخطوط'!$L$14)</f>
        <v/>
      </c>
      <c r="H35" s="20">
        <f>IF('الخطوط'!$A$14&amp;""="","",'الخطوط'!$M$14)</f>
        <v/>
      </c>
    </row>
    <row r="36">
      <c r="A36" s="12">
        <f>IF('الخطوط'!$A$15&amp;""="","",'الخطوط'!$B$15)</f>
        <v/>
      </c>
      <c r="B36" s="6">
        <f>IF('الخطوط'!$A$15&amp;""="","",'الخطوط'!$C$15&amp;"")</f>
        <v/>
      </c>
      <c r="C36" s="18">
        <f>IF('الخطوط'!$A$15&amp;""="","",'الخطوط'!$F$15)</f>
        <v/>
      </c>
      <c r="D36" s="18">
        <f>IF('الخطوط'!$A$15&amp;""="","",'الخطوط'!$H$15)</f>
        <v/>
      </c>
      <c r="E36" s="18">
        <f>IF('الخطوط'!$A$15&amp;""="","",'الخطوط'!$I$15)</f>
        <v/>
      </c>
      <c r="F36" s="6">
        <f>IF('الخطوط'!$A$15&amp;""="","",'الخطوط'!$K$15&amp;"")</f>
        <v/>
      </c>
      <c r="G36" s="20">
        <f>IF('الخطوط'!$A$15&amp;""="","",'الخطوط'!$L$15)</f>
        <v/>
      </c>
      <c r="H36" s="20">
        <f>IF('الخطوط'!$A$15&amp;""="","",'الخطوط'!$M$15)</f>
        <v/>
      </c>
    </row>
  </sheetData>
  <mergeCells count="2">
    <mergeCell ref="A2:H2"/>
    <mergeCell ref="A1:H1"/>
  </mergeCells>
  <conditionalFormatting sqref="B18">
    <cfRule type="expression" priority="1" dxfId="0">
      <formula>B18&gt;0</formula>
    </cfRule>
  </conditionalFormatting>
  <conditionalFormatting sqref="B10">
    <cfRule type="expression" priority="2" dxfId="0">
      <formula>B10&gt;0</formula>
    </cfRule>
  </conditionalFormatting>
  <conditionalFormatting sqref="B11">
    <cfRule type="expression" priority="3" dxfId="1">
      <formula>B11&gt;0</formula>
    </cfRule>
  </conditionalFormatting>
  <conditionalFormatting sqref="B22:B23">
    <cfRule type="expression" priority="4" dxfId="1">
      <formula>B22&gt;0</formula>
    </cfRule>
  </conditionalFormatting>
  <conditionalFormatting sqref="A27:H36">
    <cfRule type="expression" priority="5" dxfId="0">
      <formula>OR($F27="ممتلئ",$F27="تجاوز السعة")</formula>
    </cfRule>
    <cfRule type="expression" priority="6" dxfId="1">
      <formula>$F27="قارب الامتلاء"</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7"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7" t="inlineStr">
        <is>
          <t>نصمم الشاشات على خطوات عملك، فيسجّل كل شخص ما يخصه فقط.</t>
        </is>
      </c>
    </row>
    <row r="8" ht="48" customHeight="1">
      <c r="B8" s="5" t="inlineStr">
        <is>
          <t>الأعمدة والصيغ ثابتة كما صُمّم الشيت.</t>
        </is>
      </c>
      <c r="C8" s="27" t="inlineStr">
        <is>
          <t>نبني ما تحتاجه أنت: تقارير وتنبيهات وشاشات على طريقتك.</t>
        </is>
      </c>
    </row>
    <row r="9" ht="48" customHeight="1">
      <c r="B9" s="5" t="inlineStr">
        <is>
          <t>النسخ الاحتياطية والأمان على مسؤوليتك.</t>
        </is>
      </c>
      <c r="C9" s="27" t="inlineStr">
        <is>
          <t>البرنامج على خادم مؤمّن مع نسخ احتياطية دورية.</t>
        </is>
      </c>
    </row>
    <row r="11" ht="30" customHeight="1">
      <c r="B11" s="28" t="inlineStr">
        <is>
          <t>تعرّف على برنامج مخصص من Softwiro واطلب عرضًا تجريبيًا ←</t>
        </is>
      </c>
    </row>
    <row r="13">
      <c r="B13" s="29"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اشتراكات باص مدرسة</dc:title>
  <dc:description>يتابع خطوط الباص وسائقيها والطلاب المشتركين في كل خط، والمدفوعات الشهرية وما استحق حتى اليوم والمتأخرات، ويعرض المقاعد الخالية لكل باص وينبهك عند امتلائه.</dc:description>
  <dcterms:created xsi:type="dcterms:W3CDTF">2026-11-05T01:35:10Z</dcterms:created>
  <dcterms:modified xsi:type="dcterms:W3CDTF">2026-11-05T01:35:13Z</dcterms:modified>
  <cp:keywords>Softwiro, Excel, شيت اشتراكات باص مدرسة</cp:keywords>
</cp:coreProperties>
</file>