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كونات" sheetId="3" state="visible" r:id="rId3"/>
    <sheet name="الأطباق" sheetId="4" state="visible" r:id="rId4"/>
    <sheet name="الوصفات" sheetId="5" state="visible" r:id="rId5"/>
    <sheet name="الملخص" sheetId="6" state="visible" r:id="rId6"/>
    <sheet name="لماذا ما زلت على إكسل؟" sheetId="7" state="visible" r:id="rId7"/>
  </sheets>
  <definedNames>
    <definedName name="_xlnm._FilterDatabase" localSheetId="2" hidden="1">'المكونات'!$A$5:$D$305</definedName>
    <definedName name="_xlnm._FilterDatabase" localSheetId="3" hidden="1">'الأطباق'!$A$5:$M$205</definedName>
    <definedName name="_xlnm._FilterDatabase" localSheetId="4" hidden="1">'الوصفات'!$A$5:$G$1005</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5">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restaurant-recipe-costing?utm_source=excel&amp;utm_medium=template&amp;utm_campaign=restaurant-recipe-costing"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restaurant-recipe-costing"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restaurant-recipe-costing"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restaurant-recipe-costing"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restaurant-recipe-costing"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restaurant-recipe-costing"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restaurant-recipe-costing" TargetMode="External" Id="rId1" /><Relationship Type="http://schemas.openxmlformats.org/officeDocument/2006/relationships/hyperlink" Target="https://softwiro.com/ar/contact?utm_source=excel&amp;utm_medium=template&amp;utm_campaign=restaurant-recipe-costing"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تكلفة الأطباق والوصفات</t>
        </is>
      </c>
    </row>
    <row r="3" ht="36" customHeight="1">
      <c r="B3" s="2" t="inlineStr">
        <is>
          <t>يحسب تكلفة كل طبق من مكوناته وكمياتها، ويقترح سعر البيع بنسبة التكلفة التي تحددها، ويعرض هامش الربح ونسبة التكلفة الفعلية، وينبّه للأطباق التي تجاوزت النسبة، ويبيّن أثر ارتفاع سعر أي مكون على كل الأطباق.</t>
        </is>
      </c>
    </row>
    <row r="5">
      <c r="B5" s="3" t="inlineStr">
        <is>
          <t>طريقة الاستخدام</t>
        </is>
      </c>
    </row>
    <row r="6" ht="30" customHeight="1">
      <c r="B6" s="4" t="inlineStr">
        <is>
          <t>1. في شيت «الإعدادات» اكتب نسبة التكلفة المستهدفة (مثل 30%)، ثم اختر مكونًا ونسبة زيادة إن أردت تجربة ارتفاع سعره.</t>
        </is>
      </c>
    </row>
    <row r="7" ht="30" customHeight="1">
      <c r="B7" s="4" t="inlineStr">
        <is>
          <t>2. في شيت «المكونات» اكتب كل مكون ووحدته وسعر الوحدة الواحدة (سعر الكيلو أو اللتر أو القطعة).</t>
        </is>
      </c>
    </row>
    <row r="8" ht="30" customHeight="1">
      <c r="B8" s="4" t="inlineStr">
        <is>
          <t>3. في شيت «الأطباق» اكتب اسم كل طبق وسعر بيعه الفعلي.</t>
        </is>
      </c>
    </row>
    <row r="9" ht="30" customHeight="1">
      <c r="B9" s="4" t="inlineStr">
        <is>
          <t>4. في شيت «الوصفات» أضف سطرًا لكل مكون داخل الطبق: اسم الطبق والمكون والكمية بنفس وحدة المكون (0.150 كجم مثلًا).</t>
        </is>
      </c>
    </row>
    <row r="10" ht="30" customHeight="1">
      <c r="B10" s="4" t="inlineStr">
        <is>
          <t>5. يحسب شيت «الأطباق» تكلفة كل طبق والسعر المقترح والهامش ونسبة التكلفة، ويكتب «فوق المستهدف» أمام الطبق الذي تجاوز النسبة.</t>
        </is>
      </c>
    </row>
    <row r="11" ht="30" customHeight="1">
      <c r="B11" s="4" t="inlineStr">
        <is>
          <t>6. غيّر سعر مكون في «المكونات» فتتحدث تكلفة كل الأطباق التي يدخل فيها، وراجع «الملخص» لأعلى الأطباق ربحًا وأقلها وأثر الزيادة.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اكتب الكمية في الوصفة بنفس وحدة المكون: إن كان السعر للكيلو فاكتب 0.150 لـ 150 جرامًا.</t>
        </is>
      </c>
    </row>
    <row r="20" ht="30" customHeight="1">
      <c r="B20" s="4" t="inlineStr">
        <is>
          <t>• تكلفة الطبق = مجموع (الكمية × سعر وحدة المكون) لكل سطر من وصفته.</t>
        </is>
      </c>
    </row>
    <row r="21" ht="30" customHeight="1">
      <c r="B21" s="4" t="inlineStr">
        <is>
          <t>• السعر المقترح = التكلفة ÷ نسبة التكلفة المستهدفة، مقرّبًا إلى أعلى لأقرب جنيه.</t>
        </is>
      </c>
    </row>
    <row r="22" ht="30" customHeight="1">
      <c r="B22" s="4" t="inlineStr">
        <is>
          <t>• نسبة التكلفة = التكلفة ÷ سعر البيع الفعلي، وهامش الربح = سعر البيع − التكلفة. الطبق «فوق المستهدف» إذا زادت نسبته عن المستهدفة.</t>
        </is>
      </c>
    </row>
    <row r="23" ht="30" customHeight="1">
      <c r="B23" s="4" t="inlineStr">
        <is>
          <t>• الشيت يحسب تكلفة المكونات فقط. الإيجار والرواتب والكهرباء والهالك لا تدخل فيه، فاحسب لها هامشًا عند تحديد النسبة المستهدفة.</t>
        </is>
      </c>
    </row>
    <row r="24" ht="30" customHeight="1">
      <c r="B24" s="4" t="inlineStr">
        <is>
          <t>• الطبق بلا وصفة يظهر «بدون وصفة»، وبلا سعر بيع يظهر «بدون سعر» ولا يدخل في الترتيب. يتسع الشيت لـ 300 مكون و200 طبق و1000 سطر وصفة.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0"/>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4" customWidth="1" min="2" max="2"/>
    <col width="4" customWidth="1" min="3" max="3"/>
  </cols>
  <sheetData>
    <row r="1" ht="26" customHeight="1">
      <c r="A1" s="10" t="inlineStr">
        <is>
          <t>شيت تكلفة الأطباق والوصفات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نسبة التكلفة المستهدفة</t>
        </is>
      </c>
      <c r="B4" s="13" t="n">
        <v>0.3</v>
      </c>
    </row>
    <row r="5">
      <c r="A5" s="12" t="inlineStr">
        <is>
          <t>مكون لتجربة ارتفاع سعره</t>
        </is>
      </c>
      <c r="B5" s="5" t="inlineStr">
        <is>
          <t>جبنة موتزاريلا</t>
        </is>
      </c>
    </row>
    <row r="6">
      <c r="A6" s="12" t="inlineStr">
        <is>
          <t>نسبة الزيادة المتوقعة</t>
        </is>
      </c>
      <c r="B6" s="13" t="n">
        <v>0.25</v>
      </c>
    </row>
    <row r="8">
      <c r="A8" s="8" t="inlineStr">
        <is>
          <t>نسبة التكلفة المستهدفة هي حصة المكونات من سعر البيع التي تريد ألا تتجاوزها (30% تعني أن المكونات لا تزيد عن 30 جنيهًا في طبق سعره 100). المكون والنسبة في السطرين الأخيرين لتجربة «ماذا لو ارتفع سعره؟» ولا يغيّران أسعار المكونات الفعلية.</t>
        </is>
      </c>
    </row>
    <row r="9"/>
    <row r="10"/>
  </sheetData>
  <mergeCells count="3">
    <mergeCell ref="A1:C1"/>
    <mergeCell ref="A2:C2"/>
    <mergeCell ref="A8:B10"/>
  </mergeCells>
  <dataValidations count="1">
    <dataValidation sqref="B5" showDropDown="0" showInputMessage="0" showErrorMessage="0" allowBlank="1" type="list">
      <formula1>='المكونات'!$A$6:$A$305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D305"/>
  <sheetViews>
    <sheetView showGridLines="1" rightToLeft="1" workbookViewId="0">
      <pane ySplit="5" topLeftCell="A6" activePane="bottomLeft" state="frozen"/>
      <selection pane="bottomLeft" activeCell="A1" sqref="A1"/>
    </sheetView>
  </sheetViews>
  <sheetFormatPr baseColWidth="8" defaultRowHeight="15"/>
  <cols>
    <col width="26" customWidth="1" min="1" max="1"/>
    <col width="12" customWidth="1" min="2" max="2"/>
    <col width="16" customWidth="1" min="3" max="3"/>
    <col width="16" customWidth="1" min="4" max="4"/>
  </cols>
  <sheetData>
    <row r="1" ht="26" customHeight="1">
      <c r="A1" s="10" t="inlineStr">
        <is>
          <t>شيت تكلفة الأطباق والوصفات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اسم المكون</t>
        </is>
      </c>
      <c r="B5" s="14" t="inlineStr">
        <is>
          <t>الوحدة</t>
        </is>
      </c>
      <c r="C5" s="14" t="inlineStr">
        <is>
          <t>سعر الوحدة</t>
        </is>
      </c>
      <c r="D5" s="14" t="inlineStr">
        <is>
          <t>عدد الأطباق المستخدم فيها</t>
        </is>
      </c>
    </row>
    <row r="6">
      <c r="A6" s="5" t="inlineStr">
        <is>
          <t>دجاج</t>
        </is>
      </c>
      <c r="B6" s="5" t="inlineStr">
        <is>
          <t>كجم</t>
        </is>
      </c>
      <c r="C6" s="15" t="n">
        <v>110</v>
      </c>
      <c r="D6" s="16">
        <f>IF(A6&amp;""="","",COUNTIFS('الوصفات'!$B$6:$B$1005,A6&amp;""))</f>
        <v/>
      </c>
    </row>
    <row r="7">
      <c r="A7" s="5" t="inlineStr">
        <is>
          <t>أرز</t>
        </is>
      </c>
      <c r="B7" s="5" t="inlineStr">
        <is>
          <t>كجم</t>
        </is>
      </c>
      <c r="C7" s="15" t="n">
        <v>35</v>
      </c>
      <c r="D7" s="16">
        <f>IF(A7&amp;""="","",COUNTIFS('الوصفات'!$B$6:$B$1005,A7&amp;""))</f>
        <v/>
      </c>
    </row>
    <row r="8">
      <c r="A8" s="5" t="inlineStr">
        <is>
          <t>لحم مفروم</t>
        </is>
      </c>
      <c r="B8" s="5" t="inlineStr">
        <is>
          <t>كجم</t>
        </is>
      </c>
      <c r="C8" s="15" t="n">
        <v>380</v>
      </c>
      <c r="D8" s="16">
        <f>IF(A8&amp;""="","",COUNTIFS('الوصفات'!$B$6:$B$1005,A8&amp;""))</f>
        <v/>
      </c>
    </row>
    <row r="9">
      <c r="A9" s="5" t="inlineStr">
        <is>
          <t>طماطم</t>
        </is>
      </c>
      <c r="B9" s="5" t="inlineStr">
        <is>
          <t>كجم</t>
        </is>
      </c>
      <c r="C9" s="15" t="n">
        <v>20</v>
      </c>
      <c r="D9" s="16">
        <f>IF(A9&amp;""="","",COUNTIFS('الوصفات'!$B$6:$B$1005,A9&amp;""))</f>
        <v/>
      </c>
    </row>
    <row r="10">
      <c r="A10" s="5" t="inlineStr">
        <is>
          <t>بصل</t>
        </is>
      </c>
      <c r="B10" s="5" t="inlineStr">
        <is>
          <t>كجم</t>
        </is>
      </c>
      <c r="C10" s="15" t="n">
        <v>15</v>
      </c>
      <c r="D10" s="16">
        <f>IF(A10&amp;""="","",COUNTIFS('الوصفات'!$B$6:$B$1005,A10&amp;""))</f>
        <v/>
      </c>
    </row>
    <row r="11">
      <c r="A11" s="5" t="inlineStr">
        <is>
          <t>زيت</t>
        </is>
      </c>
      <c r="B11" s="5" t="inlineStr">
        <is>
          <t>لتر</t>
        </is>
      </c>
      <c r="C11" s="15" t="n">
        <v>70</v>
      </c>
      <c r="D11" s="16">
        <f>IF(A11&amp;""="","",COUNTIFS('الوصفات'!$B$6:$B$1005,A11&amp;""))</f>
        <v/>
      </c>
    </row>
    <row r="12">
      <c r="A12" s="5" t="inlineStr">
        <is>
          <t>جبنة موتزاريلا</t>
        </is>
      </c>
      <c r="B12" s="5" t="inlineStr">
        <is>
          <t>كجم</t>
        </is>
      </c>
      <c r="C12" s="15" t="n">
        <v>220</v>
      </c>
      <c r="D12" s="16">
        <f>IF(A12&amp;""="","",COUNTIFS('الوصفات'!$B$6:$B$1005,A12&amp;""))</f>
        <v/>
      </c>
    </row>
    <row r="13">
      <c r="A13" s="5" t="inlineStr">
        <is>
          <t>دقيق</t>
        </is>
      </c>
      <c r="B13" s="5" t="inlineStr">
        <is>
          <t>كجم</t>
        </is>
      </c>
      <c r="C13" s="15" t="n">
        <v>25</v>
      </c>
      <c r="D13" s="16">
        <f>IF(A13&amp;""="","",COUNTIFS('الوصفات'!$B$6:$B$1005,A13&amp;""))</f>
        <v/>
      </c>
    </row>
    <row r="14">
      <c r="A14" s="5" t="inlineStr">
        <is>
          <t>عيش برجر</t>
        </is>
      </c>
      <c r="B14" s="5" t="inlineStr">
        <is>
          <t>قطعة</t>
        </is>
      </c>
      <c r="C14" s="15" t="n">
        <v>6</v>
      </c>
      <c r="D14" s="16">
        <f>IF(A14&amp;""="","",COUNTIFS('الوصفات'!$B$6:$B$1005,A14&amp;""))</f>
        <v/>
      </c>
    </row>
    <row r="15">
      <c r="A15" s="5" t="inlineStr">
        <is>
          <t>بطاطس</t>
        </is>
      </c>
      <c r="B15" s="5" t="inlineStr">
        <is>
          <t>كجم</t>
        </is>
      </c>
      <c r="C15" s="15" t="n">
        <v>22</v>
      </c>
      <c r="D15" s="16">
        <f>IF(A15&amp;""="","",COUNTIFS('الوصفات'!$B$6:$B$1005,A15&amp;""))</f>
        <v/>
      </c>
    </row>
    <row r="16">
      <c r="A16" s="5" t="inlineStr">
        <is>
          <t>بن قهوة</t>
        </is>
      </c>
      <c r="B16" s="5" t="inlineStr">
        <is>
          <t>كجم</t>
        </is>
      </c>
      <c r="C16" s="15" t="n">
        <v>600</v>
      </c>
      <c r="D16" s="16">
        <f>IF(A16&amp;""="","",COUNTIFS('الوصفات'!$B$6:$B$1005,A16&amp;""))</f>
        <v/>
      </c>
    </row>
    <row r="17">
      <c r="A17" s="5" t="inlineStr">
        <is>
          <t>حليب</t>
        </is>
      </c>
      <c r="B17" s="5" t="inlineStr">
        <is>
          <t>لتر</t>
        </is>
      </c>
      <c r="C17" s="15" t="n">
        <v>30</v>
      </c>
      <c r="D17" s="16">
        <f>IF(A17&amp;""="","",COUNTIFS('الوصفات'!$B$6:$B$1005,A17&amp;""))</f>
        <v/>
      </c>
    </row>
    <row r="18">
      <c r="A18" s="5" t="inlineStr">
        <is>
          <t>سكر</t>
        </is>
      </c>
      <c r="B18" s="5" t="inlineStr">
        <is>
          <t>كجم</t>
        </is>
      </c>
      <c r="C18" s="15" t="n">
        <v>35</v>
      </c>
      <c r="D18" s="16">
        <f>IF(A18&amp;""="","",COUNTIFS('الوصفات'!$B$6:$B$1005,A18&amp;""))</f>
        <v/>
      </c>
    </row>
    <row r="19">
      <c r="A19" s="5" t="inlineStr">
        <is>
          <t>مكرونة</t>
        </is>
      </c>
      <c r="B19" s="5" t="inlineStr">
        <is>
          <t>كجم</t>
        </is>
      </c>
      <c r="C19" s="15" t="n">
        <v>40</v>
      </c>
      <c r="D19" s="16">
        <f>IF(A19&amp;""="","",COUNTIFS('الوصفات'!$B$6:$B$1005,A19&amp;""))</f>
        <v/>
      </c>
    </row>
    <row r="20">
      <c r="A20" s="5" t="inlineStr">
        <is>
          <t>صلصة طماطم</t>
        </is>
      </c>
      <c r="B20" s="5" t="inlineStr">
        <is>
          <t>كجم</t>
        </is>
      </c>
      <c r="C20" s="15" t="n">
        <v>60</v>
      </c>
      <c r="D20" s="16">
        <f>IF(A20&amp;""="","",COUNTIFS('الوصفات'!$B$6:$B$1005,A20&amp;""))</f>
        <v/>
      </c>
    </row>
    <row r="21">
      <c r="A21" s="5" t="n"/>
      <c r="B21" s="5" t="n"/>
      <c r="C21" s="15" t="n"/>
      <c r="D21" s="16">
        <f>IF(A21&amp;""="","",COUNTIFS('الوصفات'!$B$6:$B$1005,A21&amp;""))</f>
        <v/>
      </c>
    </row>
    <row r="22">
      <c r="A22" s="5" t="n"/>
      <c r="B22" s="5" t="n"/>
      <c r="C22" s="15" t="n"/>
      <c r="D22" s="16">
        <f>IF(A22&amp;""="","",COUNTIFS('الوصفات'!$B$6:$B$1005,A22&amp;""))</f>
        <v/>
      </c>
    </row>
    <row r="23">
      <c r="A23" s="5" t="n"/>
      <c r="B23" s="5" t="n"/>
      <c r="C23" s="15" t="n"/>
      <c r="D23" s="16">
        <f>IF(A23&amp;""="","",COUNTIFS('الوصفات'!$B$6:$B$1005,A23&amp;""))</f>
        <v/>
      </c>
    </row>
    <row r="24">
      <c r="A24" s="5" t="n"/>
      <c r="B24" s="5" t="n"/>
      <c r="C24" s="15" t="n"/>
      <c r="D24" s="16">
        <f>IF(A24&amp;""="","",COUNTIFS('الوصفات'!$B$6:$B$1005,A24&amp;""))</f>
        <v/>
      </c>
    </row>
    <row r="25">
      <c r="A25" s="5" t="n"/>
      <c r="B25" s="5" t="n"/>
      <c r="C25" s="15" t="n"/>
      <c r="D25" s="16">
        <f>IF(A25&amp;""="","",COUNTIFS('الوصفات'!$B$6:$B$1005,A25&amp;""))</f>
        <v/>
      </c>
    </row>
    <row r="26">
      <c r="A26" s="5" t="n"/>
      <c r="B26" s="5" t="n"/>
      <c r="C26" s="15" t="n"/>
      <c r="D26" s="16">
        <f>IF(A26&amp;""="","",COUNTIFS('الوصفات'!$B$6:$B$1005,A26&amp;""))</f>
        <v/>
      </c>
    </row>
    <row r="27">
      <c r="A27" s="5" t="n"/>
      <c r="B27" s="5" t="n"/>
      <c r="C27" s="15" t="n"/>
      <c r="D27" s="16">
        <f>IF(A27&amp;""="","",COUNTIFS('الوصفات'!$B$6:$B$1005,A27&amp;""))</f>
        <v/>
      </c>
    </row>
    <row r="28">
      <c r="A28" s="5" t="n"/>
      <c r="B28" s="5" t="n"/>
      <c r="C28" s="15" t="n"/>
      <c r="D28" s="16">
        <f>IF(A28&amp;""="","",COUNTIFS('الوصفات'!$B$6:$B$1005,A28&amp;""))</f>
        <v/>
      </c>
    </row>
    <row r="29">
      <c r="A29" s="5" t="n"/>
      <c r="B29" s="5" t="n"/>
      <c r="C29" s="15" t="n"/>
      <c r="D29" s="16">
        <f>IF(A29&amp;""="","",COUNTIFS('الوصفات'!$B$6:$B$1005,A29&amp;""))</f>
        <v/>
      </c>
    </row>
    <row r="30">
      <c r="A30" s="5" t="n"/>
      <c r="B30" s="5" t="n"/>
      <c r="C30" s="15" t="n"/>
      <c r="D30" s="16">
        <f>IF(A30&amp;""="","",COUNTIFS('الوصفات'!$B$6:$B$1005,A30&amp;""))</f>
        <v/>
      </c>
    </row>
    <row r="31">
      <c r="A31" s="5" t="n"/>
      <c r="B31" s="5" t="n"/>
      <c r="C31" s="15" t="n"/>
      <c r="D31" s="16">
        <f>IF(A31&amp;""="","",COUNTIFS('الوصفات'!$B$6:$B$1005,A31&amp;""))</f>
        <v/>
      </c>
    </row>
    <row r="32">
      <c r="A32" s="5" t="n"/>
      <c r="B32" s="5" t="n"/>
      <c r="C32" s="15" t="n"/>
      <c r="D32" s="16">
        <f>IF(A32&amp;""="","",COUNTIFS('الوصفات'!$B$6:$B$1005,A32&amp;""))</f>
        <v/>
      </c>
    </row>
    <row r="33">
      <c r="A33" s="5" t="n"/>
      <c r="B33" s="5" t="n"/>
      <c r="C33" s="15" t="n"/>
      <c r="D33" s="16">
        <f>IF(A33&amp;""="","",COUNTIFS('الوصفات'!$B$6:$B$1005,A33&amp;""))</f>
        <v/>
      </c>
    </row>
    <row r="34">
      <c r="A34" s="5" t="n"/>
      <c r="B34" s="5" t="n"/>
      <c r="C34" s="15" t="n"/>
      <c r="D34" s="16">
        <f>IF(A34&amp;""="","",COUNTIFS('الوصفات'!$B$6:$B$1005,A34&amp;""))</f>
        <v/>
      </c>
    </row>
    <row r="35">
      <c r="A35" s="5" t="n"/>
      <c r="B35" s="5" t="n"/>
      <c r="C35" s="15" t="n"/>
      <c r="D35" s="16">
        <f>IF(A35&amp;""="","",COUNTIFS('الوصفات'!$B$6:$B$1005,A35&amp;""))</f>
        <v/>
      </c>
    </row>
    <row r="36">
      <c r="A36" s="5" t="n"/>
      <c r="B36" s="5" t="n"/>
      <c r="C36" s="15" t="n"/>
      <c r="D36" s="16">
        <f>IF(A36&amp;""="","",COUNTIFS('الوصفات'!$B$6:$B$1005,A36&amp;""))</f>
        <v/>
      </c>
    </row>
    <row r="37">
      <c r="A37" s="5" t="n"/>
      <c r="B37" s="5" t="n"/>
      <c r="C37" s="15" t="n"/>
      <c r="D37" s="16">
        <f>IF(A37&amp;""="","",COUNTIFS('الوصفات'!$B$6:$B$1005,A37&amp;""))</f>
        <v/>
      </c>
    </row>
    <row r="38">
      <c r="A38" s="5" t="n"/>
      <c r="B38" s="5" t="n"/>
      <c r="C38" s="15" t="n"/>
      <c r="D38" s="16">
        <f>IF(A38&amp;""="","",COUNTIFS('الوصفات'!$B$6:$B$1005,A38&amp;""))</f>
        <v/>
      </c>
    </row>
    <row r="39">
      <c r="A39" s="5" t="n"/>
      <c r="B39" s="5" t="n"/>
      <c r="C39" s="15" t="n"/>
      <c r="D39" s="16">
        <f>IF(A39&amp;""="","",COUNTIFS('الوصفات'!$B$6:$B$1005,A39&amp;""))</f>
        <v/>
      </c>
    </row>
    <row r="40">
      <c r="A40" s="5" t="n"/>
      <c r="B40" s="5" t="n"/>
      <c r="C40" s="15" t="n"/>
      <c r="D40" s="16">
        <f>IF(A40&amp;""="","",COUNTIFS('الوصفات'!$B$6:$B$1005,A40&amp;""))</f>
        <v/>
      </c>
    </row>
    <row r="41">
      <c r="A41" s="5" t="n"/>
      <c r="B41" s="5" t="n"/>
      <c r="C41" s="15" t="n"/>
      <c r="D41" s="16">
        <f>IF(A41&amp;""="","",COUNTIFS('الوصفات'!$B$6:$B$1005,A41&amp;""))</f>
        <v/>
      </c>
    </row>
    <row r="42">
      <c r="A42" s="5" t="n"/>
      <c r="B42" s="5" t="n"/>
      <c r="C42" s="15" t="n"/>
      <c r="D42" s="16">
        <f>IF(A42&amp;""="","",COUNTIFS('الوصفات'!$B$6:$B$1005,A42&amp;""))</f>
        <v/>
      </c>
    </row>
    <row r="43">
      <c r="A43" s="5" t="n"/>
      <c r="B43" s="5" t="n"/>
      <c r="C43" s="15" t="n"/>
      <c r="D43" s="16">
        <f>IF(A43&amp;""="","",COUNTIFS('الوصفات'!$B$6:$B$1005,A43&amp;""))</f>
        <v/>
      </c>
    </row>
    <row r="44">
      <c r="A44" s="5" t="n"/>
      <c r="B44" s="5" t="n"/>
      <c r="C44" s="15" t="n"/>
      <c r="D44" s="16">
        <f>IF(A44&amp;""="","",COUNTIFS('الوصفات'!$B$6:$B$1005,A44&amp;""))</f>
        <v/>
      </c>
    </row>
    <row r="45">
      <c r="A45" s="5" t="n"/>
      <c r="B45" s="5" t="n"/>
      <c r="C45" s="15" t="n"/>
      <c r="D45" s="16">
        <f>IF(A45&amp;""="","",COUNTIFS('الوصفات'!$B$6:$B$1005,A45&amp;""))</f>
        <v/>
      </c>
    </row>
    <row r="46">
      <c r="A46" s="5" t="n"/>
      <c r="B46" s="5" t="n"/>
      <c r="C46" s="15" t="n"/>
      <c r="D46" s="16">
        <f>IF(A46&amp;""="","",COUNTIFS('الوصفات'!$B$6:$B$1005,A46&amp;""))</f>
        <v/>
      </c>
    </row>
    <row r="47">
      <c r="A47" s="5" t="n"/>
      <c r="B47" s="5" t="n"/>
      <c r="C47" s="15" t="n"/>
      <c r="D47" s="16">
        <f>IF(A47&amp;""="","",COUNTIFS('الوصفات'!$B$6:$B$1005,A47&amp;""))</f>
        <v/>
      </c>
    </row>
    <row r="48">
      <c r="A48" s="5" t="n"/>
      <c r="B48" s="5" t="n"/>
      <c r="C48" s="15" t="n"/>
      <c r="D48" s="16">
        <f>IF(A48&amp;""="","",COUNTIFS('الوصفات'!$B$6:$B$1005,A48&amp;""))</f>
        <v/>
      </c>
    </row>
    <row r="49">
      <c r="A49" s="5" t="n"/>
      <c r="B49" s="5" t="n"/>
      <c r="C49" s="15" t="n"/>
      <c r="D49" s="16">
        <f>IF(A49&amp;""="","",COUNTIFS('الوصفات'!$B$6:$B$1005,A49&amp;""))</f>
        <v/>
      </c>
    </row>
    <row r="50">
      <c r="A50" s="5" t="n"/>
      <c r="B50" s="5" t="n"/>
      <c r="C50" s="15" t="n"/>
      <c r="D50" s="16">
        <f>IF(A50&amp;""="","",COUNTIFS('الوصفات'!$B$6:$B$1005,A50&amp;""))</f>
        <v/>
      </c>
    </row>
    <row r="51">
      <c r="A51" s="5" t="n"/>
      <c r="B51" s="5" t="n"/>
      <c r="C51" s="15" t="n"/>
      <c r="D51" s="16">
        <f>IF(A51&amp;""="","",COUNTIFS('الوصفات'!$B$6:$B$1005,A51&amp;""))</f>
        <v/>
      </c>
    </row>
    <row r="52">
      <c r="A52" s="5" t="n"/>
      <c r="B52" s="5" t="n"/>
      <c r="C52" s="15" t="n"/>
      <c r="D52" s="16">
        <f>IF(A52&amp;""="","",COUNTIFS('الوصفات'!$B$6:$B$1005,A52&amp;""))</f>
        <v/>
      </c>
    </row>
    <row r="53">
      <c r="A53" s="5" t="n"/>
      <c r="B53" s="5" t="n"/>
      <c r="C53" s="15" t="n"/>
      <c r="D53" s="16">
        <f>IF(A53&amp;""="","",COUNTIFS('الوصفات'!$B$6:$B$1005,A53&amp;""))</f>
        <v/>
      </c>
    </row>
    <row r="54">
      <c r="A54" s="5" t="n"/>
      <c r="B54" s="5" t="n"/>
      <c r="C54" s="15" t="n"/>
      <c r="D54" s="16">
        <f>IF(A54&amp;""="","",COUNTIFS('الوصفات'!$B$6:$B$1005,A54&amp;""))</f>
        <v/>
      </c>
    </row>
    <row r="55">
      <c r="A55" s="5" t="n"/>
      <c r="B55" s="5" t="n"/>
      <c r="C55" s="15" t="n"/>
      <c r="D55" s="16">
        <f>IF(A55&amp;""="","",COUNTIFS('الوصفات'!$B$6:$B$1005,A55&amp;""))</f>
        <v/>
      </c>
    </row>
    <row r="56">
      <c r="A56" s="5" t="n"/>
      <c r="B56" s="5" t="n"/>
      <c r="C56" s="15" t="n"/>
      <c r="D56" s="16">
        <f>IF(A56&amp;""="","",COUNTIFS('الوصفات'!$B$6:$B$1005,A56&amp;""))</f>
        <v/>
      </c>
    </row>
    <row r="57">
      <c r="A57" s="5" t="n"/>
      <c r="B57" s="5" t="n"/>
      <c r="C57" s="15" t="n"/>
      <c r="D57" s="16">
        <f>IF(A57&amp;""="","",COUNTIFS('الوصفات'!$B$6:$B$1005,A57&amp;""))</f>
        <v/>
      </c>
    </row>
    <row r="58">
      <c r="A58" s="5" t="n"/>
      <c r="B58" s="5" t="n"/>
      <c r="C58" s="15" t="n"/>
      <c r="D58" s="16">
        <f>IF(A58&amp;""="","",COUNTIFS('الوصفات'!$B$6:$B$1005,A58&amp;""))</f>
        <v/>
      </c>
    </row>
    <row r="59">
      <c r="A59" s="5" t="n"/>
      <c r="B59" s="5" t="n"/>
      <c r="C59" s="15" t="n"/>
      <c r="D59" s="16">
        <f>IF(A59&amp;""="","",COUNTIFS('الوصفات'!$B$6:$B$1005,A59&amp;""))</f>
        <v/>
      </c>
    </row>
    <row r="60">
      <c r="A60" s="5" t="n"/>
      <c r="B60" s="5" t="n"/>
      <c r="C60" s="15" t="n"/>
      <c r="D60" s="16">
        <f>IF(A60&amp;""="","",COUNTIFS('الوصفات'!$B$6:$B$1005,A60&amp;""))</f>
        <v/>
      </c>
    </row>
    <row r="61">
      <c r="A61" s="5" t="n"/>
      <c r="B61" s="5" t="n"/>
      <c r="C61" s="15" t="n"/>
      <c r="D61" s="16">
        <f>IF(A61&amp;""="","",COUNTIFS('الوصفات'!$B$6:$B$1005,A61&amp;""))</f>
        <v/>
      </c>
    </row>
    <row r="62">
      <c r="A62" s="5" t="n"/>
      <c r="B62" s="5" t="n"/>
      <c r="C62" s="15" t="n"/>
      <c r="D62" s="16">
        <f>IF(A62&amp;""="","",COUNTIFS('الوصفات'!$B$6:$B$1005,A62&amp;""))</f>
        <v/>
      </c>
    </row>
    <row r="63">
      <c r="A63" s="5" t="n"/>
      <c r="B63" s="5" t="n"/>
      <c r="C63" s="15" t="n"/>
      <c r="D63" s="16">
        <f>IF(A63&amp;""="","",COUNTIFS('الوصفات'!$B$6:$B$1005,A63&amp;""))</f>
        <v/>
      </c>
    </row>
    <row r="64">
      <c r="A64" s="5" t="n"/>
      <c r="B64" s="5" t="n"/>
      <c r="C64" s="15" t="n"/>
      <c r="D64" s="16">
        <f>IF(A64&amp;""="","",COUNTIFS('الوصفات'!$B$6:$B$1005,A64&amp;""))</f>
        <v/>
      </c>
    </row>
    <row r="65">
      <c r="A65" s="5" t="n"/>
      <c r="B65" s="5" t="n"/>
      <c r="C65" s="15" t="n"/>
      <c r="D65" s="16">
        <f>IF(A65&amp;""="","",COUNTIFS('الوصفات'!$B$6:$B$1005,A65&amp;""))</f>
        <v/>
      </c>
    </row>
    <row r="66">
      <c r="A66" s="5" t="n"/>
      <c r="B66" s="5" t="n"/>
      <c r="C66" s="15" t="n"/>
      <c r="D66" s="16">
        <f>IF(A66&amp;""="","",COUNTIFS('الوصفات'!$B$6:$B$1005,A66&amp;""))</f>
        <v/>
      </c>
    </row>
    <row r="67">
      <c r="A67" s="5" t="n"/>
      <c r="B67" s="5" t="n"/>
      <c r="C67" s="15" t="n"/>
      <c r="D67" s="16">
        <f>IF(A67&amp;""="","",COUNTIFS('الوصفات'!$B$6:$B$1005,A67&amp;""))</f>
        <v/>
      </c>
    </row>
    <row r="68">
      <c r="A68" s="5" t="n"/>
      <c r="B68" s="5" t="n"/>
      <c r="C68" s="15" t="n"/>
      <c r="D68" s="16">
        <f>IF(A68&amp;""="","",COUNTIFS('الوصفات'!$B$6:$B$1005,A68&amp;""))</f>
        <v/>
      </c>
    </row>
    <row r="69">
      <c r="A69" s="5" t="n"/>
      <c r="B69" s="5" t="n"/>
      <c r="C69" s="15" t="n"/>
      <c r="D69" s="16">
        <f>IF(A69&amp;""="","",COUNTIFS('الوصفات'!$B$6:$B$1005,A69&amp;""))</f>
        <v/>
      </c>
    </row>
    <row r="70">
      <c r="A70" s="5" t="n"/>
      <c r="B70" s="5" t="n"/>
      <c r="C70" s="15" t="n"/>
      <c r="D70" s="16">
        <f>IF(A70&amp;""="","",COUNTIFS('الوصفات'!$B$6:$B$1005,A70&amp;""))</f>
        <v/>
      </c>
    </row>
    <row r="71">
      <c r="A71" s="5" t="n"/>
      <c r="B71" s="5" t="n"/>
      <c r="C71" s="15" t="n"/>
      <c r="D71" s="16">
        <f>IF(A71&amp;""="","",COUNTIFS('الوصفات'!$B$6:$B$1005,A71&amp;""))</f>
        <v/>
      </c>
    </row>
    <row r="72">
      <c r="A72" s="5" t="n"/>
      <c r="B72" s="5" t="n"/>
      <c r="C72" s="15" t="n"/>
      <c r="D72" s="16">
        <f>IF(A72&amp;""="","",COUNTIFS('الوصفات'!$B$6:$B$1005,A72&amp;""))</f>
        <v/>
      </c>
    </row>
    <row r="73">
      <c r="A73" s="5" t="n"/>
      <c r="B73" s="5" t="n"/>
      <c r="C73" s="15" t="n"/>
      <c r="D73" s="16">
        <f>IF(A73&amp;""="","",COUNTIFS('الوصفات'!$B$6:$B$1005,A73&amp;""))</f>
        <v/>
      </c>
    </row>
    <row r="74">
      <c r="A74" s="5" t="n"/>
      <c r="B74" s="5" t="n"/>
      <c r="C74" s="15" t="n"/>
      <c r="D74" s="16">
        <f>IF(A74&amp;""="","",COUNTIFS('الوصفات'!$B$6:$B$1005,A74&amp;""))</f>
        <v/>
      </c>
    </row>
    <row r="75">
      <c r="A75" s="5" t="n"/>
      <c r="B75" s="5" t="n"/>
      <c r="C75" s="15" t="n"/>
      <c r="D75" s="16">
        <f>IF(A75&amp;""="","",COUNTIFS('الوصفات'!$B$6:$B$1005,A75&amp;""))</f>
        <v/>
      </c>
    </row>
    <row r="76">
      <c r="A76" s="5" t="n"/>
      <c r="B76" s="5" t="n"/>
      <c r="C76" s="15" t="n"/>
      <c r="D76" s="16">
        <f>IF(A76&amp;""="","",COUNTIFS('الوصفات'!$B$6:$B$1005,A76&amp;""))</f>
        <v/>
      </c>
    </row>
    <row r="77">
      <c r="A77" s="5" t="n"/>
      <c r="B77" s="5" t="n"/>
      <c r="C77" s="15" t="n"/>
      <c r="D77" s="16">
        <f>IF(A77&amp;""="","",COUNTIFS('الوصفات'!$B$6:$B$1005,A77&amp;""))</f>
        <v/>
      </c>
    </row>
    <row r="78">
      <c r="A78" s="5" t="n"/>
      <c r="B78" s="5" t="n"/>
      <c r="C78" s="15" t="n"/>
      <c r="D78" s="16">
        <f>IF(A78&amp;""="","",COUNTIFS('الوصفات'!$B$6:$B$1005,A78&amp;""))</f>
        <v/>
      </c>
    </row>
    <row r="79">
      <c r="A79" s="5" t="n"/>
      <c r="B79" s="5" t="n"/>
      <c r="C79" s="15" t="n"/>
      <c r="D79" s="16">
        <f>IF(A79&amp;""="","",COUNTIFS('الوصفات'!$B$6:$B$1005,A79&amp;""))</f>
        <v/>
      </c>
    </row>
    <row r="80">
      <c r="A80" s="5" t="n"/>
      <c r="B80" s="5" t="n"/>
      <c r="C80" s="15" t="n"/>
      <c r="D80" s="16">
        <f>IF(A80&amp;""="","",COUNTIFS('الوصفات'!$B$6:$B$1005,A80&amp;""))</f>
        <v/>
      </c>
    </row>
    <row r="81">
      <c r="A81" s="5" t="n"/>
      <c r="B81" s="5" t="n"/>
      <c r="C81" s="15" t="n"/>
      <c r="D81" s="16">
        <f>IF(A81&amp;""="","",COUNTIFS('الوصفات'!$B$6:$B$1005,A81&amp;""))</f>
        <v/>
      </c>
    </row>
    <row r="82">
      <c r="A82" s="5" t="n"/>
      <c r="B82" s="5" t="n"/>
      <c r="C82" s="15" t="n"/>
      <c r="D82" s="16">
        <f>IF(A82&amp;""="","",COUNTIFS('الوصفات'!$B$6:$B$1005,A82&amp;""))</f>
        <v/>
      </c>
    </row>
    <row r="83">
      <c r="A83" s="5" t="n"/>
      <c r="B83" s="5" t="n"/>
      <c r="C83" s="15" t="n"/>
      <c r="D83" s="16">
        <f>IF(A83&amp;""="","",COUNTIFS('الوصفات'!$B$6:$B$1005,A83&amp;""))</f>
        <v/>
      </c>
    </row>
    <row r="84">
      <c r="A84" s="5" t="n"/>
      <c r="B84" s="5" t="n"/>
      <c r="C84" s="15" t="n"/>
      <c r="D84" s="16">
        <f>IF(A84&amp;""="","",COUNTIFS('الوصفات'!$B$6:$B$1005,A84&amp;""))</f>
        <v/>
      </c>
    </row>
    <row r="85">
      <c r="A85" s="5" t="n"/>
      <c r="B85" s="5" t="n"/>
      <c r="C85" s="15" t="n"/>
      <c r="D85" s="16">
        <f>IF(A85&amp;""="","",COUNTIFS('الوصفات'!$B$6:$B$1005,A85&amp;""))</f>
        <v/>
      </c>
    </row>
    <row r="86">
      <c r="A86" s="5" t="n"/>
      <c r="B86" s="5" t="n"/>
      <c r="C86" s="15" t="n"/>
      <c r="D86" s="16">
        <f>IF(A86&amp;""="","",COUNTIFS('الوصفات'!$B$6:$B$1005,A86&amp;""))</f>
        <v/>
      </c>
    </row>
    <row r="87">
      <c r="A87" s="5" t="n"/>
      <c r="B87" s="5" t="n"/>
      <c r="C87" s="15" t="n"/>
      <c r="D87" s="16">
        <f>IF(A87&amp;""="","",COUNTIFS('الوصفات'!$B$6:$B$1005,A87&amp;""))</f>
        <v/>
      </c>
    </row>
    <row r="88">
      <c r="A88" s="5" t="n"/>
      <c r="B88" s="5" t="n"/>
      <c r="C88" s="15" t="n"/>
      <c r="D88" s="16">
        <f>IF(A88&amp;""="","",COUNTIFS('الوصفات'!$B$6:$B$1005,A88&amp;""))</f>
        <v/>
      </c>
    </row>
    <row r="89">
      <c r="A89" s="5" t="n"/>
      <c r="B89" s="5" t="n"/>
      <c r="C89" s="15" t="n"/>
      <c r="D89" s="16">
        <f>IF(A89&amp;""="","",COUNTIFS('الوصفات'!$B$6:$B$1005,A89&amp;""))</f>
        <v/>
      </c>
    </row>
    <row r="90">
      <c r="A90" s="5" t="n"/>
      <c r="B90" s="5" t="n"/>
      <c r="C90" s="15" t="n"/>
      <c r="D90" s="16">
        <f>IF(A90&amp;""="","",COUNTIFS('الوصفات'!$B$6:$B$1005,A90&amp;""))</f>
        <v/>
      </c>
    </row>
    <row r="91">
      <c r="A91" s="5" t="n"/>
      <c r="B91" s="5" t="n"/>
      <c r="C91" s="15" t="n"/>
      <c r="D91" s="16">
        <f>IF(A91&amp;""="","",COUNTIFS('الوصفات'!$B$6:$B$1005,A91&amp;""))</f>
        <v/>
      </c>
    </row>
    <row r="92">
      <c r="A92" s="5" t="n"/>
      <c r="B92" s="5" t="n"/>
      <c r="C92" s="15" t="n"/>
      <c r="D92" s="16">
        <f>IF(A92&amp;""="","",COUNTIFS('الوصفات'!$B$6:$B$1005,A92&amp;""))</f>
        <v/>
      </c>
    </row>
    <row r="93">
      <c r="A93" s="5" t="n"/>
      <c r="B93" s="5" t="n"/>
      <c r="C93" s="15" t="n"/>
      <c r="D93" s="16">
        <f>IF(A93&amp;""="","",COUNTIFS('الوصفات'!$B$6:$B$1005,A93&amp;""))</f>
        <v/>
      </c>
    </row>
    <row r="94">
      <c r="A94" s="5" t="n"/>
      <c r="B94" s="5" t="n"/>
      <c r="C94" s="15" t="n"/>
      <c r="D94" s="16">
        <f>IF(A94&amp;""="","",COUNTIFS('الوصفات'!$B$6:$B$1005,A94&amp;""))</f>
        <v/>
      </c>
    </row>
    <row r="95">
      <c r="A95" s="5" t="n"/>
      <c r="B95" s="5" t="n"/>
      <c r="C95" s="15" t="n"/>
      <c r="D95" s="16">
        <f>IF(A95&amp;""="","",COUNTIFS('الوصفات'!$B$6:$B$1005,A95&amp;""))</f>
        <v/>
      </c>
    </row>
    <row r="96">
      <c r="A96" s="5" t="n"/>
      <c r="B96" s="5" t="n"/>
      <c r="C96" s="15" t="n"/>
      <c r="D96" s="16">
        <f>IF(A96&amp;""="","",COUNTIFS('الوصفات'!$B$6:$B$1005,A96&amp;""))</f>
        <v/>
      </c>
    </row>
    <row r="97">
      <c r="A97" s="5" t="n"/>
      <c r="B97" s="5" t="n"/>
      <c r="C97" s="15" t="n"/>
      <c r="D97" s="16">
        <f>IF(A97&amp;""="","",COUNTIFS('الوصفات'!$B$6:$B$1005,A97&amp;""))</f>
        <v/>
      </c>
    </row>
    <row r="98">
      <c r="A98" s="5" t="n"/>
      <c r="B98" s="5" t="n"/>
      <c r="C98" s="15" t="n"/>
      <c r="D98" s="16">
        <f>IF(A98&amp;""="","",COUNTIFS('الوصفات'!$B$6:$B$1005,A98&amp;""))</f>
        <v/>
      </c>
    </row>
    <row r="99">
      <c r="A99" s="5" t="n"/>
      <c r="B99" s="5" t="n"/>
      <c r="C99" s="15" t="n"/>
      <c r="D99" s="16">
        <f>IF(A99&amp;""="","",COUNTIFS('الوصفات'!$B$6:$B$1005,A99&amp;""))</f>
        <v/>
      </c>
    </row>
    <row r="100">
      <c r="A100" s="5" t="n"/>
      <c r="B100" s="5" t="n"/>
      <c r="C100" s="15" t="n"/>
      <c r="D100" s="16">
        <f>IF(A100&amp;""="","",COUNTIFS('الوصفات'!$B$6:$B$1005,A100&amp;""))</f>
        <v/>
      </c>
    </row>
    <row r="101">
      <c r="A101" s="5" t="n"/>
      <c r="B101" s="5" t="n"/>
      <c r="C101" s="15" t="n"/>
      <c r="D101" s="16">
        <f>IF(A101&amp;""="","",COUNTIFS('الوصفات'!$B$6:$B$1005,A101&amp;""))</f>
        <v/>
      </c>
    </row>
    <row r="102">
      <c r="A102" s="5" t="n"/>
      <c r="B102" s="5" t="n"/>
      <c r="C102" s="15" t="n"/>
      <c r="D102" s="16">
        <f>IF(A102&amp;""="","",COUNTIFS('الوصفات'!$B$6:$B$1005,A102&amp;""))</f>
        <v/>
      </c>
    </row>
    <row r="103">
      <c r="A103" s="5" t="n"/>
      <c r="B103" s="5" t="n"/>
      <c r="C103" s="15" t="n"/>
      <c r="D103" s="16">
        <f>IF(A103&amp;""="","",COUNTIFS('الوصفات'!$B$6:$B$1005,A103&amp;""))</f>
        <v/>
      </c>
    </row>
    <row r="104">
      <c r="A104" s="5" t="n"/>
      <c r="B104" s="5" t="n"/>
      <c r="C104" s="15" t="n"/>
      <c r="D104" s="16">
        <f>IF(A104&amp;""="","",COUNTIFS('الوصفات'!$B$6:$B$1005,A104&amp;""))</f>
        <v/>
      </c>
    </row>
    <row r="105">
      <c r="A105" s="5" t="n"/>
      <c r="B105" s="5" t="n"/>
      <c r="C105" s="15" t="n"/>
      <c r="D105" s="16">
        <f>IF(A105&amp;""="","",COUNTIFS('الوصفات'!$B$6:$B$1005,A105&amp;""))</f>
        <v/>
      </c>
    </row>
    <row r="106">
      <c r="A106" s="5" t="n"/>
      <c r="B106" s="5" t="n"/>
      <c r="C106" s="15" t="n"/>
      <c r="D106" s="16">
        <f>IF(A106&amp;""="","",COUNTIFS('الوصفات'!$B$6:$B$1005,A106&amp;""))</f>
        <v/>
      </c>
    </row>
    <row r="107">
      <c r="A107" s="5" t="n"/>
      <c r="B107" s="5" t="n"/>
      <c r="C107" s="15" t="n"/>
      <c r="D107" s="16">
        <f>IF(A107&amp;""="","",COUNTIFS('الوصفات'!$B$6:$B$1005,A107&amp;""))</f>
        <v/>
      </c>
    </row>
    <row r="108">
      <c r="A108" s="5" t="n"/>
      <c r="B108" s="5" t="n"/>
      <c r="C108" s="15" t="n"/>
      <c r="D108" s="16">
        <f>IF(A108&amp;""="","",COUNTIFS('الوصفات'!$B$6:$B$1005,A108&amp;""))</f>
        <v/>
      </c>
    </row>
    <row r="109">
      <c r="A109" s="5" t="n"/>
      <c r="B109" s="5" t="n"/>
      <c r="C109" s="15" t="n"/>
      <c r="D109" s="16">
        <f>IF(A109&amp;""="","",COUNTIFS('الوصفات'!$B$6:$B$1005,A109&amp;""))</f>
        <v/>
      </c>
    </row>
    <row r="110">
      <c r="A110" s="5" t="n"/>
      <c r="B110" s="5" t="n"/>
      <c r="C110" s="15" t="n"/>
      <c r="D110" s="16">
        <f>IF(A110&amp;""="","",COUNTIFS('الوصفات'!$B$6:$B$1005,A110&amp;""))</f>
        <v/>
      </c>
    </row>
    <row r="111">
      <c r="A111" s="5" t="n"/>
      <c r="B111" s="5" t="n"/>
      <c r="C111" s="15" t="n"/>
      <c r="D111" s="16">
        <f>IF(A111&amp;""="","",COUNTIFS('الوصفات'!$B$6:$B$1005,A111&amp;""))</f>
        <v/>
      </c>
    </row>
    <row r="112">
      <c r="A112" s="5" t="n"/>
      <c r="B112" s="5" t="n"/>
      <c r="C112" s="15" t="n"/>
      <c r="D112" s="16">
        <f>IF(A112&amp;""="","",COUNTIFS('الوصفات'!$B$6:$B$1005,A112&amp;""))</f>
        <v/>
      </c>
    </row>
    <row r="113">
      <c r="A113" s="5" t="n"/>
      <c r="B113" s="5" t="n"/>
      <c r="C113" s="15" t="n"/>
      <c r="D113" s="16">
        <f>IF(A113&amp;""="","",COUNTIFS('الوصفات'!$B$6:$B$1005,A113&amp;""))</f>
        <v/>
      </c>
    </row>
    <row r="114">
      <c r="A114" s="5" t="n"/>
      <c r="B114" s="5" t="n"/>
      <c r="C114" s="15" t="n"/>
      <c r="D114" s="16">
        <f>IF(A114&amp;""="","",COUNTIFS('الوصفات'!$B$6:$B$1005,A114&amp;""))</f>
        <v/>
      </c>
    </row>
    <row r="115">
      <c r="A115" s="5" t="n"/>
      <c r="B115" s="5" t="n"/>
      <c r="C115" s="15" t="n"/>
      <c r="D115" s="16">
        <f>IF(A115&amp;""="","",COUNTIFS('الوصفات'!$B$6:$B$1005,A115&amp;""))</f>
        <v/>
      </c>
    </row>
    <row r="116">
      <c r="A116" s="5" t="n"/>
      <c r="B116" s="5" t="n"/>
      <c r="C116" s="15" t="n"/>
      <c r="D116" s="16">
        <f>IF(A116&amp;""="","",COUNTIFS('الوصفات'!$B$6:$B$1005,A116&amp;""))</f>
        <v/>
      </c>
    </row>
    <row r="117">
      <c r="A117" s="5" t="n"/>
      <c r="B117" s="5" t="n"/>
      <c r="C117" s="15" t="n"/>
      <c r="D117" s="16">
        <f>IF(A117&amp;""="","",COUNTIFS('الوصفات'!$B$6:$B$1005,A117&amp;""))</f>
        <v/>
      </c>
    </row>
    <row r="118">
      <c r="A118" s="5" t="n"/>
      <c r="B118" s="5" t="n"/>
      <c r="C118" s="15" t="n"/>
      <c r="D118" s="16">
        <f>IF(A118&amp;""="","",COUNTIFS('الوصفات'!$B$6:$B$1005,A118&amp;""))</f>
        <v/>
      </c>
    </row>
    <row r="119">
      <c r="A119" s="5" t="n"/>
      <c r="B119" s="5" t="n"/>
      <c r="C119" s="15" t="n"/>
      <c r="D119" s="16">
        <f>IF(A119&amp;""="","",COUNTIFS('الوصفات'!$B$6:$B$1005,A119&amp;""))</f>
        <v/>
      </c>
    </row>
    <row r="120">
      <c r="A120" s="5" t="n"/>
      <c r="B120" s="5" t="n"/>
      <c r="C120" s="15" t="n"/>
      <c r="D120" s="16">
        <f>IF(A120&amp;""="","",COUNTIFS('الوصفات'!$B$6:$B$1005,A120&amp;""))</f>
        <v/>
      </c>
    </row>
    <row r="121">
      <c r="A121" s="5" t="n"/>
      <c r="B121" s="5" t="n"/>
      <c r="C121" s="15" t="n"/>
      <c r="D121" s="16">
        <f>IF(A121&amp;""="","",COUNTIFS('الوصفات'!$B$6:$B$1005,A121&amp;""))</f>
        <v/>
      </c>
    </row>
    <row r="122">
      <c r="A122" s="5" t="n"/>
      <c r="B122" s="5" t="n"/>
      <c r="C122" s="15" t="n"/>
      <c r="D122" s="16">
        <f>IF(A122&amp;""="","",COUNTIFS('الوصفات'!$B$6:$B$1005,A122&amp;""))</f>
        <v/>
      </c>
    </row>
    <row r="123">
      <c r="A123" s="5" t="n"/>
      <c r="B123" s="5" t="n"/>
      <c r="C123" s="15" t="n"/>
      <c r="D123" s="16">
        <f>IF(A123&amp;""="","",COUNTIFS('الوصفات'!$B$6:$B$1005,A123&amp;""))</f>
        <v/>
      </c>
    </row>
    <row r="124">
      <c r="A124" s="5" t="n"/>
      <c r="B124" s="5" t="n"/>
      <c r="C124" s="15" t="n"/>
      <c r="D124" s="16">
        <f>IF(A124&amp;""="","",COUNTIFS('الوصفات'!$B$6:$B$1005,A124&amp;""))</f>
        <v/>
      </c>
    </row>
    <row r="125">
      <c r="A125" s="5" t="n"/>
      <c r="B125" s="5" t="n"/>
      <c r="C125" s="15" t="n"/>
      <c r="D125" s="16">
        <f>IF(A125&amp;""="","",COUNTIFS('الوصفات'!$B$6:$B$1005,A125&amp;""))</f>
        <v/>
      </c>
    </row>
    <row r="126">
      <c r="A126" s="5" t="n"/>
      <c r="B126" s="5" t="n"/>
      <c r="C126" s="15" t="n"/>
      <c r="D126" s="16">
        <f>IF(A126&amp;""="","",COUNTIFS('الوصفات'!$B$6:$B$1005,A126&amp;""))</f>
        <v/>
      </c>
    </row>
    <row r="127">
      <c r="A127" s="5" t="n"/>
      <c r="B127" s="5" t="n"/>
      <c r="C127" s="15" t="n"/>
      <c r="D127" s="16">
        <f>IF(A127&amp;""="","",COUNTIFS('الوصفات'!$B$6:$B$1005,A127&amp;""))</f>
        <v/>
      </c>
    </row>
    <row r="128">
      <c r="A128" s="5" t="n"/>
      <c r="B128" s="5" t="n"/>
      <c r="C128" s="15" t="n"/>
      <c r="D128" s="16">
        <f>IF(A128&amp;""="","",COUNTIFS('الوصفات'!$B$6:$B$1005,A128&amp;""))</f>
        <v/>
      </c>
    </row>
    <row r="129">
      <c r="A129" s="5" t="n"/>
      <c r="B129" s="5" t="n"/>
      <c r="C129" s="15" t="n"/>
      <c r="D129" s="16">
        <f>IF(A129&amp;""="","",COUNTIFS('الوصفات'!$B$6:$B$1005,A129&amp;""))</f>
        <v/>
      </c>
    </row>
    <row r="130">
      <c r="A130" s="5" t="n"/>
      <c r="B130" s="5" t="n"/>
      <c r="C130" s="15" t="n"/>
      <c r="D130" s="16">
        <f>IF(A130&amp;""="","",COUNTIFS('الوصفات'!$B$6:$B$1005,A130&amp;""))</f>
        <v/>
      </c>
    </row>
    <row r="131">
      <c r="A131" s="5" t="n"/>
      <c r="B131" s="5" t="n"/>
      <c r="C131" s="15" t="n"/>
      <c r="D131" s="16">
        <f>IF(A131&amp;""="","",COUNTIFS('الوصفات'!$B$6:$B$1005,A131&amp;""))</f>
        <v/>
      </c>
    </row>
    <row r="132">
      <c r="A132" s="5" t="n"/>
      <c r="B132" s="5" t="n"/>
      <c r="C132" s="15" t="n"/>
      <c r="D132" s="16">
        <f>IF(A132&amp;""="","",COUNTIFS('الوصفات'!$B$6:$B$1005,A132&amp;""))</f>
        <v/>
      </c>
    </row>
    <row r="133">
      <c r="A133" s="5" t="n"/>
      <c r="B133" s="5" t="n"/>
      <c r="C133" s="15" t="n"/>
      <c r="D133" s="16">
        <f>IF(A133&amp;""="","",COUNTIFS('الوصفات'!$B$6:$B$1005,A133&amp;""))</f>
        <v/>
      </c>
    </row>
    <row r="134">
      <c r="A134" s="5" t="n"/>
      <c r="B134" s="5" t="n"/>
      <c r="C134" s="15" t="n"/>
      <c r="D134" s="16">
        <f>IF(A134&amp;""="","",COUNTIFS('الوصفات'!$B$6:$B$1005,A134&amp;""))</f>
        <v/>
      </c>
    </row>
    <row r="135">
      <c r="A135" s="5" t="n"/>
      <c r="B135" s="5" t="n"/>
      <c r="C135" s="15" t="n"/>
      <c r="D135" s="16">
        <f>IF(A135&amp;""="","",COUNTIFS('الوصفات'!$B$6:$B$1005,A135&amp;""))</f>
        <v/>
      </c>
    </row>
    <row r="136">
      <c r="A136" s="5" t="n"/>
      <c r="B136" s="5" t="n"/>
      <c r="C136" s="15" t="n"/>
      <c r="D136" s="16">
        <f>IF(A136&amp;""="","",COUNTIFS('الوصفات'!$B$6:$B$1005,A136&amp;""))</f>
        <v/>
      </c>
    </row>
    <row r="137">
      <c r="A137" s="5" t="n"/>
      <c r="B137" s="5" t="n"/>
      <c r="C137" s="15" t="n"/>
      <c r="D137" s="16">
        <f>IF(A137&amp;""="","",COUNTIFS('الوصفات'!$B$6:$B$1005,A137&amp;""))</f>
        <v/>
      </c>
    </row>
    <row r="138">
      <c r="A138" s="5" t="n"/>
      <c r="B138" s="5" t="n"/>
      <c r="C138" s="15" t="n"/>
      <c r="D138" s="16">
        <f>IF(A138&amp;""="","",COUNTIFS('الوصفات'!$B$6:$B$1005,A138&amp;""))</f>
        <v/>
      </c>
    </row>
    <row r="139">
      <c r="A139" s="5" t="n"/>
      <c r="B139" s="5" t="n"/>
      <c r="C139" s="15" t="n"/>
      <c r="D139" s="16">
        <f>IF(A139&amp;""="","",COUNTIFS('الوصفات'!$B$6:$B$1005,A139&amp;""))</f>
        <v/>
      </c>
    </row>
    <row r="140">
      <c r="A140" s="5" t="n"/>
      <c r="B140" s="5" t="n"/>
      <c r="C140" s="15" t="n"/>
      <c r="D140" s="16">
        <f>IF(A140&amp;""="","",COUNTIFS('الوصفات'!$B$6:$B$1005,A140&amp;""))</f>
        <v/>
      </c>
    </row>
    <row r="141">
      <c r="A141" s="5" t="n"/>
      <c r="B141" s="5" t="n"/>
      <c r="C141" s="15" t="n"/>
      <c r="D141" s="16">
        <f>IF(A141&amp;""="","",COUNTIFS('الوصفات'!$B$6:$B$1005,A141&amp;""))</f>
        <v/>
      </c>
    </row>
    <row r="142">
      <c r="A142" s="5" t="n"/>
      <c r="B142" s="5" t="n"/>
      <c r="C142" s="15" t="n"/>
      <c r="D142" s="16">
        <f>IF(A142&amp;""="","",COUNTIFS('الوصفات'!$B$6:$B$1005,A142&amp;""))</f>
        <v/>
      </c>
    </row>
    <row r="143">
      <c r="A143" s="5" t="n"/>
      <c r="B143" s="5" t="n"/>
      <c r="C143" s="15" t="n"/>
      <c r="D143" s="16">
        <f>IF(A143&amp;""="","",COUNTIFS('الوصفات'!$B$6:$B$1005,A143&amp;""))</f>
        <v/>
      </c>
    </row>
    <row r="144">
      <c r="A144" s="5" t="n"/>
      <c r="B144" s="5" t="n"/>
      <c r="C144" s="15" t="n"/>
      <c r="D144" s="16">
        <f>IF(A144&amp;""="","",COUNTIFS('الوصفات'!$B$6:$B$1005,A144&amp;""))</f>
        <v/>
      </c>
    </row>
    <row r="145">
      <c r="A145" s="5" t="n"/>
      <c r="B145" s="5" t="n"/>
      <c r="C145" s="15" t="n"/>
      <c r="D145" s="16">
        <f>IF(A145&amp;""="","",COUNTIFS('الوصفات'!$B$6:$B$1005,A145&amp;""))</f>
        <v/>
      </c>
    </row>
    <row r="146">
      <c r="A146" s="5" t="n"/>
      <c r="B146" s="5" t="n"/>
      <c r="C146" s="15" t="n"/>
      <c r="D146" s="16">
        <f>IF(A146&amp;""="","",COUNTIFS('الوصفات'!$B$6:$B$1005,A146&amp;""))</f>
        <v/>
      </c>
    </row>
    <row r="147">
      <c r="A147" s="5" t="n"/>
      <c r="B147" s="5" t="n"/>
      <c r="C147" s="15" t="n"/>
      <c r="D147" s="16">
        <f>IF(A147&amp;""="","",COUNTIFS('الوصفات'!$B$6:$B$1005,A147&amp;""))</f>
        <v/>
      </c>
    </row>
    <row r="148">
      <c r="A148" s="5" t="n"/>
      <c r="B148" s="5" t="n"/>
      <c r="C148" s="15" t="n"/>
      <c r="D148" s="16">
        <f>IF(A148&amp;""="","",COUNTIFS('الوصفات'!$B$6:$B$1005,A148&amp;""))</f>
        <v/>
      </c>
    </row>
    <row r="149">
      <c r="A149" s="5" t="n"/>
      <c r="B149" s="5" t="n"/>
      <c r="C149" s="15" t="n"/>
      <c r="D149" s="16">
        <f>IF(A149&amp;""="","",COUNTIFS('الوصفات'!$B$6:$B$1005,A149&amp;""))</f>
        <v/>
      </c>
    </row>
    <row r="150">
      <c r="A150" s="5" t="n"/>
      <c r="B150" s="5" t="n"/>
      <c r="C150" s="15" t="n"/>
      <c r="D150" s="16">
        <f>IF(A150&amp;""="","",COUNTIFS('الوصفات'!$B$6:$B$1005,A150&amp;""))</f>
        <v/>
      </c>
    </row>
    <row r="151">
      <c r="A151" s="5" t="n"/>
      <c r="B151" s="5" t="n"/>
      <c r="C151" s="15" t="n"/>
      <c r="D151" s="16">
        <f>IF(A151&amp;""="","",COUNTIFS('الوصفات'!$B$6:$B$1005,A151&amp;""))</f>
        <v/>
      </c>
    </row>
    <row r="152">
      <c r="A152" s="5" t="n"/>
      <c r="B152" s="5" t="n"/>
      <c r="C152" s="15" t="n"/>
      <c r="D152" s="16">
        <f>IF(A152&amp;""="","",COUNTIFS('الوصفات'!$B$6:$B$1005,A152&amp;""))</f>
        <v/>
      </c>
    </row>
    <row r="153">
      <c r="A153" s="5" t="n"/>
      <c r="B153" s="5" t="n"/>
      <c r="C153" s="15" t="n"/>
      <c r="D153" s="16">
        <f>IF(A153&amp;""="","",COUNTIFS('الوصفات'!$B$6:$B$1005,A153&amp;""))</f>
        <v/>
      </c>
    </row>
    <row r="154">
      <c r="A154" s="5" t="n"/>
      <c r="B154" s="5" t="n"/>
      <c r="C154" s="15" t="n"/>
      <c r="D154" s="16">
        <f>IF(A154&amp;""="","",COUNTIFS('الوصفات'!$B$6:$B$1005,A154&amp;""))</f>
        <v/>
      </c>
    </row>
    <row r="155">
      <c r="A155" s="5" t="n"/>
      <c r="B155" s="5" t="n"/>
      <c r="C155" s="15" t="n"/>
      <c r="D155" s="16">
        <f>IF(A155&amp;""="","",COUNTIFS('الوصفات'!$B$6:$B$1005,A155&amp;""))</f>
        <v/>
      </c>
    </row>
    <row r="156">
      <c r="A156" s="5" t="n"/>
      <c r="B156" s="5" t="n"/>
      <c r="C156" s="15" t="n"/>
      <c r="D156" s="16">
        <f>IF(A156&amp;""="","",COUNTIFS('الوصفات'!$B$6:$B$1005,A156&amp;""))</f>
        <v/>
      </c>
    </row>
    <row r="157">
      <c r="A157" s="5" t="n"/>
      <c r="B157" s="5" t="n"/>
      <c r="C157" s="15" t="n"/>
      <c r="D157" s="16">
        <f>IF(A157&amp;""="","",COUNTIFS('الوصفات'!$B$6:$B$1005,A157&amp;""))</f>
        <v/>
      </c>
    </row>
    <row r="158">
      <c r="A158" s="5" t="n"/>
      <c r="B158" s="5" t="n"/>
      <c r="C158" s="15" t="n"/>
      <c r="D158" s="16">
        <f>IF(A158&amp;""="","",COUNTIFS('الوصفات'!$B$6:$B$1005,A158&amp;""))</f>
        <v/>
      </c>
    </row>
    <row r="159">
      <c r="A159" s="5" t="n"/>
      <c r="B159" s="5" t="n"/>
      <c r="C159" s="15" t="n"/>
      <c r="D159" s="16">
        <f>IF(A159&amp;""="","",COUNTIFS('الوصفات'!$B$6:$B$1005,A159&amp;""))</f>
        <v/>
      </c>
    </row>
    <row r="160">
      <c r="A160" s="5" t="n"/>
      <c r="B160" s="5" t="n"/>
      <c r="C160" s="15" t="n"/>
      <c r="D160" s="16">
        <f>IF(A160&amp;""="","",COUNTIFS('الوصفات'!$B$6:$B$1005,A160&amp;""))</f>
        <v/>
      </c>
    </row>
    <row r="161">
      <c r="A161" s="5" t="n"/>
      <c r="B161" s="5" t="n"/>
      <c r="C161" s="15" t="n"/>
      <c r="D161" s="16">
        <f>IF(A161&amp;""="","",COUNTIFS('الوصفات'!$B$6:$B$1005,A161&amp;""))</f>
        <v/>
      </c>
    </row>
    <row r="162">
      <c r="A162" s="5" t="n"/>
      <c r="B162" s="5" t="n"/>
      <c r="C162" s="15" t="n"/>
      <c r="D162" s="16">
        <f>IF(A162&amp;""="","",COUNTIFS('الوصفات'!$B$6:$B$1005,A162&amp;""))</f>
        <v/>
      </c>
    </row>
    <row r="163">
      <c r="A163" s="5" t="n"/>
      <c r="B163" s="5" t="n"/>
      <c r="C163" s="15" t="n"/>
      <c r="D163" s="16">
        <f>IF(A163&amp;""="","",COUNTIFS('الوصفات'!$B$6:$B$1005,A163&amp;""))</f>
        <v/>
      </c>
    </row>
    <row r="164">
      <c r="A164" s="5" t="n"/>
      <c r="B164" s="5" t="n"/>
      <c r="C164" s="15" t="n"/>
      <c r="D164" s="16">
        <f>IF(A164&amp;""="","",COUNTIFS('الوصفات'!$B$6:$B$1005,A164&amp;""))</f>
        <v/>
      </c>
    </row>
    <row r="165">
      <c r="A165" s="5" t="n"/>
      <c r="B165" s="5" t="n"/>
      <c r="C165" s="15" t="n"/>
      <c r="D165" s="16">
        <f>IF(A165&amp;""="","",COUNTIFS('الوصفات'!$B$6:$B$1005,A165&amp;""))</f>
        <v/>
      </c>
    </row>
    <row r="166">
      <c r="A166" s="5" t="n"/>
      <c r="B166" s="5" t="n"/>
      <c r="C166" s="15" t="n"/>
      <c r="D166" s="16">
        <f>IF(A166&amp;""="","",COUNTIFS('الوصفات'!$B$6:$B$1005,A166&amp;""))</f>
        <v/>
      </c>
    </row>
    <row r="167">
      <c r="A167" s="5" t="n"/>
      <c r="B167" s="5" t="n"/>
      <c r="C167" s="15" t="n"/>
      <c r="D167" s="16">
        <f>IF(A167&amp;""="","",COUNTIFS('الوصفات'!$B$6:$B$1005,A167&amp;""))</f>
        <v/>
      </c>
    </row>
    <row r="168">
      <c r="A168" s="5" t="n"/>
      <c r="B168" s="5" t="n"/>
      <c r="C168" s="15" t="n"/>
      <c r="D168" s="16">
        <f>IF(A168&amp;""="","",COUNTIFS('الوصفات'!$B$6:$B$1005,A168&amp;""))</f>
        <v/>
      </c>
    </row>
    <row r="169">
      <c r="A169" s="5" t="n"/>
      <c r="B169" s="5" t="n"/>
      <c r="C169" s="15" t="n"/>
      <c r="D169" s="16">
        <f>IF(A169&amp;""="","",COUNTIFS('الوصفات'!$B$6:$B$1005,A169&amp;""))</f>
        <v/>
      </c>
    </row>
    <row r="170">
      <c r="A170" s="5" t="n"/>
      <c r="B170" s="5" t="n"/>
      <c r="C170" s="15" t="n"/>
      <c r="D170" s="16">
        <f>IF(A170&amp;""="","",COUNTIFS('الوصفات'!$B$6:$B$1005,A170&amp;""))</f>
        <v/>
      </c>
    </row>
    <row r="171">
      <c r="A171" s="5" t="n"/>
      <c r="B171" s="5" t="n"/>
      <c r="C171" s="15" t="n"/>
      <c r="D171" s="16">
        <f>IF(A171&amp;""="","",COUNTIFS('الوصفات'!$B$6:$B$1005,A171&amp;""))</f>
        <v/>
      </c>
    </row>
    <row r="172">
      <c r="A172" s="5" t="n"/>
      <c r="B172" s="5" t="n"/>
      <c r="C172" s="15" t="n"/>
      <c r="D172" s="16">
        <f>IF(A172&amp;""="","",COUNTIFS('الوصفات'!$B$6:$B$1005,A172&amp;""))</f>
        <v/>
      </c>
    </row>
    <row r="173">
      <c r="A173" s="5" t="n"/>
      <c r="B173" s="5" t="n"/>
      <c r="C173" s="15" t="n"/>
      <c r="D173" s="16">
        <f>IF(A173&amp;""="","",COUNTIFS('الوصفات'!$B$6:$B$1005,A173&amp;""))</f>
        <v/>
      </c>
    </row>
    <row r="174">
      <c r="A174" s="5" t="n"/>
      <c r="B174" s="5" t="n"/>
      <c r="C174" s="15" t="n"/>
      <c r="D174" s="16">
        <f>IF(A174&amp;""="","",COUNTIFS('الوصفات'!$B$6:$B$1005,A174&amp;""))</f>
        <v/>
      </c>
    </row>
    <row r="175">
      <c r="A175" s="5" t="n"/>
      <c r="B175" s="5" t="n"/>
      <c r="C175" s="15" t="n"/>
      <c r="D175" s="16">
        <f>IF(A175&amp;""="","",COUNTIFS('الوصفات'!$B$6:$B$1005,A175&amp;""))</f>
        <v/>
      </c>
    </row>
    <row r="176">
      <c r="A176" s="5" t="n"/>
      <c r="B176" s="5" t="n"/>
      <c r="C176" s="15" t="n"/>
      <c r="D176" s="16">
        <f>IF(A176&amp;""="","",COUNTIFS('الوصفات'!$B$6:$B$1005,A176&amp;""))</f>
        <v/>
      </c>
    </row>
    <row r="177">
      <c r="A177" s="5" t="n"/>
      <c r="B177" s="5" t="n"/>
      <c r="C177" s="15" t="n"/>
      <c r="D177" s="16">
        <f>IF(A177&amp;""="","",COUNTIFS('الوصفات'!$B$6:$B$1005,A177&amp;""))</f>
        <v/>
      </c>
    </row>
    <row r="178">
      <c r="A178" s="5" t="n"/>
      <c r="B178" s="5" t="n"/>
      <c r="C178" s="15" t="n"/>
      <c r="D178" s="16">
        <f>IF(A178&amp;""="","",COUNTIFS('الوصفات'!$B$6:$B$1005,A178&amp;""))</f>
        <v/>
      </c>
    </row>
    <row r="179">
      <c r="A179" s="5" t="n"/>
      <c r="B179" s="5" t="n"/>
      <c r="C179" s="15" t="n"/>
      <c r="D179" s="16">
        <f>IF(A179&amp;""="","",COUNTIFS('الوصفات'!$B$6:$B$1005,A179&amp;""))</f>
        <v/>
      </c>
    </row>
    <row r="180">
      <c r="A180" s="5" t="n"/>
      <c r="B180" s="5" t="n"/>
      <c r="C180" s="15" t="n"/>
      <c r="D180" s="16">
        <f>IF(A180&amp;""="","",COUNTIFS('الوصفات'!$B$6:$B$1005,A180&amp;""))</f>
        <v/>
      </c>
    </row>
    <row r="181">
      <c r="A181" s="5" t="n"/>
      <c r="B181" s="5" t="n"/>
      <c r="C181" s="15" t="n"/>
      <c r="D181" s="16">
        <f>IF(A181&amp;""="","",COUNTIFS('الوصفات'!$B$6:$B$1005,A181&amp;""))</f>
        <v/>
      </c>
    </row>
    <row r="182">
      <c r="A182" s="5" t="n"/>
      <c r="B182" s="5" t="n"/>
      <c r="C182" s="15" t="n"/>
      <c r="D182" s="16">
        <f>IF(A182&amp;""="","",COUNTIFS('الوصفات'!$B$6:$B$1005,A182&amp;""))</f>
        <v/>
      </c>
    </row>
    <row r="183">
      <c r="A183" s="5" t="n"/>
      <c r="B183" s="5" t="n"/>
      <c r="C183" s="15" t="n"/>
      <c r="D183" s="16">
        <f>IF(A183&amp;""="","",COUNTIFS('الوصفات'!$B$6:$B$1005,A183&amp;""))</f>
        <v/>
      </c>
    </row>
    <row r="184">
      <c r="A184" s="5" t="n"/>
      <c r="B184" s="5" t="n"/>
      <c r="C184" s="15" t="n"/>
      <c r="D184" s="16">
        <f>IF(A184&amp;""="","",COUNTIFS('الوصفات'!$B$6:$B$1005,A184&amp;""))</f>
        <v/>
      </c>
    </row>
    <row r="185">
      <c r="A185" s="5" t="n"/>
      <c r="B185" s="5" t="n"/>
      <c r="C185" s="15" t="n"/>
      <c r="D185" s="16">
        <f>IF(A185&amp;""="","",COUNTIFS('الوصفات'!$B$6:$B$1005,A185&amp;""))</f>
        <v/>
      </c>
    </row>
    <row r="186">
      <c r="A186" s="5" t="n"/>
      <c r="B186" s="5" t="n"/>
      <c r="C186" s="15" t="n"/>
      <c r="D186" s="16">
        <f>IF(A186&amp;""="","",COUNTIFS('الوصفات'!$B$6:$B$1005,A186&amp;""))</f>
        <v/>
      </c>
    </row>
    <row r="187">
      <c r="A187" s="5" t="n"/>
      <c r="B187" s="5" t="n"/>
      <c r="C187" s="15" t="n"/>
      <c r="D187" s="16">
        <f>IF(A187&amp;""="","",COUNTIFS('الوصفات'!$B$6:$B$1005,A187&amp;""))</f>
        <v/>
      </c>
    </row>
    <row r="188">
      <c r="A188" s="5" t="n"/>
      <c r="B188" s="5" t="n"/>
      <c r="C188" s="15" t="n"/>
      <c r="D188" s="16">
        <f>IF(A188&amp;""="","",COUNTIFS('الوصفات'!$B$6:$B$1005,A188&amp;""))</f>
        <v/>
      </c>
    </row>
    <row r="189">
      <c r="A189" s="5" t="n"/>
      <c r="B189" s="5" t="n"/>
      <c r="C189" s="15" t="n"/>
      <c r="D189" s="16">
        <f>IF(A189&amp;""="","",COUNTIFS('الوصفات'!$B$6:$B$1005,A189&amp;""))</f>
        <v/>
      </c>
    </row>
    <row r="190">
      <c r="A190" s="5" t="n"/>
      <c r="B190" s="5" t="n"/>
      <c r="C190" s="15" t="n"/>
      <c r="D190" s="16">
        <f>IF(A190&amp;""="","",COUNTIFS('الوصفات'!$B$6:$B$1005,A190&amp;""))</f>
        <v/>
      </c>
    </row>
    <row r="191">
      <c r="A191" s="5" t="n"/>
      <c r="B191" s="5" t="n"/>
      <c r="C191" s="15" t="n"/>
      <c r="D191" s="16">
        <f>IF(A191&amp;""="","",COUNTIFS('الوصفات'!$B$6:$B$1005,A191&amp;""))</f>
        <v/>
      </c>
    </row>
    <row r="192">
      <c r="A192" s="5" t="n"/>
      <c r="B192" s="5" t="n"/>
      <c r="C192" s="15" t="n"/>
      <c r="D192" s="16">
        <f>IF(A192&amp;""="","",COUNTIFS('الوصفات'!$B$6:$B$1005,A192&amp;""))</f>
        <v/>
      </c>
    </row>
    <row r="193">
      <c r="A193" s="5" t="n"/>
      <c r="B193" s="5" t="n"/>
      <c r="C193" s="15" t="n"/>
      <c r="D193" s="16">
        <f>IF(A193&amp;""="","",COUNTIFS('الوصفات'!$B$6:$B$1005,A193&amp;""))</f>
        <v/>
      </c>
    </row>
    <row r="194">
      <c r="A194" s="5" t="n"/>
      <c r="B194" s="5" t="n"/>
      <c r="C194" s="15" t="n"/>
      <c r="D194" s="16">
        <f>IF(A194&amp;""="","",COUNTIFS('الوصفات'!$B$6:$B$1005,A194&amp;""))</f>
        <v/>
      </c>
    </row>
    <row r="195">
      <c r="A195" s="5" t="n"/>
      <c r="B195" s="5" t="n"/>
      <c r="C195" s="15" t="n"/>
      <c r="D195" s="16">
        <f>IF(A195&amp;""="","",COUNTIFS('الوصفات'!$B$6:$B$1005,A195&amp;""))</f>
        <v/>
      </c>
    </row>
    <row r="196">
      <c r="A196" s="5" t="n"/>
      <c r="B196" s="5" t="n"/>
      <c r="C196" s="15" t="n"/>
      <c r="D196" s="16">
        <f>IF(A196&amp;""="","",COUNTIFS('الوصفات'!$B$6:$B$1005,A196&amp;""))</f>
        <v/>
      </c>
    </row>
    <row r="197">
      <c r="A197" s="5" t="n"/>
      <c r="B197" s="5" t="n"/>
      <c r="C197" s="15" t="n"/>
      <c r="D197" s="16">
        <f>IF(A197&amp;""="","",COUNTIFS('الوصفات'!$B$6:$B$1005,A197&amp;""))</f>
        <v/>
      </c>
    </row>
    <row r="198">
      <c r="A198" s="5" t="n"/>
      <c r="B198" s="5" t="n"/>
      <c r="C198" s="15" t="n"/>
      <c r="D198" s="16">
        <f>IF(A198&amp;""="","",COUNTIFS('الوصفات'!$B$6:$B$1005,A198&amp;""))</f>
        <v/>
      </c>
    </row>
    <row r="199">
      <c r="A199" s="5" t="n"/>
      <c r="B199" s="5" t="n"/>
      <c r="C199" s="15" t="n"/>
      <c r="D199" s="16">
        <f>IF(A199&amp;""="","",COUNTIFS('الوصفات'!$B$6:$B$1005,A199&amp;""))</f>
        <v/>
      </c>
    </row>
    <row r="200">
      <c r="A200" s="5" t="n"/>
      <c r="B200" s="5" t="n"/>
      <c r="C200" s="15" t="n"/>
      <c r="D200" s="16">
        <f>IF(A200&amp;""="","",COUNTIFS('الوصفات'!$B$6:$B$1005,A200&amp;""))</f>
        <v/>
      </c>
    </row>
    <row r="201">
      <c r="A201" s="5" t="n"/>
      <c r="B201" s="5" t="n"/>
      <c r="C201" s="15" t="n"/>
      <c r="D201" s="16">
        <f>IF(A201&amp;""="","",COUNTIFS('الوصفات'!$B$6:$B$1005,A201&amp;""))</f>
        <v/>
      </c>
    </row>
    <row r="202">
      <c r="A202" s="5" t="n"/>
      <c r="B202" s="5" t="n"/>
      <c r="C202" s="15" t="n"/>
      <c r="D202" s="16">
        <f>IF(A202&amp;""="","",COUNTIFS('الوصفات'!$B$6:$B$1005,A202&amp;""))</f>
        <v/>
      </c>
    </row>
    <row r="203">
      <c r="A203" s="5" t="n"/>
      <c r="B203" s="5" t="n"/>
      <c r="C203" s="15" t="n"/>
      <c r="D203" s="16">
        <f>IF(A203&amp;""="","",COUNTIFS('الوصفات'!$B$6:$B$1005,A203&amp;""))</f>
        <v/>
      </c>
    </row>
    <row r="204">
      <c r="A204" s="5" t="n"/>
      <c r="B204" s="5" t="n"/>
      <c r="C204" s="15" t="n"/>
      <c r="D204" s="16">
        <f>IF(A204&amp;""="","",COUNTIFS('الوصفات'!$B$6:$B$1005,A204&amp;""))</f>
        <v/>
      </c>
    </row>
    <row r="205">
      <c r="A205" s="5" t="n"/>
      <c r="B205" s="5" t="n"/>
      <c r="C205" s="15" t="n"/>
      <c r="D205" s="16">
        <f>IF(A205&amp;""="","",COUNTIFS('الوصفات'!$B$6:$B$1005,A205&amp;""))</f>
        <v/>
      </c>
    </row>
    <row r="206">
      <c r="A206" s="5" t="n"/>
      <c r="B206" s="5" t="n"/>
      <c r="C206" s="15" t="n"/>
      <c r="D206" s="16">
        <f>IF(A206&amp;""="","",COUNTIFS('الوصفات'!$B$6:$B$1005,A206&amp;""))</f>
        <v/>
      </c>
    </row>
    <row r="207">
      <c r="A207" s="5" t="n"/>
      <c r="B207" s="5" t="n"/>
      <c r="C207" s="15" t="n"/>
      <c r="D207" s="16">
        <f>IF(A207&amp;""="","",COUNTIFS('الوصفات'!$B$6:$B$1005,A207&amp;""))</f>
        <v/>
      </c>
    </row>
    <row r="208">
      <c r="A208" s="5" t="n"/>
      <c r="B208" s="5" t="n"/>
      <c r="C208" s="15" t="n"/>
      <c r="D208" s="16">
        <f>IF(A208&amp;""="","",COUNTIFS('الوصفات'!$B$6:$B$1005,A208&amp;""))</f>
        <v/>
      </c>
    </row>
    <row r="209">
      <c r="A209" s="5" t="n"/>
      <c r="B209" s="5" t="n"/>
      <c r="C209" s="15" t="n"/>
      <c r="D209" s="16">
        <f>IF(A209&amp;""="","",COUNTIFS('الوصفات'!$B$6:$B$1005,A209&amp;""))</f>
        <v/>
      </c>
    </row>
    <row r="210">
      <c r="A210" s="5" t="n"/>
      <c r="B210" s="5" t="n"/>
      <c r="C210" s="15" t="n"/>
      <c r="D210" s="16">
        <f>IF(A210&amp;""="","",COUNTIFS('الوصفات'!$B$6:$B$1005,A210&amp;""))</f>
        <v/>
      </c>
    </row>
    <row r="211">
      <c r="A211" s="5" t="n"/>
      <c r="B211" s="5" t="n"/>
      <c r="C211" s="15" t="n"/>
      <c r="D211" s="16">
        <f>IF(A211&amp;""="","",COUNTIFS('الوصفات'!$B$6:$B$1005,A211&amp;""))</f>
        <v/>
      </c>
    </row>
    <row r="212">
      <c r="A212" s="5" t="n"/>
      <c r="B212" s="5" t="n"/>
      <c r="C212" s="15" t="n"/>
      <c r="D212" s="16">
        <f>IF(A212&amp;""="","",COUNTIFS('الوصفات'!$B$6:$B$1005,A212&amp;""))</f>
        <v/>
      </c>
    </row>
    <row r="213">
      <c r="A213" s="5" t="n"/>
      <c r="B213" s="5" t="n"/>
      <c r="C213" s="15" t="n"/>
      <c r="D213" s="16">
        <f>IF(A213&amp;""="","",COUNTIFS('الوصفات'!$B$6:$B$1005,A213&amp;""))</f>
        <v/>
      </c>
    </row>
    <row r="214">
      <c r="A214" s="5" t="n"/>
      <c r="B214" s="5" t="n"/>
      <c r="C214" s="15" t="n"/>
      <c r="D214" s="16">
        <f>IF(A214&amp;""="","",COUNTIFS('الوصفات'!$B$6:$B$1005,A214&amp;""))</f>
        <v/>
      </c>
    </row>
    <row r="215">
      <c r="A215" s="5" t="n"/>
      <c r="B215" s="5" t="n"/>
      <c r="C215" s="15" t="n"/>
      <c r="D215" s="16">
        <f>IF(A215&amp;""="","",COUNTIFS('الوصفات'!$B$6:$B$1005,A215&amp;""))</f>
        <v/>
      </c>
    </row>
    <row r="216">
      <c r="A216" s="5" t="n"/>
      <c r="B216" s="5" t="n"/>
      <c r="C216" s="15" t="n"/>
      <c r="D216" s="16">
        <f>IF(A216&amp;""="","",COUNTIFS('الوصفات'!$B$6:$B$1005,A216&amp;""))</f>
        <v/>
      </c>
    </row>
    <row r="217">
      <c r="A217" s="5" t="n"/>
      <c r="B217" s="5" t="n"/>
      <c r="C217" s="15" t="n"/>
      <c r="D217" s="16">
        <f>IF(A217&amp;""="","",COUNTIFS('الوصفات'!$B$6:$B$1005,A217&amp;""))</f>
        <v/>
      </c>
    </row>
    <row r="218">
      <c r="A218" s="5" t="n"/>
      <c r="B218" s="5" t="n"/>
      <c r="C218" s="15" t="n"/>
      <c r="D218" s="16">
        <f>IF(A218&amp;""="","",COUNTIFS('الوصفات'!$B$6:$B$1005,A218&amp;""))</f>
        <v/>
      </c>
    </row>
    <row r="219">
      <c r="A219" s="5" t="n"/>
      <c r="B219" s="5" t="n"/>
      <c r="C219" s="15" t="n"/>
      <c r="D219" s="16">
        <f>IF(A219&amp;""="","",COUNTIFS('الوصفات'!$B$6:$B$1005,A219&amp;""))</f>
        <v/>
      </c>
    </row>
    <row r="220">
      <c r="A220" s="5" t="n"/>
      <c r="B220" s="5" t="n"/>
      <c r="C220" s="15" t="n"/>
      <c r="D220" s="16">
        <f>IF(A220&amp;""="","",COUNTIFS('الوصفات'!$B$6:$B$1005,A220&amp;""))</f>
        <v/>
      </c>
    </row>
    <row r="221">
      <c r="A221" s="5" t="n"/>
      <c r="B221" s="5" t="n"/>
      <c r="C221" s="15" t="n"/>
      <c r="D221" s="16">
        <f>IF(A221&amp;""="","",COUNTIFS('الوصفات'!$B$6:$B$1005,A221&amp;""))</f>
        <v/>
      </c>
    </row>
    <row r="222">
      <c r="A222" s="5" t="n"/>
      <c r="B222" s="5" t="n"/>
      <c r="C222" s="15" t="n"/>
      <c r="D222" s="16">
        <f>IF(A222&amp;""="","",COUNTIFS('الوصفات'!$B$6:$B$1005,A222&amp;""))</f>
        <v/>
      </c>
    </row>
    <row r="223">
      <c r="A223" s="5" t="n"/>
      <c r="B223" s="5" t="n"/>
      <c r="C223" s="15" t="n"/>
      <c r="D223" s="16">
        <f>IF(A223&amp;""="","",COUNTIFS('الوصفات'!$B$6:$B$1005,A223&amp;""))</f>
        <v/>
      </c>
    </row>
    <row r="224">
      <c r="A224" s="5" t="n"/>
      <c r="B224" s="5" t="n"/>
      <c r="C224" s="15" t="n"/>
      <c r="D224" s="16">
        <f>IF(A224&amp;""="","",COUNTIFS('الوصفات'!$B$6:$B$1005,A224&amp;""))</f>
        <v/>
      </c>
    </row>
    <row r="225">
      <c r="A225" s="5" t="n"/>
      <c r="B225" s="5" t="n"/>
      <c r="C225" s="15" t="n"/>
      <c r="D225" s="16">
        <f>IF(A225&amp;""="","",COUNTIFS('الوصفات'!$B$6:$B$1005,A225&amp;""))</f>
        <v/>
      </c>
    </row>
    <row r="226">
      <c r="A226" s="5" t="n"/>
      <c r="B226" s="5" t="n"/>
      <c r="C226" s="15" t="n"/>
      <c r="D226" s="16">
        <f>IF(A226&amp;""="","",COUNTIFS('الوصفات'!$B$6:$B$1005,A226&amp;""))</f>
        <v/>
      </c>
    </row>
    <row r="227">
      <c r="A227" s="5" t="n"/>
      <c r="B227" s="5" t="n"/>
      <c r="C227" s="15" t="n"/>
      <c r="D227" s="16">
        <f>IF(A227&amp;""="","",COUNTIFS('الوصفات'!$B$6:$B$1005,A227&amp;""))</f>
        <v/>
      </c>
    </row>
    <row r="228">
      <c r="A228" s="5" t="n"/>
      <c r="B228" s="5" t="n"/>
      <c r="C228" s="15" t="n"/>
      <c r="D228" s="16">
        <f>IF(A228&amp;""="","",COUNTIFS('الوصفات'!$B$6:$B$1005,A228&amp;""))</f>
        <v/>
      </c>
    </row>
    <row r="229">
      <c r="A229" s="5" t="n"/>
      <c r="B229" s="5" t="n"/>
      <c r="C229" s="15" t="n"/>
      <c r="D229" s="16">
        <f>IF(A229&amp;""="","",COUNTIFS('الوصفات'!$B$6:$B$1005,A229&amp;""))</f>
        <v/>
      </c>
    </row>
    <row r="230">
      <c r="A230" s="5" t="n"/>
      <c r="B230" s="5" t="n"/>
      <c r="C230" s="15" t="n"/>
      <c r="D230" s="16">
        <f>IF(A230&amp;""="","",COUNTIFS('الوصفات'!$B$6:$B$1005,A230&amp;""))</f>
        <v/>
      </c>
    </row>
    <row r="231">
      <c r="A231" s="5" t="n"/>
      <c r="B231" s="5" t="n"/>
      <c r="C231" s="15" t="n"/>
      <c r="D231" s="16">
        <f>IF(A231&amp;""="","",COUNTIFS('الوصفات'!$B$6:$B$1005,A231&amp;""))</f>
        <v/>
      </c>
    </row>
    <row r="232">
      <c r="A232" s="5" t="n"/>
      <c r="B232" s="5" t="n"/>
      <c r="C232" s="15" t="n"/>
      <c r="D232" s="16">
        <f>IF(A232&amp;""="","",COUNTIFS('الوصفات'!$B$6:$B$1005,A232&amp;""))</f>
        <v/>
      </c>
    </row>
    <row r="233">
      <c r="A233" s="5" t="n"/>
      <c r="B233" s="5" t="n"/>
      <c r="C233" s="15" t="n"/>
      <c r="D233" s="16">
        <f>IF(A233&amp;""="","",COUNTIFS('الوصفات'!$B$6:$B$1005,A233&amp;""))</f>
        <v/>
      </c>
    </row>
    <row r="234">
      <c r="A234" s="5" t="n"/>
      <c r="B234" s="5" t="n"/>
      <c r="C234" s="15" t="n"/>
      <c r="D234" s="16">
        <f>IF(A234&amp;""="","",COUNTIFS('الوصفات'!$B$6:$B$1005,A234&amp;""))</f>
        <v/>
      </c>
    </row>
    <row r="235">
      <c r="A235" s="5" t="n"/>
      <c r="B235" s="5" t="n"/>
      <c r="C235" s="15" t="n"/>
      <c r="D235" s="16">
        <f>IF(A235&amp;""="","",COUNTIFS('الوصفات'!$B$6:$B$1005,A235&amp;""))</f>
        <v/>
      </c>
    </row>
    <row r="236">
      <c r="A236" s="5" t="n"/>
      <c r="B236" s="5" t="n"/>
      <c r="C236" s="15" t="n"/>
      <c r="D236" s="16">
        <f>IF(A236&amp;""="","",COUNTIFS('الوصفات'!$B$6:$B$1005,A236&amp;""))</f>
        <v/>
      </c>
    </row>
    <row r="237">
      <c r="A237" s="5" t="n"/>
      <c r="B237" s="5" t="n"/>
      <c r="C237" s="15" t="n"/>
      <c r="D237" s="16">
        <f>IF(A237&amp;""="","",COUNTIFS('الوصفات'!$B$6:$B$1005,A237&amp;""))</f>
        <v/>
      </c>
    </row>
    <row r="238">
      <c r="A238" s="5" t="n"/>
      <c r="B238" s="5" t="n"/>
      <c r="C238" s="15" t="n"/>
      <c r="D238" s="16">
        <f>IF(A238&amp;""="","",COUNTIFS('الوصفات'!$B$6:$B$1005,A238&amp;""))</f>
        <v/>
      </c>
    </row>
    <row r="239">
      <c r="A239" s="5" t="n"/>
      <c r="B239" s="5" t="n"/>
      <c r="C239" s="15" t="n"/>
      <c r="D239" s="16">
        <f>IF(A239&amp;""="","",COUNTIFS('الوصفات'!$B$6:$B$1005,A239&amp;""))</f>
        <v/>
      </c>
    </row>
    <row r="240">
      <c r="A240" s="5" t="n"/>
      <c r="B240" s="5" t="n"/>
      <c r="C240" s="15" t="n"/>
      <c r="D240" s="16">
        <f>IF(A240&amp;""="","",COUNTIFS('الوصفات'!$B$6:$B$1005,A240&amp;""))</f>
        <v/>
      </c>
    </row>
    <row r="241">
      <c r="A241" s="5" t="n"/>
      <c r="B241" s="5" t="n"/>
      <c r="C241" s="15" t="n"/>
      <c r="D241" s="16">
        <f>IF(A241&amp;""="","",COUNTIFS('الوصفات'!$B$6:$B$1005,A241&amp;""))</f>
        <v/>
      </c>
    </row>
    <row r="242">
      <c r="A242" s="5" t="n"/>
      <c r="B242" s="5" t="n"/>
      <c r="C242" s="15" t="n"/>
      <c r="D242" s="16">
        <f>IF(A242&amp;""="","",COUNTIFS('الوصفات'!$B$6:$B$1005,A242&amp;""))</f>
        <v/>
      </c>
    </row>
    <row r="243">
      <c r="A243" s="5" t="n"/>
      <c r="B243" s="5" t="n"/>
      <c r="C243" s="15" t="n"/>
      <c r="D243" s="16">
        <f>IF(A243&amp;""="","",COUNTIFS('الوصفات'!$B$6:$B$1005,A243&amp;""))</f>
        <v/>
      </c>
    </row>
    <row r="244">
      <c r="A244" s="5" t="n"/>
      <c r="B244" s="5" t="n"/>
      <c r="C244" s="15" t="n"/>
      <c r="D244" s="16">
        <f>IF(A244&amp;""="","",COUNTIFS('الوصفات'!$B$6:$B$1005,A244&amp;""))</f>
        <v/>
      </c>
    </row>
    <row r="245">
      <c r="A245" s="5" t="n"/>
      <c r="B245" s="5" t="n"/>
      <c r="C245" s="15" t="n"/>
      <c r="D245" s="16">
        <f>IF(A245&amp;""="","",COUNTIFS('الوصفات'!$B$6:$B$1005,A245&amp;""))</f>
        <v/>
      </c>
    </row>
    <row r="246">
      <c r="A246" s="5" t="n"/>
      <c r="B246" s="5" t="n"/>
      <c r="C246" s="15" t="n"/>
      <c r="D246" s="16">
        <f>IF(A246&amp;""="","",COUNTIFS('الوصفات'!$B$6:$B$1005,A246&amp;""))</f>
        <v/>
      </c>
    </row>
    <row r="247">
      <c r="A247" s="5" t="n"/>
      <c r="B247" s="5" t="n"/>
      <c r="C247" s="15" t="n"/>
      <c r="D247" s="16">
        <f>IF(A247&amp;""="","",COUNTIFS('الوصفات'!$B$6:$B$1005,A247&amp;""))</f>
        <v/>
      </c>
    </row>
    <row r="248">
      <c r="A248" s="5" t="n"/>
      <c r="B248" s="5" t="n"/>
      <c r="C248" s="15" t="n"/>
      <c r="D248" s="16">
        <f>IF(A248&amp;""="","",COUNTIFS('الوصفات'!$B$6:$B$1005,A248&amp;""))</f>
        <v/>
      </c>
    </row>
    <row r="249">
      <c r="A249" s="5" t="n"/>
      <c r="B249" s="5" t="n"/>
      <c r="C249" s="15" t="n"/>
      <c r="D249" s="16">
        <f>IF(A249&amp;""="","",COUNTIFS('الوصفات'!$B$6:$B$1005,A249&amp;""))</f>
        <v/>
      </c>
    </row>
    <row r="250">
      <c r="A250" s="5" t="n"/>
      <c r="B250" s="5" t="n"/>
      <c r="C250" s="15" t="n"/>
      <c r="D250" s="16">
        <f>IF(A250&amp;""="","",COUNTIFS('الوصفات'!$B$6:$B$1005,A250&amp;""))</f>
        <v/>
      </c>
    </row>
    <row r="251">
      <c r="A251" s="5" t="n"/>
      <c r="B251" s="5" t="n"/>
      <c r="C251" s="15" t="n"/>
      <c r="D251" s="16">
        <f>IF(A251&amp;""="","",COUNTIFS('الوصفات'!$B$6:$B$1005,A251&amp;""))</f>
        <v/>
      </c>
    </row>
    <row r="252">
      <c r="A252" s="5" t="n"/>
      <c r="B252" s="5" t="n"/>
      <c r="C252" s="15" t="n"/>
      <c r="D252" s="16">
        <f>IF(A252&amp;""="","",COUNTIFS('الوصفات'!$B$6:$B$1005,A252&amp;""))</f>
        <v/>
      </c>
    </row>
    <row r="253">
      <c r="A253" s="5" t="n"/>
      <c r="B253" s="5" t="n"/>
      <c r="C253" s="15" t="n"/>
      <c r="D253" s="16">
        <f>IF(A253&amp;""="","",COUNTIFS('الوصفات'!$B$6:$B$1005,A253&amp;""))</f>
        <v/>
      </c>
    </row>
    <row r="254">
      <c r="A254" s="5" t="n"/>
      <c r="B254" s="5" t="n"/>
      <c r="C254" s="15" t="n"/>
      <c r="D254" s="16">
        <f>IF(A254&amp;""="","",COUNTIFS('الوصفات'!$B$6:$B$1005,A254&amp;""))</f>
        <v/>
      </c>
    </row>
    <row r="255">
      <c r="A255" s="5" t="n"/>
      <c r="B255" s="5" t="n"/>
      <c r="C255" s="15" t="n"/>
      <c r="D255" s="16">
        <f>IF(A255&amp;""="","",COUNTIFS('الوصفات'!$B$6:$B$1005,A255&amp;""))</f>
        <v/>
      </c>
    </row>
    <row r="256">
      <c r="A256" s="5" t="n"/>
      <c r="B256" s="5" t="n"/>
      <c r="C256" s="15" t="n"/>
      <c r="D256" s="16">
        <f>IF(A256&amp;""="","",COUNTIFS('الوصفات'!$B$6:$B$1005,A256&amp;""))</f>
        <v/>
      </c>
    </row>
    <row r="257">
      <c r="A257" s="5" t="n"/>
      <c r="B257" s="5" t="n"/>
      <c r="C257" s="15" t="n"/>
      <c r="D257" s="16">
        <f>IF(A257&amp;""="","",COUNTIFS('الوصفات'!$B$6:$B$1005,A257&amp;""))</f>
        <v/>
      </c>
    </row>
    <row r="258">
      <c r="A258" s="5" t="n"/>
      <c r="B258" s="5" t="n"/>
      <c r="C258" s="15" t="n"/>
      <c r="D258" s="16">
        <f>IF(A258&amp;""="","",COUNTIFS('الوصفات'!$B$6:$B$1005,A258&amp;""))</f>
        <v/>
      </c>
    </row>
    <row r="259">
      <c r="A259" s="5" t="n"/>
      <c r="B259" s="5" t="n"/>
      <c r="C259" s="15" t="n"/>
      <c r="D259" s="16">
        <f>IF(A259&amp;""="","",COUNTIFS('الوصفات'!$B$6:$B$1005,A259&amp;""))</f>
        <v/>
      </c>
    </row>
    <row r="260">
      <c r="A260" s="5" t="n"/>
      <c r="B260" s="5" t="n"/>
      <c r="C260" s="15" t="n"/>
      <c r="D260" s="16">
        <f>IF(A260&amp;""="","",COUNTIFS('الوصفات'!$B$6:$B$1005,A260&amp;""))</f>
        <v/>
      </c>
    </row>
    <row r="261">
      <c r="A261" s="5" t="n"/>
      <c r="B261" s="5" t="n"/>
      <c r="C261" s="15" t="n"/>
      <c r="D261" s="16">
        <f>IF(A261&amp;""="","",COUNTIFS('الوصفات'!$B$6:$B$1005,A261&amp;""))</f>
        <v/>
      </c>
    </row>
    <row r="262">
      <c r="A262" s="5" t="n"/>
      <c r="B262" s="5" t="n"/>
      <c r="C262" s="15" t="n"/>
      <c r="D262" s="16">
        <f>IF(A262&amp;""="","",COUNTIFS('الوصفات'!$B$6:$B$1005,A262&amp;""))</f>
        <v/>
      </c>
    </row>
    <row r="263">
      <c r="A263" s="5" t="n"/>
      <c r="B263" s="5" t="n"/>
      <c r="C263" s="15" t="n"/>
      <c r="D263" s="16">
        <f>IF(A263&amp;""="","",COUNTIFS('الوصفات'!$B$6:$B$1005,A263&amp;""))</f>
        <v/>
      </c>
    </row>
    <row r="264">
      <c r="A264" s="5" t="n"/>
      <c r="B264" s="5" t="n"/>
      <c r="C264" s="15" t="n"/>
      <c r="D264" s="16">
        <f>IF(A264&amp;""="","",COUNTIFS('الوصفات'!$B$6:$B$1005,A264&amp;""))</f>
        <v/>
      </c>
    </row>
    <row r="265">
      <c r="A265" s="5" t="n"/>
      <c r="B265" s="5" t="n"/>
      <c r="C265" s="15" t="n"/>
      <c r="D265" s="16">
        <f>IF(A265&amp;""="","",COUNTIFS('الوصفات'!$B$6:$B$1005,A265&amp;""))</f>
        <v/>
      </c>
    </row>
    <row r="266">
      <c r="A266" s="5" t="n"/>
      <c r="B266" s="5" t="n"/>
      <c r="C266" s="15" t="n"/>
      <c r="D266" s="16">
        <f>IF(A266&amp;""="","",COUNTIFS('الوصفات'!$B$6:$B$1005,A266&amp;""))</f>
        <v/>
      </c>
    </row>
    <row r="267">
      <c r="A267" s="5" t="n"/>
      <c r="B267" s="5" t="n"/>
      <c r="C267" s="15" t="n"/>
      <c r="D267" s="16">
        <f>IF(A267&amp;""="","",COUNTIFS('الوصفات'!$B$6:$B$1005,A267&amp;""))</f>
        <v/>
      </c>
    </row>
    <row r="268">
      <c r="A268" s="5" t="n"/>
      <c r="B268" s="5" t="n"/>
      <c r="C268" s="15" t="n"/>
      <c r="D268" s="16">
        <f>IF(A268&amp;""="","",COUNTIFS('الوصفات'!$B$6:$B$1005,A268&amp;""))</f>
        <v/>
      </c>
    </row>
    <row r="269">
      <c r="A269" s="5" t="n"/>
      <c r="B269" s="5" t="n"/>
      <c r="C269" s="15" t="n"/>
      <c r="D269" s="16">
        <f>IF(A269&amp;""="","",COUNTIFS('الوصفات'!$B$6:$B$1005,A269&amp;""))</f>
        <v/>
      </c>
    </row>
    <row r="270">
      <c r="A270" s="5" t="n"/>
      <c r="B270" s="5" t="n"/>
      <c r="C270" s="15" t="n"/>
      <c r="D270" s="16">
        <f>IF(A270&amp;""="","",COUNTIFS('الوصفات'!$B$6:$B$1005,A270&amp;""))</f>
        <v/>
      </c>
    </row>
    <row r="271">
      <c r="A271" s="5" t="n"/>
      <c r="B271" s="5" t="n"/>
      <c r="C271" s="15" t="n"/>
      <c r="D271" s="16">
        <f>IF(A271&amp;""="","",COUNTIFS('الوصفات'!$B$6:$B$1005,A271&amp;""))</f>
        <v/>
      </c>
    </row>
    <row r="272">
      <c r="A272" s="5" t="n"/>
      <c r="B272" s="5" t="n"/>
      <c r="C272" s="15" t="n"/>
      <c r="D272" s="16">
        <f>IF(A272&amp;""="","",COUNTIFS('الوصفات'!$B$6:$B$1005,A272&amp;""))</f>
        <v/>
      </c>
    </row>
    <row r="273">
      <c r="A273" s="5" t="n"/>
      <c r="B273" s="5" t="n"/>
      <c r="C273" s="15" t="n"/>
      <c r="D273" s="16">
        <f>IF(A273&amp;""="","",COUNTIFS('الوصفات'!$B$6:$B$1005,A273&amp;""))</f>
        <v/>
      </c>
    </row>
    <row r="274">
      <c r="A274" s="5" t="n"/>
      <c r="B274" s="5" t="n"/>
      <c r="C274" s="15" t="n"/>
      <c r="D274" s="16">
        <f>IF(A274&amp;""="","",COUNTIFS('الوصفات'!$B$6:$B$1005,A274&amp;""))</f>
        <v/>
      </c>
    </row>
    <row r="275">
      <c r="A275" s="5" t="n"/>
      <c r="B275" s="5" t="n"/>
      <c r="C275" s="15" t="n"/>
      <c r="D275" s="16">
        <f>IF(A275&amp;""="","",COUNTIFS('الوصفات'!$B$6:$B$1005,A275&amp;""))</f>
        <v/>
      </c>
    </row>
    <row r="276">
      <c r="A276" s="5" t="n"/>
      <c r="B276" s="5" t="n"/>
      <c r="C276" s="15" t="n"/>
      <c r="D276" s="16">
        <f>IF(A276&amp;""="","",COUNTIFS('الوصفات'!$B$6:$B$1005,A276&amp;""))</f>
        <v/>
      </c>
    </row>
    <row r="277">
      <c r="A277" s="5" t="n"/>
      <c r="B277" s="5" t="n"/>
      <c r="C277" s="15" t="n"/>
      <c r="D277" s="16">
        <f>IF(A277&amp;""="","",COUNTIFS('الوصفات'!$B$6:$B$1005,A277&amp;""))</f>
        <v/>
      </c>
    </row>
    <row r="278">
      <c r="A278" s="5" t="n"/>
      <c r="B278" s="5" t="n"/>
      <c r="C278" s="15" t="n"/>
      <c r="D278" s="16">
        <f>IF(A278&amp;""="","",COUNTIFS('الوصفات'!$B$6:$B$1005,A278&amp;""))</f>
        <v/>
      </c>
    </row>
    <row r="279">
      <c r="A279" s="5" t="n"/>
      <c r="B279" s="5" t="n"/>
      <c r="C279" s="15" t="n"/>
      <c r="D279" s="16">
        <f>IF(A279&amp;""="","",COUNTIFS('الوصفات'!$B$6:$B$1005,A279&amp;""))</f>
        <v/>
      </c>
    </row>
    <row r="280">
      <c r="A280" s="5" t="n"/>
      <c r="B280" s="5" t="n"/>
      <c r="C280" s="15" t="n"/>
      <c r="D280" s="16">
        <f>IF(A280&amp;""="","",COUNTIFS('الوصفات'!$B$6:$B$1005,A280&amp;""))</f>
        <v/>
      </c>
    </row>
    <row r="281">
      <c r="A281" s="5" t="n"/>
      <c r="B281" s="5" t="n"/>
      <c r="C281" s="15" t="n"/>
      <c r="D281" s="16">
        <f>IF(A281&amp;""="","",COUNTIFS('الوصفات'!$B$6:$B$1005,A281&amp;""))</f>
        <v/>
      </c>
    </row>
    <row r="282">
      <c r="A282" s="5" t="n"/>
      <c r="B282" s="5" t="n"/>
      <c r="C282" s="15" t="n"/>
      <c r="D282" s="16">
        <f>IF(A282&amp;""="","",COUNTIFS('الوصفات'!$B$6:$B$1005,A282&amp;""))</f>
        <v/>
      </c>
    </row>
    <row r="283">
      <c r="A283" s="5" t="n"/>
      <c r="B283" s="5" t="n"/>
      <c r="C283" s="15" t="n"/>
      <c r="D283" s="16">
        <f>IF(A283&amp;""="","",COUNTIFS('الوصفات'!$B$6:$B$1005,A283&amp;""))</f>
        <v/>
      </c>
    </row>
    <row r="284">
      <c r="A284" s="5" t="n"/>
      <c r="B284" s="5" t="n"/>
      <c r="C284" s="15" t="n"/>
      <c r="D284" s="16">
        <f>IF(A284&amp;""="","",COUNTIFS('الوصفات'!$B$6:$B$1005,A284&amp;""))</f>
        <v/>
      </c>
    </row>
    <row r="285">
      <c r="A285" s="5" t="n"/>
      <c r="B285" s="5" t="n"/>
      <c r="C285" s="15" t="n"/>
      <c r="D285" s="16">
        <f>IF(A285&amp;""="","",COUNTIFS('الوصفات'!$B$6:$B$1005,A285&amp;""))</f>
        <v/>
      </c>
    </row>
    <row r="286">
      <c r="A286" s="5" t="n"/>
      <c r="B286" s="5" t="n"/>
      <c r="C286" s="15" t="n"/>
      <c r="D286" s="16">
        <f>IF(A286&amp;""="","",COUNTIFS('الوصفات'!$B$6:$B$1005,A286&amp;""))</f>
        <v/>
      </c>
    </row>
    <row r="287">
      <c r="A287" s="5" t="n"/>
      <c r="B287" s="5" t="n"/>
      <c r="C287" s="15" t="n"/>
      <c r="D287" s="16">
        <f>IF(A287&amp;""="","",COUNTIFS('الوصفات'!$B$6:$B$1005,A287&amp;""))</f>
        <v/>
      </c>
    </row>
    <row r="288">
      <c r="A288" s="5" t="n"/>
      <c r="B288" s="5" t="n"/>
      <c r="C288" s="15" t="n"/>
      <c r="D288" s="16">
        <f>IF(A288&amp;""="","",COUNTIFS('الوصفات'!$B$6:$B$1005,A288&amp;""))</f>
        <v/>
      </c>
    </row>
    <row r="289">
      <c r="A289" s="5" t="n"/>
      <c r="B289" s="5" t="n"/>
      <c r="C289" s="15" t="n"/>
      <c r="D289" s="16">
        <f>IF(A289&amp;""="","",COUNTIFS('الوصفات'!$B$6:$B$1005,A289&amp;""))</f>
        <v/>
      </c>
    </row>
    <row r="290">
      <c r="A290" s="5" t="n"/>
      <c r="B290" s="5" t="n"/>
      <c r="C290" s="15" t="n"/>
      <c r="D290" s="16">
        <f>IF(A290&amp;""="","",COUNTIFS('الوصفات'!$B$6:$B$1005,A290&amp;""))</f>
        <v/>
      </c>
    </row>
    <row r="291">
      <c r="A291" s="5" t="n"/>
      <c r="B291" s="5" t="n"/>
      <c r="C291" s="15" t="n"/>
      <c r="D291" s="16">
        <f>IF(A291&amp;""="","",COUNTIFS('الوصفات'!$B$6:$B$1005,A291&amp;""))</f>
        <v/>
      </c>
    </row>
    <row r="292">
      <c r="A292" s="5" t="n"/>
      <c r="B292" s="5" t="n"/>
      <c r="C292" s="15" t="n"/>
      <c r="D292" s="16">
        <f>IF(A292&amp;""="","",COUNTIFS('الوصفات'!$B$6:$B$1005,A292&amp;""))</f>
        <v/>
      </c>
    </row>
    <row r="293">
      <c r="A293" s="5" t="n"/>
      <c r="B293" s="5" t="n"/>
      <c r="C293" s="15" t="n"/>
      <c r="D293" s="16">
        <f>IF(A293&amp;""="","",COUNTIFS('الوصفات'!$B$6:$B$1005,A293&amp;""))</f>
        <v/>
      </c>
    </row>
    <row r="294">
      <c r="A294" s="5" t="n"/>
      <c r="B294" s="5" t="n"/>
      <c r="C294" s="15" t="n"/>
      <c r="D294" s="16">
        <f>IF(A294&amp;""="","",COUNTIFS('الوصفات'!$B$6:$B$1005,A294&amp;""))</f>
        <v/>
      </c>
    </row>
    <row r="295">
      <c r="A295" s="5" t="n"/>
      <c r="B295" s="5" t="n"/>
      <c r="C295" s="15" t="n"/>
      <c r="D295" s="16">
        <f>IF(A295&amp;""="","",COUNTIFS('الوصفات'!$B$6:$B$1005,A295&amp;""))</f>
        <v/>
      </c>
    </row>
    <row r="296">
      <c r="A296" s="5" t="n"/>
      <c r="B296" s="5" t="n"/>
      <c r="C296" s="15" t="n"/>
      <c r="D296" s="16">
        <f>IF(A296&amp;""="","",COUNTIFS('الوصفات'!$B$6:$B$1005,A296&amp;""))</f>
        <v/>
      </c>
    </row>
    <row r="297">
      <c r="A297" s="5" t="n"/>
      <c r="B297" s="5" t="n"/>
      <c r="C297" s="15" t="n"/>
      <c r="D297" s="16">
        <f>IF(A297&amp;""="","",COUNTIFS('الوصفات'!$B$6:$B$1005,A297&amp;""))</f>
        <v/>
      </c>
    </row>
    <row r="298">
      <c r="A298" s="5" t="n"/>
      <c r="B298" s="5" t="n"/>
      <c r="C298" s="15" t="n"/>
      <c r="D298" s="16">
        <f>IF(A298&amp;""="","",COUNTIFS('الوصفات'!$B$6:$B$1005,A298&amp;""))</f>
        <v/>
      </c>
    </row>
    <row r="299">
      <c r="A299" s="5" t="n"/>
      <c r="B299" s="5" t="n"/>
      <c r="C299" s="15" t="n"/>
      <c r="D299" s="16">
        <f>IF(A299&amp;""="","",COUNTIFS('الوصفات'!$B$6:$B$1005,A299&amp;""))</f>
        <v/>
      </c>
    </row>
    <row r="300">
      <c r="A300" s="5" t="n"/>
      <c r="B300" s="5" t="n"/>
      <c r="C300" s="15" t="n"/>
      <c r="D300" s="16">
        <f>IF(A300&amp;""="","",COUNTIFS('الوصفات'!$B$6:$B$1005,A300&amp;""))</f>
        <v/>
      </c>
    </row>
    <row r="301">
      <c r="A301" s="5" t="n"/>
      <c r="B301" s="5" t="n"/>
      <c r="C301" s="15" t="n"/>
      <c r="D301" s="16">
        <f>IF(A301&amp;""="","",COUNTIFS('الوصفات'!$B$6:$B$1005,A301&amp;""))</f>
        <v/>
      </c>
    </row>
    <row r="302">
      <c r="A302" s="5" t="n"/>
      <c r="B302" s="5" t="n"/>
      <c r="C302" s="15" t="n"/>
      <c r="D302" s="16">
        <f>IF(A302&amp;""="","",COUNTIFS('الوصفات'!$B$6:$B$1005,A302&amp;""))</f>
        <v/>
      </c>
    </row>
    <row r="303">
      <c r="A303" s="5" t="n"/>
      <c r="B303" s="5" t="n"/>
      <c r="C303" s="15" t="n"/>
      <c r="D303" s="16">
        <f>IF(A303&amp;""="","",COUNTIFS('الوصفات'!$B$6:$B$1005,A303&amp;""))</f>
        <v/>
      </c>
    </row>
    <row r="304">
      <c r="A304" s="5" t="n"/>
      <c r="B304" s="5" t="n"/>
      <c r="C304" s="15" t="n"/>
      <c r="D304" s="16">
        <f>IF(A304&amp;""="","",COUNTIFS('الوصفات'!$B$6:$B$1005,A304&amp;""))</f>
        <v/>
      </c>
    </row>
    <row r="305">
      <c r="A305" s="5" t="n"/>
      <c r="B305" s="5" t="n"/>
      <c r="C305" s="15" t="n"/>
      <c r="D305" s="16">
        <f>IF(A305&amp;""="","",COUNTIFS('الوصفات'!$B$6:$B$1005,A305&amp;""))</f>
        <v/>
      </c>
    </row>
  </sheetData>
  <autoFilter ref="A5:D305"/>
  <mergeCells count="2">
    <mergeCell ref="A1:D1"/>
    <mergeCell ref="A2:D2"/>
  </mergeCells>
  <dataValidations count="1">
    <dataValidation sqref="B6:B305" showDropDown="0" showInputMessage="0" showErrorMessage="0" allowBlank="1" type="list">
      <formula1>"كجم,لتر,قطعة,علبة,جرام"</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M2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0" customWidth="1" min="3" max="3"/>
    <col width="13" customWidth="1" min="4" max="4"/>
    <col width="14" customWidth="1" min="5" max="5"/>
    <col width="13" customWidth="1" min="6" max="6"/>
    <col width="12" customWidth="1" min="7" max="7"/>
    <col width="12" customWidth="1" min="8" max="8"/>
    <col width="16" customWidth="1" min="9" max="9"/>
    <col width="15" customWidth="1" min="10" max="10"/>
    <col width="15" customWidth="1" min="11" max="11"/>
    <col width="13" customWidth="1" min="12" max="12"/>
    <col width="11" customWidth="1" min="13" max="13"/>
  </cols>
  <sheetData>
    <row r="1" ht="26" customHeight="1">
      <c r="A1" s="10" t="inlineStr">
        <is>
          <t>شيت تكلفة الأطباق والوصفات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الطبق</t>
        </is>
      </c>
      <c r="B5" s="14" t="inlineStr">
        <is>
          <t>سعر البيع الفعلي</t>
        </is>
      </c>
      <c r="C5" s="14" t="inlineStr">
        <is>
          <t>عدد المكونات</t>
        </is>
      </c>
      <c r="D5" s="14" t="inlineStr">
        <is>
          <t>تكلفة الطبق</t>
        </is>
      </c>
      <c r="E5" s="14" t="inlineStr">
        <is>
          <t>سعر البيع المقترح</t>
        </is>
      </c>
      <c r="F5" s="14" t="inlineStr">
        <is>
          <t>هامش الربح</t>
        </is>
      </c>
      <c r="G5" s="14" t="inlineStr">
        <is>
          <t>نسبة التكلفة</t>
        </is>
      </c>
      <c r="H5" s="14" t="inlineStr">
        <is>
          <t>نسبة الهامش</t>
        </is>
      </c>
      <c r="I5" s="14" t="inlineStr">
        <is>
          <t>الحالة</t>
        </is>
      </c>
      <c r="J5" s="14" t="inlineStr">
        <is>
          <t>التكلفة بعد الزيادة</t>
        </is>
      </c>
      <c r="K5" s="14" t="inlineStr">
        <is>
          <t>نسبة التكلفة بعد الزيادة</t>
        </is>
      </c>
      <c r="L5" s="14" t="inlineStr">
        <is>
          <t>زيادة التكلفة</t>
        </is>
      </c>
      <c r="M5" s="14" t="inlineStr">
        <is>
          <t>ترتيب الربحية</t>
        </is>
      </c>
    </row>
    <row r="6">
      <c r="A6" s="5" t="inlineStr">
        <is>
          <t>فراخ مشوية بالأرز</t>
        </is>
      </c>
      <c r="B6" s="15" t="n">
        <v>140</v>
      </c>
      <c r="C6" s="16">
        <f>IF(A6&amp;""="","",COUNTIFS('الوصفات'!$A$6:$A$1005,A6&amp;""))</f>
        <v/>
      </c>
      <c r="D6" s="17">
        <f>IF(A6&amp;""="","",IF(C6=0,"",ROUND(SUMIFS('الوصفات'!$F$6:$F$1005,'الوصفات'!$A$6:$A$1005,A6&amp;""),2)))</f>
        <v/>
      </c>
      <c r="E6" s="17">
        <f>IF(OR(D6="",N('الإعدادات'!$B$4)&lt;=0),"",ROUNDUP(ROUND(D6/'الإعدادات'!$B$4,4),0))</f>
        <v/>
      </c>
      <c r="F6" s="17">
        <f>IF(AND(ISNUMBER(D6),N(B6)&gt;0),ROUND(B6-D6,2),"")</f>
        <v/>
      </c>
      <c r="G6" s="18">
        <f>IF(F6="","",ROUND(D6/B6,4))</f>
        <v/>
      </c>
      <c r="H6" s="18">
        <f>IF(F6="","",ROUND(F6/B6,4))</f>
        <v/>
      </c>
      <c r="I6" s="6">
        <f>IF(A6&amp;""="","",IF(C6=0,"بدون وصفة",IF(F6="","بدون سعر",IF(G6&gt;'الإعدادات'!$B$4,"فوق المستهدف","ضمن المستهدف"))))</f>
        <v/>
      </c>
      <c r="J6" s="17">
        <f>IF(D6="","",ROUND(SUMIFS('الوصفات'!$G$6:$G$1005,'الوصفات'!$A$6:$A$1005,A6&amp;""),2))</f>
        <v/>
      </c>
      <c r="K6" s="18">
        <f>IF(AND(ISNUMBER(J6),F6&lt;&gt;""),ROUND(J6/B6,4),"")</f>
        <v/>
      </c>
      <c r="L6" s="17">
        <f>IF(J6="","",ROUND(J6-D6,2))</f>
        <v/>
      </c>
      <c r="M6" s="16">
        <f>IF(F6="","",COUNTIFS($F$6:$F$205,"&gt;"&amp;F6)+COUNTIFS($F$6:F6,F6))</f>
        <v/>
      </c>
    </row>
    <row r="7">
      <c r="A7" s="5" t="inlineStr">
        <is>
          <t>برجر لحم</t>
        </is>
      </c>
      <c r="B7" s="15" t="n">
        <v>180</v>
      </c>
      <c r="C7" s="16">
        <f>IF(A7&amp;""="","",COUNTIFS('الوصفات'!$A$6:$A$1005,A7&amp;""))</f>
        <v/>
      </c>
      <c r="D7" s="17">
        <f>IF(A7&amp;""="","",IF(C7=0,"",ROUND(SUMIFS('الوصفات'!$F$6:$F$1005,'الوصفات'!$A$6:$A$1005,A7&amp;""),2)))</f>
        <v/>
      </c>
      <c r="E7" s="17">
        <f>IF(OR(D7="",N('الإعدادات'!$B$4)&lt;=0),"",ROUNDUP(ROUND(D7/'الإعدادات'!$B$4,4),0))</f>
        <v/>
      </c>
      <c r="F7" s="17">
        <f>IF(AND(ISNUMBER(D7),N(B7)&gt;0),ROUND(B7-D7,2),"")</f>
        <v/>
      </c>
      <c r="G7" s="18">
        <f>IF(F7="","",ROUND(D7/B7,4))</f>
        <v/>
      </c>
      <c r="H7" s="18">
        <f>IF(F7="","",ROUND(F7/B7,4))</f>
        <v/>
      </c>
      <c r="I7" s="6">
        <f>IF(A7&amp;""="","",IF(C7=0,"بدون وصفة",IF(F7="","بدون سعر",IF(G7&gt;'الإعدادات'!$B$4,"فوق المستهدف","ضمن المستهدف"))))</f>
        <v/>
      </c>
      <c r="J7" s="17">
        <f>IF(D7="","",ROUND(SUMIFS('الوصفات'!$G$6:$G$1005,'الوصفات'!$A$6:$A$1005,A7&amp;""),2))</f>
        <v/>
      </c>
      <c r="K7" s="18">
        <f>IF(AND(ISNUMBER(J7),F7&lt;&gt;""),ROUND(J7/B7,4),"")</f>
        <v/>
      </c>
      <c r="L7" s="17">
        <f>IF(J7="","",ROUND(J7-D7,2))</f>
        <v/>
      </c>
      <c r="M7" s="16">
        <f>IF(F7="","",COUNTIFS($F$6:$F$205,"&gt;"&amp;F7)+COUNTIFS($F$6:F7,F7))</f>
        <v/>
      </c>
    </row>
    <row r="8">
      <c r="A8" s="5" t="inlineStr">
        <is>
          <t>بيتزا مارجريتا</t>
        </is>
      </c>
      <c r="B8" s="15" t="n">
        <v>150</v>
      </c>
      <c r="C8" s="16">
        <f>IF(A8&amp;""="","",COUNTIFS('الوصفات'!$A$6:$A$1005,A8&amp;""))</f>
        <v/>
      </c>
      <c r="D8" s="17">
        <f>IF(A8&amp;""="","",IF(C8=0,"",ROUND(SUMIFS('الوصفات'!$F$6:$F$1005,'الوصفات'!$A$6:$A$1005,A8&amp;""),2)))</f>
        <v/>
      </c>
      <c r="E8" s="17">
        <f>IF(OR(D8="",N('الإعدادات'!$B$4)&lt;=0),"",ROUNDUP(ROUND(D8/'الإعدادات'!$B$4,4),0))</f>
        <v/>
      </c>
      <c r="F8" s="17">
        <f>IF(AND(ISNUMBER(D8),N(B8)&gt;0),ROUND(B8-D8,2),"")</f>
        <v/>
      </c>
      <c r="G8" s="18">
        <f>IF(F8="","",ROUND(D8/B8,4))</f>
        <v/>
      </c>
      <c r="H8" s="18">
        <f>IF(F8="","",ROUND(F8/B8,4))</f>
        <v/>
      </c>
      <c r="I8" s="6">
        <f>IF(A8&amp;""="","",IF(C8=0,"بدون وصفة",IF(F8="","بدون سعر",IF(G8&gt;'الإعدادات'!$B$4,"فوق المستهدف","ضمن المستهدف"))))</f>
        <v/>
      </c>
      <c r="J8" s="17">
        <f>IF(D8="","",ROUND(SUMIFS('الوصفات'!$G$6:$G$1005,'الوصفات'!$A$6:$A$1005,A8&amp;""),2))</f>
        <v/>
      </c>
      <c r="K8" s="18">
        <f>IF(AND(ISNUMBER(J8),F8&lt;&gt;""),ROUND(J8/B8,4),"")</f>
        <v/>
      </c>
      <c r="L8" s="17">
        <f>IF(J8="","",ROUND(J8-D8,2))</f>
        <v/>
      </c>
      <c r="M8" s="16">
        <f>IF(F8="","",COUNTIFS($F$6:$F$205,"&gt;"&amp;F8)+COUNTIFS($F$6:F8,F8))</f>
        <v/>
      </c>
    </row>
    <row r="9">
      <c r="A9" s="5" t="inlineStr">
        <is>
          <t>مكرونة بالصلصة</t>
        </is>
      </c>
      <c r="B9" s="15" t="n">
        <v>70</v>
      </c>
      <c r="C9" s="16">
        <f>IF(A9&amp;""="","",COUNTIFS('الوصفات'!$A$6:$A$1005,A9&amp;""))</f>
        <v/>
      </c>
      <c r="D9" s="17">
        <f>IF(A9&amp;""="","",IF(C9=0,"",ROUND(SUMIFS('الوصفات'!$F$6:$F$1005,'الوصفات'!$A$6:$A$1005,A9&amp;""),2)))</f>
        <v/>
      </c>
      <c r="E9" s="17">
        <f>IF(OR(D9="",N('الإعدادات'!$B$4)&lt;=0),"",ROUNDUP(ROUND(D9/'الإعدادات'!$B$4,4),0))</f>
        <v/>
      </c>
      <c r="F9" s="17">
        <f>IF(AND(ISNUMBER(D9),N(B9)&gt;0),ROUND(B9-D9,2),"")</f>
        <v/>
      </c>
      <c r="G9" s="18">
        <f>IF(F9="","",ROUND(D9/B9,4))</f>
        <v/>
      </c>
      <c r="H9" s="18">
        <f>IF(F9="","",ROUND(F9/B9,4))</f>
        <v/>
      </c>
      <c r="I9" s="6">
        <f>IF(A9&amp;""="","",IF(C9=0,"بدون وصفة",IF(F9="","بدون سعر",IF(G9&gt;'الإعدادات'!$B$4,"فوق المستهدف","ضمن المستهدف"))))</f>
        <v/>
      </c>
      <c r="J9" s="17">
        <f>IF(D9="","",ROUND(SUMIFS('الوصفات'!$G$6:$G$1005,'الوصفات'!$A$6:$A$1005,A9&amp;""),2))</f>
        <v/>
      </c>
      <c r="K9" s="18">
        <f>IF(AND(ISNUMBER(J9),F9&lt;&gt;""),ROUND(J9/B9,4),"")</f>
        <v/>
      </c>
      <c r="L9" s="17">
        <f>IF(J9="","",ROUND(J9-D9,2))</f>
        <v/>
      </c>
      <c r="M9" s="16">
        <f>IF(F9="","",COUNTIFS($F$6:$F$205,"&gt;"&amp;F9)+COUNTIFS($F$6:F9,F9))</f>
        <v/>
      </c>
    </row>
    <row r="10">
      <c r="A10" s="5" t="inlineStr">
        <is>
          <t>بطاطس مقلية</t>
        </is>
      </c>
      <c r="B10" s="15" t="n">
        <v>35</v>
      </c>
      <c r="C10" s="16">
        <f>IF(A10&amp;""="","",COUNTIFS('الوصفات'!$A$6:$A$1005,A10&amp;""))</f>
        <v/>
      </c>
      <c r="D10" s="17">
        <f>IF(A10&amp;""="","",IF(C10=0,"",ROUND(SUMIFS('الوصفات'!$F$6:$F$1005,'الوصفات'!$A$6:$A$1005,A10&amp;""),2)))</f>
        <v/>
      </c>
      <c r="E10" s="17">
        <f>IF(OR(D10="",N('الإعدادات'!$B$4)&lt;=0),"",ROUNDUP(ROUND(D10/'الإعدادات'!$B$4,4),0))</f>
        <v/>
      </c>
      <c r="F10" s="17">
        <f>IF(AND(ISNUMBER(D10),N(B10)&gt;0),ROUND(B10-D10,2),"")</f>
        <v/>
      </c>
      <c r="G10" s="18">
        <f>IF(F10="","",ROUND(D10/B10,4))</f>
        <v/>
      </c>
      <c r="H10" s="18">
        <f>IF(F10="","",ROUND(F10/B10,4))</f>
        <v/>
      </c>
      <c r="I10" s="6">
        <f>IF(A10&amp;""="","",IF(C10=0,"بدون وصفة",IF(F10="","بدون سعر",IF(G10&gt;'الإعدادات'!$B$4,"فوق المستهدف","ضمن المستهدف"))))</f>
        <v/>
      </c>
      <c r="J10" s="17">
        <f>IF(D10="","",ROUND(SUMIFS('الوصفات'!$G$6:$G$1005,'الوصفات'!$A$6:$A$1005,A10&amp;""),2))</f>
        <v/>
      </c>
      <c r="K10" s="18">
        <f>IF(AND(ISNUMBER(J10),F10&lt;&gt;""),ROUND(J10/B10,4),"")</f>
        <v/>
      </c>
      <c r="L10" s="17">
        <f>IF(J10="","",ROUND(J10-D10,2))</f>
        <v/>
      </c>
      <c r="M10" s="16">
        <f>IF(F10="","",COUNTIFS($F$6:$F$205,"&gt;"&amp;F10)+COUNTIFS($F$6:F10,F10))</f>
        <v/>
      </c>
    </row>
    <row r="11">
      <c r="A11" s="5" t="inlineStr">
        <is>
          <t>كابتشينو</t>
        </is>
      </c>
      <c r="B11" s="15" t="n">
        <v>55</v>
      </c>
      <c r="C11" s="16">
        <f>IF(A11&amp;""="","",COUNTIFS('الوصفات'!$A$6:$A$1005,A11&amp;""))</f>
        <v/>
      </c>
      <c r="D11" s="17">
        <f>IF(A11&amp;""="","",IF(C11=0,"",ROUND(SUMIFS('الوصفات'!$F$6:$F$1005,'الوصفات'!$A$6:$A$1005,A11&amp;""),2)))</f>
        <v/>
      </c>
      <c r="E11" s="17">
        <f>IF(OR(D11="",N('الإعدادات'!$B$4)&lt;=0),"",ROUNDUP(ROUND(D11/'الإعدادات'!$B$4,4),0))</f>
        <v/>
      </c>
      <c r="F11" s="17">
        <f>IF(AND(ISNUMBER(D11),N(B11)&gt;0),ROUND(B11-D11,2),"")</f>
        <v/>
      </c>
      <c r="G11" s="18">
        <f>IF(F11="","",ROUND(D11/B11,4))</f>
        <v/>
      </c>
      <c r="H11" s="18">
        <f>IF(F11="","",ROUND(F11/B11,4))</f>
        <v/>
      </c>
      <c r="I11" s="6">
        <f>IF(A11&amp;""="","",IF(C11=0,"بدون وصفة",IF(F11="","بدون سعر",IF(G11&gt;'الإعدادات'!$B$4,"فوق المستهدف","ضمن المستهدف"))))</f>
        <v/>
      </c>
      <c r="J11" s="17">
        <f>IF(D11="","",ROUND(SUMIFS('الوصفات'!$G$6:$G$1005,'الوصفات'!$A$6:$A$1005,A11&amp;""),2))</f>
        <v/>
      </c>
      <c r="K11" s="18">
        <f>IF(AND(ISNUMBER(J11),F11&lt;&gt;""),ROUND(J11/B11,4),"")</f>
        <v/>
      </c>
      <c r="L11" s="17">
        <f>IF(J11="","",ROUND(J11-D11,2))</f>
        <v/>
      </c>
      <c r="M11" s="16">
        <f>IF(F11="","",COUNTIFS($F$6:$F$205,"&gt;"&amp;F11)+COUNTIFS($F$6:F11,F11))</f>
        <v/>
      </c>
    </row>
    <row r="12">
      <c r="A12" s="5" t="inlineStr">
        <is>
          <t>أرز باللحمة</t>
        </is>
      </c>
      <c r="B12" s="15" t="n"/>
      <c r="C12" s="16">
        <f>IF(A12&amp;""="","",COUNTIFS('الوصفات'!$A$6:$A$1005,A12&amp;""))</f>
        <v/>
      </c>
      <c r="D12" s="17">
        <f>IF(A12&amp;""="","",IF(C12=0,"",ROUND(SUMIFS('الوصفات'!$F$6:$F$1005,'الوصفات'!$A$6:$A$1005,A12&amp;""),2)))</f>
        <v/>
      </c>
      <c r="E12" s="17">
        <f>IF(OR(D12="",N('الإعدادات'!$B$4)&lt;=0),"",ROUNDUP(ROUND(D12/'الإعدادات'!$B$4,4),0))</f>
        <v/>
      </c>
      <c r="F12" s="17">
        <f>IF(AND(ISNUMBER(D12),N(B12)&gt;0),ROUND(B12-D12,2),"")</f>
        <v/>
      </c>
      <c r="G12" s="18">
        <f>IF(F12="","",ROUND(D12/B12,4))</f>
        <v/>
      </c>
      <c r="H12" s="18">
        <f>IF(F12="","",ROUND(F12/B12,4))</f>
        <v/>
      </c>
      <c r="I12" s="6">
        <f>IF(A12&amp;""="","",IF(C12=0,"بدون وصفة",IF(F12="","بدون سعر",IF(G12&gt;'الإعدادات'!$B$4,"فوق المستهدف","ضمن المستهدف"))))</f>
        <v/>
      </c>
      <c r="J12" s="17">
        <f>IF(D12="","",ROUND(SUMIFS('الوصفات'!$G$6:$G$1005,'الوصفات'!$A$6:$A$1005,A12&amp;""),2))</f>
        <v/>
      </c>
      <c r="K12" s="18">
        <f>IF(AND(ISNUMBER(J12),F12&lt;&gt;""),ROUND(J12/B12,4),"")</f>
        <v/>
      </c>
      <c r="L12" s="17">
        <f>IF(J12="","",ROUND(J12-D12,2))</f>
        <v/>
      </c>
      <c r="M12" s="16">
        <f>IF(F12="","",COUNTIFS($F$6:$F$205,"&gt;"&amp;F12)+COUNTIFS($F$6:F12,F12))</f>
        <v/>
      </c>
    </row>
    <row r="13">
      <c r="A13" s="5" t="inlineStr">
        <is>
          <t>سلطة خضراء</t>
        </is>
      </c>
      <c r="B13" s="15" t="n">
        <v>40</v>
      </c>
      <c r="C13" s="16">
        <f>IF(A13&amp;""="","",COUNTIFS('الوصفات'!$A$6:$A$1005,A13&amp;""))</f>
        <v/>
      </c>
      <c r="D13" s="17">
        <f>IF(A13&amp;""="","",IF(C13=0,"",ROUND(SUMIFS('الوصفات'!$F$6:$F$1005,'الوصفات'!$A$6:$A$1005,A13&amp;""),2)))</f>
        <v/>
      </c>
      <c r="E13" s="17">
        <f>IF(OR(D13="",N('الإعدادات'!$B$4)&lt;=0),"",ROUNDUP(ROUND(D13/'الإعدادات'!$B$4,4),0))</f>
        <v/>
      </c>
      <c r="F13" s="17">
        <f>IF(AND(ISNUMBER(D13),N(B13)&gt;0),ROUND(B13-D13,2),"")</f>
        <v/>
      </c>
      <c r="G13" s="18">
        <f>IF(F13="","",ROUND(D13/B13,4))</f>
        <v/>
      </c>
      <c r="H13" s="18">
        <f>IF(F13="","",ROUND(F13/B13,4))</f>
        <v/>
      </c>
      <c r="I13" s="6">
        <f>IF(A13&amp;""="","",IF(C13=0,"بدون وصفة",IF(F13="","بدون سعر",IF(G13&gt;'الإعدادات'!$B$4,"فوق المستهدف","ضمن المستهدف"))))</f>
        <v/>
      </c>
      <c r="J13" s="17">
        <f>IF(D13="","",ROUND(SUMIFS('الوصفات'!$G$6:$G$1005,'الوصفات'!$A$6:$A$1005,A13&amp;""),2))</f>
        <v/>
      </c>
      <c r="K13" s="18">
        <f>IF(AND(ISNUMBER(J13),F13&lt;&gt;""),ROUND(J13/B13,4),"")</f>
        <v/>
      </c>
      <c r="L13" s="17">
        <f>IF(J13="","",ROUND(J13-D13,2))</f>
        <v/>
      </c>
      <c r="M13" s="16">
        <f>IF(F13="","",COUNTIFS($F$6:$F$205,"&gt;"&amp;F13)+COUNTIFS($F$6:F13,F13))</f>
        <v/>
      </c>
    </row>
    <row r="14">
      <c r="A14" s="5" t="n"/>
      <c r="B14" s="15" t="n"/>
      <c r="C14" s="16">
        <f>IF(A14&amp;""="","",COUNTIFS('الوصفات'!$A$6:$A$1005,A14&amp;""))</f>
        <v/>
      </c>
      <c r="D14" s="17">
        <f>IF(A14&amp;""="","",IF(C14=0,"",ROUND(SUMIFS('الوصفات'!$F$6:$F$1005,'الوصفات'!$A$6:$A$1005,A14&amp;""),2)))</f>
        <v/>
      </c>
      <c r="E14" s="17">
        <f>IF(OR(D14="",N('الإعدادات'!$B$4)&lt;=0),"",ROUNDUP(ROUND(D14/'الإعدادات'!$B$4,4),0))</f>
        <v/>
      </c>
      <c r="F14" s="17">
        <f>IF(AND(ISNUMBER(D14),N(B14)&gt;0),ROUND(B14-D14,2),"")</f>
        <v/>
      </c>
      <c r="G14" s="18">
        <f>IF(F14="","",ROUND(D14/B14,4))</f>
        <v/>
      </c>
      <c r="H14" s="18">
        <f>IF(F14="","",ROUND(F14/B14,4))</f>
        <v/>
      </c>
      <c r="I14" s="6">
        <f>IF(A14&amp;""="","",IF(C14=0,"بدون وصفة",IF(F14="","بدون سعر",IF(G14&gt;'الإعدادات'!$B$4,"فوق المستهدف","ضمن المستهدف"))))</f>
        <v/>
      </c>
      <c r="J14" s="17">
        <f>IF(D14="","",ROUND(SUMIFS('الوصفات'!$G$6:$G$1005,'الوصفات'!$A$6:$A$1005,A14&amp;""),2))</f>
        <v/>
      </c>
      <c r="K14" s="18">
        <f>IF(AND(ISNUMBER(J14),F14&lt;&gt;""),ROUND(J14/B14,4),"")</f>
        <v/>
      </c>
      <c r="L14" s="17">
        <f>IF(J14="","",ROUND(J14-D14,2))</f>
        <v/>
      </c>
      <c r="M14" s="16">
        <f>IF(F14="","",COUNTIFS($F$6:$F$205,"&gt;"&amp;F14)+COUNTIFS($F$6:F14,F14))</f>
        <v/>
      </c>
    </row>
    <row r="15">
      <c r="A15" s="5" t="n"/>
      <c r="B15" s="15" t="n"/>
      <c r="C15" s="16">
        <f>IF(A15&amp;""="","",COUNTIFS('الوصفات'!$A$6:$A$1005,A15&amp;""))</f>
        <v/>
      </c>
      <c r="D15" s="17">
        <f>IF(A15&amp;""="","",IF(C15=0,"",ROUND(SUMIFS('الوصفات'!$F$6:$F$1005,'الوصفات'!$A$6:$A$1005,A15&amp;""),2)))</f>
        <v/>
      </c>
      <c r="E15" s="17">
        <f>IF(OR(D15="",N('الإعدادات'!$B$4)&lt;=0),"",ROUNDUP(ROUND(D15/'الإعدادات'!$B$4,4),0))</f>
        <v/>
      </c>
      <c r="F15" s="17">
        <f>IF(AND(ISNUMBER(D15),N(B15)&gt;0),ROUND(B15-D15,2),"")</f>
        <v/>
      </c>
      <c r="G15" s="18">
        <f>IF(F15="","",ROUND(D15/B15,4))</f>
        <v/>
      </c>
      <c r="H15" s="18">
        <f>IF(F15="","",ROUND(F15/B15,4))</f>
        <v/>
      </c>
      <c r="I15" s="6">
        <f>IF(A15&amp;""="","",IF(C15=0,"بدون وصفة",IF(F15="","بدون سعر",IF(G15&gt;'الإعدادات'!$B$4,"فوق المستهدف","ضمن المستهدف"))))</f>
        <v/>
      </c>
      <c r="J15" s="17">
        <f>IF(D15="","",ROUND(SUMIFS('الوصفات'!$G$6:$G$1005,'الوصفات'!$A$6:$A$1005,A15&amp;""),2))</f>
        <v/>
      </c>
      <c r="K15" s="18">
        <f>IF(AND(ISNUMBER(J15),F15&lt;&gt;""),ROUND(J15/B15,4),"")</f>
        <v/>
      </c>
      <c r="L15" s="17">
        <f>IF(J15="","",ROUND(J15-D15,2))</f>
        <v/>
      </c>
      <c r="M15" s="16">
        <f>IF(F15="","",COUNTIFS($F$6:$F$205,"&gt;"&amp;F15)+COUNTIFS($F$6:F15,F15))</f>
        <v/>
      </c>
    </row>
    <row r="16">
      <c r="A16" s="5" t="n"/>
      <c r="B16" s="15" t="n"/>
      <c r="C16" s="16">
        <f>IF(A16&amp;""="","",COUNTIFS('الوصفات'!$A$6:$A$1005,A16&amp;""))</f>
        <v/>
      </c>
      <c r="D16" s="17">
        <f>IF(A16&amp;""="","",IF(C16=0,"",ROUND(SUMIFS('الوصفات'!$F$6:$F$1005,'الوصفات'!$A$6:$A$1005,A16&amp;""),2)))</f>
        <v/>
      </c>
      <c r="E16" s="17">
        <f>IF(OR(D16="",N('الإعدادات'!$B$4)&lt;=0),"",ROUNDUP(ROUND(D16/'الإعدادات'!$B$4,4),0))</f>
        <v/>
      </c>
      <c r="F16" s="17">
        <f>IF(AND(ISNUMBER(D16),N(B16)&gt;0),ROUND(B16-D16,2),"")</f>
        <v/>
      </c>
      <c r="G16" s="18">
        <f>IF(F16="","",ROUND(D16/B16,4))</f>
        <v/>
      </c>
      <c r="H16" s="18">
        <f>IF(F16="","",ROUND(F16/B16,4))</f>
        <v/>
      </c>
      <c r="I16" s="6">
        <f>IF(A16&amp;""="","",IF(C16=0,"بدون وصفة",IF(F16="","بدون سعر",IF(G16&gt;'الإعدادات'!$B$4,"فوق المستهدف","ضمن المستهدف"))))</f>
        <v/>
      </c>
      <c r="J16" s="17">
        <f>IF(D16="","",ROUND(SUMIFS('الوصفات'!$G$6:$G$1005,'الوصفات'!$A$6:$A$1005,A16&amp;""),2))</f>
        <v/>
      </c>
      <c r="K16" s="18">
        <f>IF(AND(ISNUMBER(J16),F16&lt;&gt;""),ROUND(J16/B16,4),"")</f>
        <v/>
      </c>
      <c r="L16" s="17">
        <f>IF(J16="","",ROUND(J16-D16,2))</f>
        <v/>
      </c>
      <c r="M16" s="16">
        <f>IF(F16="","",COUNTIFS($F$6:$F$205,"&gt;"&amp;F16)+COUNTIFS($F$6:F16,F16))</f>
        <v/>
      </c>
    </row>
    <row r="17">
      <c r="A17" s="5" t="n"/>
      <c r="B17" s="15" t="n"/>
      <c r="C17" s="16">
        <f>IF(A17&amp;""="","",COUNTIFS('الوصفات'!$A$6:$A$1005,A17&amp;""))</f>
        <v/>
      </c>
      <c r="D17" s="17">
        <f>IF(A17&amp;""="","",IF(C17=0,"",ROUND(SUMIFS('الوصفات'!$F$6:$F$1005,'الوصفات'!$A$6:$A$1005,A17&amp;""),2)))</f>
        <v/>
      </c>
      <c r="E17" s="17">
        <f>IF(OR(D17="",N('الإعدادات'!$B$4)&lt;=0),"",ROUNDUP(ROUND(D17/'الإعدادات'!$B$4,4),0))</f>
        <v/>
      </c>
      <c r="F17" s="17">
        <f>IF(AND(ISNUMBER(D17),N(B17)&gt;0),ROUND(B17-D17,2),"")</f>
        <v/>
      </c>
      <c r="G17" s="18">
        <f>IF(F17="","",ROUND(D17/B17,4))</f>
        <v/>
      </c>
      <c r="H17" s="18">
        <f>IF(F17="","",ROUND(F17/B17,4))</f>
        <v/>
      </c>
      <c r="I17" s="6">
        <f>IF(A17&amp;""="","",IF(C17=0,"بدون وصفة",IF(F17="","بدون سعر",IF(G17&gt;'الإعدادات'!$B$4,"فوق المستهدف","ضمن المستهدف"))))</f>
        <v/>
      </c>
      <c r="J17" s="17">
        <f>IF(D17="","",ROUND(SUMIFS('الوصفات'!$G$6:$G$1005,'الوصفات'!$A$6:$A$1005,A17&amp;""),2))</f>
        <v/>
      </c>
      <c r="K17" s="18">
        <f>IF(AND(ISNUMBER(J17),F17&lt;&gt;""),ROUND(J17/B17,4),"")</f>
        <v/>
      </c>
      <c r="L17" s="17">
        <f>IF(J17="","",ROUND(J17-D17,2))</f>
        <v/>
      </c>
      <c r="M17" s="16">
        <f>IF(F17="","",COUNTIFS($F$6:$F$205,"&gt;"&amp;F17)+COUNTIFS($F$6:F17,F17))</f>
        <v/>
      </c>
    </row>
    <row r="18">
      <c r="A18" s="5" t="n"/>
      <c r="B18" s="15" t="n"/>
      <c r="C18" s="16">
        <f>IF(A18&amp;""="","",COUNTIFS('الوصفات'!$A$6:$A$1005,A18&amp;""))</f>
        <v/>
      </c>
      <c r="D18" s="17">
        <f>IF(A18&amp;""="","",IF(C18=0,"",ROUND(SUMIFS('الوصفات'!$F$6:$F$1005,'الوصفات'!$A$6:$A$1005,A18&amp;""),2)))</f>
        <v/>
      </c>
      <c r="E18" s="17">
        <f>IF(OR(D18="",N('الإعدادات'!$B$4)&lt;=0),"",ROUNDUP(ROUND(D18/'الإعدادات'!$B$4,4),0))</f>
        <v/>
      </c>
      <c r="F18" s="17">
        <f>IF(AND(ISNUMBER(D18),N(B18)&gt;0),ROUND(B18-D18,2),"")</f>
        <v/>
      </c>
      <c r="G18" s="18">
        <f>IF(F18="","",ROUND(D18/B18,4))</f>
        <v/>
      </c>
      <c r="H18" s="18">
        <f>IF(F18="","",ROUND(F18/B18,4))</f>
        <v/>
      </c>
      <c r="I18" s="6">
        <f>IF(A18&amp;""="","",IF(C18=0,"بدون وصفة",IF(F18="","بدون سعر",IF(G18&gt;'الإعدادات'!$B$4,"فوق المستهدف","ضمن المستهدف"))))</f>
        <v/>
      </c>
      <c r="J18" s="17">
        <f>IF(D18="","",ROUND(SUMIFS('الوصفات'!$G$6:$G$1005,'الوصفات'!$A$6:$A$1005,A18&amp;""),2))</f>
        <v/>
      </c>
      <c r="K18" s="18">
        <f>IF(AND(ISNUMBER(J18),F18&lt;&gt;""),ROUND(J18/B18,4),"")</f>
        <v/>
      </c>
      <c r="L18" s="17">
        <f>IF(J18="","",ROUND(J18-D18,2))</f>
        <v/>
      </c>
      <c r="M18" s="16">
        <f>IF(F18="","",COUNTIFS($F$6:$F$205,"&gt;"&amp;F18)+COUNTIFS($F$6:F18,F18))</f>
        <v/>
      </c>
    </row>
    <row r="19">
      <c r="A19" s="5" t="n"/>
      <c r="B19" s="15" t="n"/>
      <c r="C19" s="16">
        <f>IF(A19&amp;""="","",COUNTIFS('الوصفات'!$A$6:$A$1005,A19&amp;""))</f>
        <v/>
      </c>
      <c r="D19" s="17">
        <f>IF(A19&amp;""="","",IF(C19=0,"",ROUND(SUMIFS('الوصفات'!$F$6:$F$1005,'الوصفات'!$A$6:$A$1005,A19&amp;""),2)))</f>
        <v/>
      </c>
      <c r="E19" s="17">
        <f>IF(OR(D19="",N('الإعدادات'!$B$4)&lt;=0),"",ROUNDUP(ROUND(D19/'الإعدادات'!$B$4,4),0))</f>
        <v/>
      </c>
      <c r="F19" s="17">
        <f>IF(AND(ISNUMBER(D19),N(B19)&gt;0),ROUND(B19-D19,2),"")</f>
        <v/>
      </c>
      <c r="G19" s="18">
        <f>IF(F19="","",ROUND(D19/B19,4))</f>
        <v/>
      </c>
      <c r="H19" s="18">
        <f>IF(F19="","",ROUND(F19/B19,4))</f>
        <v/>
      </c>
      <c r="I19" s="6">
        <f>IF(A19&amp;""="","",IF(C19=0,"بدون وصفة",IF(F19="","بدون سعر",IF(G19&gt;'الإعدادات'!$B$4,"فوق المستهدف","ضمن المستهدف"))))</f>
        <v/>
      </c>
      <c r="J19" s="17">
        <f>IF(D19="","",ROUND(SUMIFS('الوصفات'!$G$6:$G$1005,'الوصفات'!$A$6:$A$1005,A19&amp;""),2))</f>
        <v/>
      </c>
      <c r="K19" s="18">
        <f>IF(AND(ISNUMBER(J19),F19&lt;&gt;""),ROUND(J19/B19,4),"")</f>
        <v/>
      </c>
      <c r="L19" s="17">
        <f>IF(J19="","",ROUND(J19-D19,2))</f>
        <v/>
      </c>
      <c r="M19" s="16">
        <f>IF(F19="","",COUNTIFS($F$6:$F$205,"&gt;"&amp;F19)+COUNTIFS($F$6:F19,F19))</f>
        <v/>
      </c>
    </row>
    <row r="20">
      <c r="A20" s="5" t="n"/>
      <c r="B20" s="15" t="n"/>
      <c r="C20" s="16">
        <f>IF(A20&amp;""="","",COUNTIFS('الوصفات'!$A$6:$A$1005,A20&amp;""))</f>
        <v/>
      </c>
      <c r="D20" s="17">
        <f>IF(A20&amp;""="","",IF(C20=0,"",ROUND(SUMIFS('الوصفات'!$F$6:$F$1005,'الوصفات'!$A$6:$A$1005,A20&amp;""),2)))</f>
        <v/>
      </c>
      <c r="E20" s="17">
        <f>IF(OR(D20="",N('الإعدادات'!$B$4)&lt;=0),"",ROUNDUP(ROUND(D20/'الإعدادات'!$B$4,4),0))</f>
        <v/>
      </c>
      <c r="F20" s="17">
        <f>IF(AND(ISNUMBER(D20),N(B20)&gt;0),ROUND(B20-D20,2),"")</f>
        <v/>
      </c>
      <c r="G20" s="18">
        <f>IF(F20="","",ROUND(D20/B20,4))</f>
        <v/>
      </c>
      <c r="H20" s="18">
        <f>IF(F20="","",ROUND(F20/B20,4))</f>
        <v/>
      </c>
      <c r="I20" s="6">
        <f>IF(A20&amp;""="","",IF(C20=0,"بدون وصفة",IF(F20="","بدون سعر",IF(G20&gt;'الإعدادات'!$B$4,"فوق المستهدف","ضمن المستهدف"))))</f>
        <v/>
      </c>
      <c r="J20" s="17">
        <f>IF(D20="","",ROUND(SUMIFS('الوصفات'!$G$6:$G$1005,'الوصفات'!$A$6:$A$1005,A20&amp;""),2))</f>
        <v/>
      </c>
      <c r="K20" s="18">
        <f>IF(AND(ISNUMBER(J20),F20&lt;&gt;""),ROUND(J20/B20,4),"")</f>
        <v/>
      </c>
      <c r="L20" s="17">
        <f>IF(J20="","",ROUND(J20-D20,2))</f>
        <v/>
      </c>
      <c r="M20" s="16">
        <f>IF(F20="","",COUNTIFS($F$6:$F$205,"&gt;"&amp;F20)+COUNTIFS($F$6:F20,F20))</f>
        <v/>
      </c>
    </row>
    <row r="21">
      <c r="A21" s="5" t="n"/>
      <c r="B21" s="15" t="n"/>
      <c r="C21" s="16">
        <f>IF(A21&amp;""="","",COUNTIFS('الوصفات'!$A$6:$A$1005,A21&amp;""))</f>
        <v/>
      </c>
      <c r="D21" s="17">
        <f>IF(A21&amp;""="","",IF(C21=0,"",ROUND(SUMIFS('الوصفات'!$F$6:$F$1005,'الوصفات'!$A$6:$A$1005,A21&amp;""),2)))</f>
        <v/>
      </c>
      <c r="E21" s="17">
        <f>IF(OR(D21="",N('الإعدادات'!$B$4)&lt;=0),"",ROUNDUP(ROUND(D21/'الإعدادات'!$B$4,4),0))</f>
        <v/>
      </c>
      <c r="F21" s="17">
        <f>IF(AND(ISNUMBER(D21),N(B21)&gt;0),ROUND(B21-D21,2),"")</f>
        <v/>
      </c>
      <c r="G21" s="18">
        <f>IF(F21="","",ROUND(D21/B21,4))</f>
        <v/>
      </c>
      <c r="H21" s="18">
        <f>IF(F21="","",ROUND(F21/B21,4))</f>
        <v/>
      </c>
      <c r="I21" s="6">
        <f>IF(A21&amp;""="","",IF(C21=0,"بدون وصفة",IF(F21="","بدون سعر",IF(G21&gt;'الإعدادات'!$B$4,"فوق المستهدف","ضمن المستهدف"))))</f>
        <v/>
      </c>
      <c r="J21" s="17">
        <f>IF(D21="","",ROUND(SUMIFS('الوصفات'!$G$6:$G$1005,'الوصفات'!$A$6:$A$1005,A21&amp;""),2))</f>
        <v/>
      </c>
      <c r="K21" s="18">
        <f>IF(AND(ISNUMBER(J21),F21&lt;&gt;""),ROUND(J21/B21,4),"")</f>
        <v/>
      </c>
      <c r="L21" s="17">
        <f>IF(J21="","",ROUND(J21-D21,2))</f>
        <v/>
      </c>
      <c r="M21" s="16">
        <f>IF(F21="","",COUNTIFS($F$6:$F$205,"&gt;"&amp;F21)+COUNTIFS($F$6:F21,F21))</f>
        <v/>
      </c>
    </row>
    <row r="22">
      <c r="A22" s="5" t="n"/>
      <c r="B22" s="15" t="n"/>
      <c r="C22" s="16">
        <f>IF(A22&amp;""="","",COUNTIFS('الوصفات'!$A$6:$A$1005,A22&amp;""))</f>
        <v/>
      </c>
      <c r="D22" s="17">
        <f>IF(A22&amp;""="","",IF(C22=0,"",ROUND(SUMIFS('الوصفات'!$F$6:$F$1005,'الوصفات'!$A$6:$A$1005,A22&amp;""),2)))</f>
        <v/>
      </c>
      <c r="E22" s="17">
        <f>IF(OR(D22="",N('الإعدادات'!$B$4)&lt;=0),"",ROUNDUP(ROUND(D22/'الإعدادات'!$B$4,4),0))</f>
        <v/>
      </c>
      <c r="F22" s="17">
        <f>IF(AND(ISNUMBER(D22),N(B22)&gt;0),ROUND(B22-D22,2),"")</f>
        <v/>
      </c>
      <c r="G22" s="18">
        <f>IF(F22="","",ROUND(D22/B22,4))</f>
        <v/>
      </c>
      <c r="H22" s="18">
        <f>IF(F22="","",ROUND(F22/B22,4))</f>
        <v/>
      </c>
      <c r="I22" s="6">
        <f>IF(A22&amp;""="","",IF(C22=0,"بدون وصفة",IF(F22="","بدون سعر",IF(G22&gt;'الإعدادات'!$B$4,"فوق المستهدف","ضمن المستهدف"))))</f>
        <v/>
      </c>
      <c r="J22" s="17">
        <f>IF(D22="","",ROUND(SUMIFS('الوصفات'!$G$6:$G$1005,'الوصفات'!$A$6:$A$1005,A22&amp;""),2))</f>
        <v/>
      </c>
      <c r="K22" s="18">
        <f>IF(AND(ISNUMBER(J22),F22&lt;&gt;""),ROUND(J22/B22,4),"")</f>
        <v/>
      </c>
      <c r="L22" s="17">
        <f>IF(J22="","",ROUND(J22-D22,2))</f>
        <v/>
      </c>
      <c r="M22" s="16">
        <f>IF(F22="","",COUNTIFS($F$6:$F$205,"&gt;"&amp;F22)+COUNTIFS($F$6:F22,F22))</f>
        <v/>
      </c>
    </row>
    <row r="23">
      <c r="A23" s="5" t="n"/>
      <c r="B23" s="15" t="n"/>
      <c r="C23" s="16">
        <f>IF(A23&amp;""="","",COUNTIFS('الوصفات'!$A$6:$A$1005,A23&amp;""))</f>
        <v/>
      </c>
      <c r="D23" s="17">
        <f>IF(A23&amp;""="","",IF(C23=0,"",ROUND(SUMIFS('الوصفات'!$F$6:$F$1005,'الوصفات'!$A$6:$A$1005,A23&amp;""),2)))</f>
        <v/>
      </c>
      <c r="E23" s="17">
        <f>IF(OR(D23="",N('الإعدادات'!$B$4)&lt;=0),"",ROUNDUP(ROUND(D23/'الإعدادات'!$B$4,4),0))</f>
        <v/>
      </c>
      <c r="F23" s="17">
        <f>IF(AND(ISNUMBER(D23),N(B23)&gt;0),ROUND(B23-D23,2),"")</f>
        <v/>
      </c>
      <c r="G23" s="18">
        <f>IF(F23="","",ROUND(D23/B23,4))</f>
        <v/>
      </c>
      <c r="H23" s="18">
        <f>IF(F23="","",ROUND(F23/B23,4))</f>
        <v/>
      </c>
      <c r="I23" s="6">
        <f>IF(A23&amp;""="","",IF(C23=0,"بدون وصفة",IF(F23="","بدون سعر",IF(G23&gt;'الإعدادات'!$B$4,"فوق المستهدف","ضمن المستهدف"))))</f>
        <v/>
      </c>
      <c r="J23" s="17">
        <f>IF(D23="","",ROUND(SUMIFS('الوصفات'!$G$6:$G$1005,'الوصفات'!$A$6:$A$1005,A23&amp;""),2))</f>
        <v/>
      </c>
      <c r="K23" s="18">
        <f>IF(AND(ISNUMBER(J23),F23&lt;&gt;""),ROUND(J23/B23,4),"")</f>
        <v/>
      </c>
      <c r="L23" s="17">
        <f>IF(J23="","",ROUND(J23-D23,2))</f>
        <v/>
      </c>
      <c r="M23" s="16">
        <f>IF(F23="","",COUNTIFS($F$6:$F$205,"&gt;"&amp;F23)+COUNTIFS($F$6:F23,F23))</f>
        <v/>
      </c>
    </row>
    <row r="24">
      <c r="A24" s="5" t="n"/>
      <c r="B24" s="15" t="n"/>
      <c r="C24" s="16">
        <f>IF(A24&amp;""="","",COUNTIFS('الوصفات'!$A$6:$A$1005,A24&amp;""))</f>
        <v/>
      </c>
      <c r="D24" s="17">
        <f>IF(A24&amp;""="","",IF(C24=0,"",ROUND(SUMIFS('الوصفات'!$F$6:$F$1005,'الوصفات'!$A$6:$A$1005,A24&amp;""),2)))</f>
        <v/>
      </c>
      <c r="E24" s="17">
        <f>IF(OR(D24="",N('الإعدادات'!$B$4)&lt;=0),"",ROUNDUP(ROUND(D24/'الإعدادات'!$B$4,4),0))</f>
        <v/>
      </c>
      <c r="F24" s="17">
        <f>IF(AND(ISNUMBER(D24),N(B24)&gt;0),ROUND(B24-D24,2),"")</f>
        <v/>
      </c>
      <c r="G24" s="18">
        <f>IF(F24="","",ROUND(D24/B24,4))</f>
        <v/>
      </c>
      <c r="H24" s="18">
        <f>IF(F24="","",ROUND(F24/B24,4))</f>
        <v/>
      </c>
      <c r="I24" s="6">
        <f>IF(A24&amp;""="","",IF(C24=0,"بدون وصفة",IF(F24="","بدون سعر",IF(G24&gt;'الإعدادات'!$B$4,"فوق المستهدف","ضمن المستهدف"))))</f>
        <v/>
      </c>
      <c r="J24" s="17">
        <f>IF(D24="","",ROUND(SUMIFS('الوصفات'!$G$6:$G$1005,'الوصفات'!$A$6:$A$1005,A24&amp;""),2))</f>
        <v/>
      </c>
      <c r="K24" s="18">
        <f>IF(AND(ISNUMBER(J24),F24&lt;&gt;""),ROUND(J24/B24,4),"")</f>
        <v/>
      </c>
      <c r="L24" s="17">
        <f>IF(J24="","",ROUND(J24-D24,2))</f>
        <v/>
      </c>
      <c r="M24" s="16">
        <f>IF(F24="","",COUNTIFS($F$6:$F$205,"&gt;"&amp;F24)+COUNTIFS($F$6:F24,F24))</f>
        <v/>
      </c>
    </row>
    <row r="25">
      <c r="A25" s="5" t="n"/>
      <c r="B25" s="15" t="n"/>
      <c r="C25" s="16">
        <f>IF(A25&amp;""="","",COUNTIFS('الوصفات'!$A$6:$A$1005,A25&amp;""))</f>
        <v/>
      </c>
      <c r="D25" s="17">
        <f>IF(A25&amp;""="","",IF(C25=0,"",ROUND(SUMIFS('الوصفات'!$F$6:$F$1005,'الوصفات'!$A$6:$A$1005,A25&amp;""),2)))</f>
        <v/>
      </c>
      <c r="E25" s="17">
        <f>IF(OR(D25="",N('الإعدادات'!$B$4)&lt;=0),"",ROUNDUP(ROUND(D25/'الإعدادات'!$B$4,4),0))</f>
        <v/>
      </c>
      <c r="F25" s="17">
        <f>IF(AND(ISNUMBER(D25),N(B25)&gt;0),ROUND(B25-D25,2),"")</f>
        <v/>
      </c>
      <c r="G25" s="18">
        <f>IF(F25="","",ROUND(D25/B25,4))</f>
        <v/>
      </c>
      <c r="H25" s="18">
        <f>IF(F25="","",ROUND(F25/B25,4))</f>
        <v/>
      </c>
      <c r="I25" s="6">
        <f>IF(A25&amp;""="","",IF(C25=0,"بدون وصفة",IF(F25="","بدون سعر",IF(G25&gt;'الإعدادات'!$B$4,"فوق المستهدف","ضمن المستهدف"))))</f>
        <v/>
      </c>
      <c r="J25" s="17">
        <f>IF(D25="","",ROUND(SUMIFS('الوصفات'!$G$6:$G$1005,'الوصفات'!$A$6:$A$1005,A25&amp;""),2))</f>
        <v/>
      </c>
      <c r="K25" s="18">
        <f>IF(AND(ISNUMBER(J25),F25&lt;&gt;""),ROUND(J25/B25,4),"")</f>
        <v/>
      </c>
      <c r="L25" s="17">
        <f>IF(J25="","",ROUND(J25-D25,2))</f>
        <v/>
      </c>
      <c r="M25" s="16">
        <f>IF(F25="","",COUNTIFS($F$6:$F$205,"&gt;"&amp;F25)+COUNTIFS($F$6:F25,F25))</f>
        <v/>
      </c>
    </row>
    <row r="26">
      <c r="A26" s="5" t="n"/>
      <c r="B26" s="15" t="n"/>
      <c r="C26" s="16">
        <f>IF(A26&amp;""="","",COUNTIFS('الوصفات'!$A$6:$A$1005,A26&amp;""))</f>
        <v/>
      </c>
      <c r="D26" s="17">
        <f>IF(A26&amp;""="","",IF(C26=0,"",ROUND(SUMIFS('الوصفات'!$F$6:$F$1005,'الوصفات'!$A$6:$A$1005,A26&amp;""),2)))</f>
        <v/>
      </c>
      <c r="E26" s="17">
        <f>IF(OR(D26="",N('الإعدادات'!$B$4)&lt;=0),"",ROUNDUP(ROUND(D26/'الإعدادات'!$B$4,4),0))</f>
        <v/>
      </c>
      <c r="F26" s="17">
        <f>IF(AND(ISNUMBER(D26),N(B26)&gt;0),ROUND(B26-D26,2),"")</f>
        <v/>
      </c>
      <c r="G26" s="18">
        <f>IF(F26="","",ROUND(D26/B26,4))</f>
        <v/>
      </c>
      <c r="H26" s="18">
        <f>IF(F26="","",ROUND(F26/B26,4))</f>
        <v/>
      </c>
      <c r="I26" s="6">
        <f>IF(A26&amp;""="","",IF(C26=0,"بدون وصفة",IF(F26="","بدون سعر",IF(G26&gt;'الإعدادات'!$B$4,"فوق المستهدف","ضمن المستهدف"))))</f>
        <v/>
      </c>
      <c r="J26" s="17">
        <f>IF(D26="","",ROUND(SUMIFS('الوصفات'!$G$6:$G$1005,'الوصفات'!$A$6:$A$1005,A26&amp;""),2))</f>
        <v/>
      </c>
      <c r="K26" s="18">
        <f>IF(AND(ISNUMBER(J26),F26&lt;&gt;""),ROUND(J26/B26,4),"")</f>
        <v/>
      </c>
      <c r="L26" s="17">
        <f>IF(J26="","",ROUND(J26-D26,2))</f>
        <v/>
      </c>
      <c r="M26" s="16">
        <f>IF(F26="","",COUNTIFS($F$6:$F$205,"&gt;"&amp;F26)+COUNTIFS($F$6:F26,F26))</f>
        <v/>
      </c>
    </row>
    <row r="27">
      <c r="A27" s="5" t="n"/>
      <c r="B27" s="15" t="n"/>
      <c r="C27" s="16">
        <f>IF(A27&amp;""="","",COUNTIFS('الوصفات'!$A$6:$A$1005,A27&amp;""))</f>
        <v/>
      </c>
      <c r="D27" s="17">
        <f>IF(A27&amp;""="","",IF(C27=0,"",ROUND(SUMIFS('الوصفات'!$F$6:$F$1005,'الوصفات'!$A$6:$A$1005,A27&amp;""),2)))</f>
        <v/>
      </c>
      <c r="E27" s="17">
        <f>IF(OR(D27="",N('الإعدادات'!$B$4)&lt;=0),"",ROUNDUP(ROUND(D27/'الإعدادات'!$B$4,4),0))</f>
        <v/>
      </c>
      <c r="F27" s="17">
        <f>IF(AND(ISNUMBER(D27),N(B27)&gt;0),ROUND(B27-D27,2),"")</f>
        <v/>
      </c>
      <c r="G27" s="18">
        <f>IF(F27="","",ROUND(D27/B27,4))</f>
        <v/>
      </c>
      <c r="H27" s="18">
        <f>IF(F27="","",ROUND(F27/B27,4))</f>
        <v/>
      </c>
      <c r="I27" s="6">
        <f>IF(A27&amp;""="","",IF(C27=0,"بدون وصفة",IF(F27="","بدون سعر",IF(G27&gt;'الإعدادات'!$B$4,"فوق المستهدف","ضمن المستهدف"))))</f>
        <v/>
      </c>
      <c r="J27" s="17">
        <f>IF(D27="","",ROUND(SUMIFS('الوصفات'!$G$6:$G$1005,'الوصفات'!$A$6:$A$1005,A27&amp;""),2))</f>
        <v/>
      </c>
      <c r="K27" s="18">
        <f>IF(AND(ISNUMBER(J27),F27&lt;&gt;""),ROUND(J27/B27,4),"")</f>
        <v/>
      </c>
      <c r="L27" s="17">
        <f>IF(J27="","",ROUND(J27-D27,2))</f>
        <v/>
      </c>
      <c r="M27" s="16">
        <f>IF(F27="","",COUNTIFS($F$6:$F$205,"&gt;"&amp;F27)+COUNTIFS($F$6:F27,F27))</f>
        <v/>
      </c>
    </row>
    <row r="28">
      <c r="A28" s="5" t="n"/>
      <c r="B28" s="15" t="n"/>
      <c r="C28" s="16">
        <f>IF(A28&amp;""="","",COUNTIFS('الوصفات'!$A$6:$A$1005,A28&amp;""))</f>
        <v/>
      </c>
      <c r="D28" s="17">
        <f>IF(A28&amp;""="","",IF(C28=0,"",ROUND(SUMIFS('الوصفات'!$F$6:$F$1005,'الوصفات'!$A$6:$A$1005,A28&amp;""),2)))</f>
        <v/>
      </c>
      <c r="E28" s="17">
        <f>IF(OR(D28="",N('الإعدادات'!$B$4)&lt;=0),"",ROUNDUP(ROUND(D28/'الإعدادات'!$B$4,4),0))</f>
        <v/>
      </c>
      <c r="F28" s="17">
        <f>IF(AND(ISNUMBER(D28),N(B28)&gt;0),ROUND(B28-D28,2),"")</f>
        <v/>
      </c>
      <c r="G28" s="18">
        <f>IF(F28="","",ROUND(D28/B28,4))</f>
        <v/>
      </c>
      <c r="H28" s="18">
        <f>IF(F28="","",ROUND(F28/B28,4))</f>
        <v/>
      </c>
      <c r="I28" s="6">
        <f>IF(A28&amp;""="","",IF(C28=0,"بدون وصفة",IF(F28="","بدون سعر",IF(G28&gt;'الإعدادات'!$B$4,"فوق المستهدف","ضمن المستهدف"))))</f>
        <v/>
      </c>
      <c r="J28" s="17">
        <f>IF(D28="","",ROUND(SUMIFS('الوصفات'!$G$6:$G$1005,'الوصفات'!$A$6:$A$1005,A28&amp;""),2))</f>
        <v/>
      </c>
      <c r="K28" s="18">
        <f>IF(AND(ISNUMBER(J28),F28&lt;&gt;""),ROUND(J28/B28,4),"")</f>
        <v/>
      </c>
      <c r="L28" s="17">
        <f>IF(J28="","",ROUND(J28-D28,2))</f>
        <v/>
      </c>
      <c r="M28" s="16">
        <f>IF(F28="","",COUNTIFS($F$6:$F$205,"&gt;"&amp;F28)+COUNTIFS($F$6:F28,F28))</f>
        <v/>
      </c>
    </row>
    <row r="29">
      <c r="A29" s="5" t="n"/>
      <c r="B29" s="15" t="n"/>
      <c r="C29" s="16">
        <f>IF(A29&amp;""="","",COUNTIFS('الوصفات'!$A$6:$A$1005,A29&amp;""))</f>
        <v/>
      </c>
      <c r="D29" s="17">
        <f>IF(A29&amp;""="","",IF(C29=0,"",ROUND(SUMIFS('الوصفات'!$F$6:$F$1005,'الوصفات'!$A$6:$A$1005,A29&amp;""),2)))</f>
        <v/>
      </c>
      <c r="E29" s="17">
        <f>IF(OR(D29="",N('الإعدادات'!$B$4)&lt;=0),"",ROUNDUP(ROUND(D29/'الإعدادات'!$B$4,4),0))</f>
        <v/>
      </c>
      <c r="F29" s="17">
        <f>IF(AND(ISNUMBER(D29),N(B29)&gt;0),ROUND(B29-D29,2),"")</f>
        <v/>
      </c>
      <c r="G29" s="18">
        <f>IF(F29="","",ROUND(D29/B29,4))</f>
        <v/>
      </c>
      <c r="H29" s="18">
        <f>IF(F29="","",ROUND(F29/B29,4))</f>
        <v/>
      </c>
      <c r="I29" s="6">
        <f>IF(A29&amp;""="","",IF(C29=0,"بدون وصفة",IF(F29="","بدون سعر",IF(G29&gt;'الإعدادات'!$B$4,"فوق المستهدف","ضمن المستهدف"))))</f>
        <v/>
      </c>
      <c r="J29" s="17">
        <f>IF(D29="","",ROUND(SUMIFS('الوصفات'!$G$6:$G$1005,'الوصفات'!$A$6:$A$1005,A29&amp;""),2))</f>
        <v/>
      </c>
      <c r="K29" s="18">
        <f>IF(AND(ISNUMBER(J29),F29&lt;&gt;""),ROUND(J29/B29,4),"")</f>
        <v/>
      </c>
      <c r="L29" s="17">
        <f>IF(J29="","",ROUND(J29-D29,2))</f>
        <v/>
      </c>
      <c r="M29" s="16">
        <f>IF(F29="","",COUNTIFS($F$6:$F$205,"&gt;"&amp;F29)+COUNTIFS($F$6:F29,F29))</f>
        <v/>
      </c>
    </row>
    <row r="30">
      <c r="A30" s="5" t="n"/>
      <c r="B30" s="15" t="n"/>
      <c r="C30" s="16">
        <f>IF(A30&amp;""="","",COUNTIFS('الوصفات'!$A$6:$A$1005,A30&amp;""))</f>
        <v/>
      </c>
      <c r="D30" s="17">
        <f>IF(A30&amp;""="","",IF(C30=0,"",ROUND(SUMIFS('الوصفات'!$F$6:$F$1005,'الوصفات'!$A$6:$A$1005,A30&amp;""),2)))</f>
        <v/>
      </c>
      <c r="E30" s="17">
        <f>IF(OR(D30="",N('الإعدادات'!$B$4)&lt;=0),"",ROUNDUP(ROUND(D30/'الإعدادات'!$B$4,4),0))</f>
        <v/>
      </c>
      <c r="F30" s="17">
        <f>IF(AND(ISNUMBER(D30),N(B30)&gt;0),ROUND(B30-D30,2),"")</f>
        <v/>
      </c>
      <c r="G30" s="18">
        <f>IF(F30="","",ROUND(D30/B30,4))</f>
        <v/>
      </c>
      <c r="H30" s="18">
        <f>IF(F30="","",ROUND(F30/B30,4))</f>
        <v/>
      </c>
      <c r="I30" s="6">
        <f>IF(A30&amp;""="","",IF(C30=0,"بدون وصفة",IF(F30="","بدون سعر",IF(G30&gt;'الإعدادات'!$B$4,"فوق المستهدف","ضمن المستهدف"))))</f>
        <v/>
      </c>
      <c r="J30" s="17">
        <f>IF(D30="","",ROUND(SUMIFS('الوصفات'!$G$6:$G$1005,'الوصفات'!$A$6:$A$1005,A30&amp;""),2))</f>
        <v/>
      </c>
      <c r="K30" s="18">
        <f>IF(AND(ISNUMBER(J30),F30&lt;&gt;""),ROUND(J30/B30,4),"")</f>
        <v/>
      </c>
      <c r="L30" s="17">
        <f>IF(J30="","",ROUND(J30-D30,2))</f>
        <v/>
      </c>
      <c r="M30" s="16">
        <f>IF(F30="","",COUNTIFS($F$6:$F$205,"&gt;"&amp;F30)+COUNTIFS($F$6:F30,F30))</f>
        <v/>
      </c>
    </row>
    <row r="31">
      <c r="A31" s="5" t="n"/>
      <c r="B31" s="15" t="n"/>
      <c r="C31" s="16">
        <f>IF(A31&amp;""="","",COUNTIFS('الوصفات'!$A$6:$A$1005,A31&amp;""))</f>
        <v/>
      </c>
      <c r="D31" s="17">
        <f>IF(A31&amp;""="","",IF(C31=0,"",ROUND(SUMIFS('الوصفات'!$F$6:$F$1005,'الوصفات'!$A$6:$A$1005,A31&amp;""),2)))</f>
        <v/>
      </c>
      <c r="E31" s="17">
        <f>IF(OR(D31="",N('الإعدادات'!$B$4)&lt;=0),"",ROUNDUP(ROUND(D31/'الإعدادات'!$B$4,4),0))</f>
        <v/>
      </c>
      <c r="F31" s="17">
        <f>IF(AND(ISNUMBER(D31),N(B31)&gt;0),ROUND(B31-D31,2),"")</f>
        <v/>
      </c>
      <c r="G31" s="18">
        <f>IF(F31="","",ROUND(D31/B31,4))</f>
        <v/>
      </c>
      <c r="H31" s="18">
        <f>IF(F31="","",ROUND(F31/B31,4))</f>
        <v/>
      </c>
      <c r="I31" s="6">
        <f>IF(A31&amp;""="","",IF(C31=0,"بدون وصفة",IF(F31="","بدون سعر",IF(G31&gt;'الإعدادات'!$B$4,"فوق المستهدف","ضمن المستهدف"))))</f>
        <v/>
      </c>
      <c r="J31" s="17">
        <f>IF(D31="","",ROUND(SUMIFS('الوصفات'!$G$6:$G$1005,'الوصفات'!$A$6:$A$1005,A31&amp;""),2))</f>
        <v/>
      </c>
      <c r="K31" s="18">
        <f>IF(AND(ISNUMBER(J31),F31&lt;&gt;""),ROUND(J31/B31,4),"")</f>
        <v/>
      </c>
      <c r="L31" s="17">
        <f>IF(J31="","",ROUND(J31-D31,2))</f>
        <v/>
      </c>
      <c r="M31" s="16">
        <f>IF(F31="","",COUNTIFS($F$6:$F$205,"&gt;"&amp;F31)+COUNTIFS($F$6:F31,F31))</f>
        <v/>
      </c>
    </row>
    <row r="32">
      <c r="A32" s="5" t="n"/>
      <c r="B32" s="15" t="n"/>
      <c r="C32" s="16">
        <f>IF(A32&amp;""="","",COUNTIFS('الوصفات'!$A$6:$A$1005,A32&amp;""))</f>
        <v/>
      </c>
      <c r="D32" s="17">
        <f>IF(A32&amp;""="","",IF(C32=0,"",ROUND(SUMIFS('الوصفات'!$F$6:$F$1005,'الوصفات'!$A$6:$A$1005,A32&amp;""),2)))</f>
        <v/>
      </c>
      <c r="E32" s="17">
        <f>IF(OR(D32="",N('الإعدادات'!$B$4)&lt;=0),"",ROUNDUP(ROUND(D32/'الإعدادات'!$B$4,4),0))</f>
        <v/>
      </c>
      <c r="F32" s="17">
        <f>IF(AND(ISNUMBER(D32),N(B32)&gt;0),ROUND(B32-D32,2),"")</f>
        <v/>
      </c>
      <c r="G32" s="18">
        <f>IF(F32="","",ROUND(D32/B32,4))</f>
        <v/>
      </c>
      <c r="H32" s="18">
        <f>IF(F32="","",ROUND(F32/B32,4))</f>
        <v/>
      </c>
      <c r="I32" s="6">
        <f>IF(A32&amp;""="","",IF(C32=0,"بدون وصفة",IF(F32="","بدون سعر",IF(G32&gt;'الإعدادات'!$B$4,"فوق المستهدف","ضمن المستهدف"))))</f>
        <v/>
      </c>
      <c r="J32" s="17">
        <f>IF(D32="","",ROUND(SUMIFS('الوصفات'!$G$6:$G$1005,'الوصفات'!$A$6:$A$1005,A32&amp;""),2))</f>
        <v/>
      </c>
      <c r="K32" s="18">
        <f>IF(AND(ISNUMBER(J32),F32&lt;&gt;""),ROUND(J32/B32,4),"")</f>
        <v/>
      </c>
      <c r="L32" s="17">
        <f>IF(J32="","",ROUND(J32-D32,2))</f>
        <v/>
      </c>
      <c r="M32" s="16">
        <f>IF(F32="","",COUNTIFS($F$6:$F$205,"&gt;"&amp;F32)+COUNTIFS($F$6:F32,F32))</f>
        <v/>
      </c>
    </row>
    <row r="33">
      <c r="A33" s="5" t="n"/>
      <c r="B33" s="15" t="n"/>
      <c r="C33" s="16">
        <f>IF(A33&amp;""="","",COUNTIFS('الوصفات'!$A$6:$A$1005,A33&amp;""))</f>
        <v/>
      </c>
      <c r="D33" s="17">
        <f>IF(A33&amp;""="","",IF(C33=0,"",ROUND(SUMIFS('الوصفات'!$F$6:$F$1005,'الوصفات'!$A$6:$A$1005,A33&amp;""),2)))</f>
        <v/>
      </c>
      <c r="E33" s="17">
        <f>IF(OR(D33="",N('الإعدادات'!$B$4)&lt;=0),"",ROUNDUP(ROUND(D33/'الإعدادات'!$B$4,4),0))</f>
        <v/>
      </c>
      <c r="F33" s="17">
        <f>IF(AND(ISNUMBER(D33),N(B33)&gt;0),ROUND(B33-D33,2),"")</f>
        <v/>
      </c>
      <c r="G33" s="18">
        <f>IF(F33="","",ROUND(D33/B33,4))</f>
        <v/>
      </c>
      <c r="H33" s="18">
        <f>IF(F33="","",ROUND(F33/B33,4))</f>
        <v/>
      </c>
      <c r="I33" s="6">
        <f>IF(A33&amp;""="","",IF(C33=0,"بدون وصفة",IF(F33="","بدون سعر",IF(G33&gt;'الإعدادات'!$B$4,"فوق المستهدف","ضمن المستهدف"))))</f>
        <v/>
      </c>
      <c r="J33" s="17">
        <f>IF(D33="","",ROUND(SUMIFS('الوصفات'!$G$6:$G$1005,'الوصفات'!$A$6:$A$1005,A33&amp;""),2))</f>
        <v/>
      </c>
      <c r="K33" s="18">
        <f>IF(AND(ISNUMBER(J33),F33&lt;&gt;""),ROUND(J33/B33,4),"")</f>
        <v/>
      </c>
      <c r="L33" s="17">
        <f>IF(J33="","",ROUND(J33-D33,2))</f>
        <v/>
      </c>
      <c r="M33" s="16">
        <f>IF(F33="","",COUNTIFS($F$6:$F$205,"&gt;"&amp;F33)+COUNTIFS($F$6:F33,F33))</f>
        <v/>
      </c>
    </row>
    <row r="34">
      <c r="A34" s="5" t="n"/>
      <c r="B34" s="15" t="n"/>
      <c r="C34" s="16">
        <f>IF(A34&amp;""="","",COUNTIFS('الوصفات'!$A$6:$A$1005,A34&amp;""))</f>
        <v/>
      </c>
      <c r="D34" s="17">
        <f>IF(A34&amp;""="","",IF(C34=0,"",ROUND(SUMIFS('الوصفات'!$F$6:$F$1005,'الوصفات'!$A$6:$A$1005,A34&amp;""),2)))</f>
        <v/>
      </c>
      <c r="E34" s="17">
        <f>IF(OR(D34="",N('الإعدادات'!$B$4)&lt;=0),"",ROUNDUP(ROUND(D34/'الإعدادات'!$B$4,4),0))</f>
        <v/>
      </c>
      <c r="F34" s="17">
        <f>IF(AND(ISNUMBER(D34),N(B34)&gt;0),ROUND(B34-D34,2),"")</f>
        <v/>
      </c>
      <c r="G34" s="18">
        <f>IF(F34="","",ROUND(D34/B34,4))</f>
        <v/>
      </c>
      <c r="H34" s="18">
        <f>IF(F34="","",ROUND(F34/B34,4))</f>
        <v/>
      </c>
      <c r="I34" s="6">
        <f>IF(A34&amp;""="","",IF(C34=0,"بدون وصفة",IF(F34="","بدون سعر",IF(G34&gt;'الإعدادات'!$B$4,"فوق المستهدف","ضمن المستهدف"))))</f>
        <v/>
      </c>
      <c r="J34" s="17">
        <f>IF(D34="","",ROUND(SUMIFS('الوصفات'!$G$6:$G$1005,'الوصفات'!$A$6:$A$1005,A34&amp;""),2))</f>
        <v/>
      </c>
      <c r="K34" s="18">
        <f>IF(AND(ISNUMBER(J34),F34&lt;&gt;""),ROUND(J34/B34,4),"")</f>
        <v/>
      </c>
      <c r="L34" s="17">
        <f>IF(J34="","",ROUND(J34-D34,2))</f>
        <v/>
      </c>
      <c r="M34" s="16">
        <f>IF(F34="","",COUNTIFS($F$6:$F$205,"&gt;"&amp;F34)+COUNTIFS($F$6:F34,F34))</f>
        <v/>
      </c>
    </row>
    <row r="35">
      <c r="A35" s="5" t="n"/>
      <c r="B35" s="15" t="n"/>
      <c r="C35" s="16">
        <f>IF(A35&amp;""="","",COUNTIFS('الوصفات'!$A$6:$A$1005,A35&amp;""))</f>
        <v/>
      </c>
      <c r="D35" s="17">
        <f>IF(A35&amp;""="","",IF(C35=0,"",ROUND(SUMIFS('الوصفات'!$F$6:$F$1005,'الوصفات'!$A$6:$A$1005,A35&amp;""),2)))</f>
        <v/>
      </c>
      <c r="E35" s="17">
        <f>IF(OR(D35="",N('الإعدادات'!$B$4)&lt;=0),"",ROUNDUP(ROUND(D35/'الإعدادات'!$B$4,4),0))</f>
        <v/>
      </c>
      <c r="F35" s="17">
        <f>IF(AND(ISNUMBER(D35),N(B35)&gt;0),ROUND(B35-D35,2),"")</f>
        <v/>
      </c>
      <c r="G35" s="18">
        <f>IF(F35="","",ROUND(D35/B35,4))</f>
        <v/>
      </c>
      <c r="H35" s="18">
        <f>IF(F35="","",ROUND(F35/B35,4))</f>
        <v/>
      </c>
      <c r="I35" s="6">
        <f>IF(A35&amp;""="","",IF(C35=0,"بدون وصفة",IF(F35="","بدون سعر",IF(G35&gt;'الإعدادات'!$B$4,"فوق المستهدف","ضمن المستهدف"))))</f>
        <v/>
      </c>
      <c r="J35" s="17">
        <f>IF(D35="","",ROUND(SUMIFS('الوصفات'!$G$6:$G$1005,'الوصفات'!$A$6:$A$1005,A35&amp;""),2))</f>
        <v/>
      </c>
      <c r="K35" s="18">
        <f>IF(AND(ISNUMBER(J35),F35&lt;&gt;""),ROUND(J35/B35,4),"")</f>
        <v/>
      </c>
      <c r="L35" s="17">
        <f>IF(J35="","",ROUND(J35-D35,2))</f>
        <v/>
      </c>
      <c r="M35" s="16">
        <f>IF(F35="","",COUNTIFS($F$6:$F$205,"&gt;"&amp;F35)+COUNTIFS($F$6:F35,F35))</f>
        <v/>
      </c>
    </row>
    <row r="36">
      <c r="A36" s="5" t="n"/>
      <c r="B36" s="15" t="n"/>
      <c r="C36" s="16">
        <f>IF(A36&amp;""="","",COUNTIFS('الوصفات'!$A$6:$A$1005,A36&amp;""))</f>
        <v/>
      </c>
      <c r="D36" s="17">
        <f>IF(A36&amp;""="","",IF(C36=0,"",ROUND(SUMIFS('الوصفات'!$F$6:$F$1005,'الوصفات'!$A$6:$A$1005,A36&amp;""),2)))</f>
        <v/>
      </c>
      <c r="E36" s="17">
        <f>IF(OR(D36="",N('الإعدادات'!$B$4)&lt;=0),"",ROUNDUP(ROUND(D36/'الإعدادات'!$B$4,4),0))</f>
        <v/>
      </c>
      <c r="F36" s="17">
        <f>IF(AND(ISNUMBER(D36),N(B36)&gt;0),ROUND(B36-D36,2),"")</f>
        <v/>
      </c>
      <c r="G36" s="18">
        <f>IF(F36="","",ROUND(D36/B36,4))</f>
        <v/>
      </c>
      <c r="H36" s="18">
        <f>IF(F36="","",ROUND(F36/B36,4))</f>
        <v/>
      </c>
      <c r="I36" s="6">
        <f>IF(A36&amp;""="","",IF(C36=0,"بدون وصفة",IF(F36="","بدون سعر",IF(G36&gt;'الإعدادات'!$B$4,"فوق المستهدف","ضمن المستهدف"))))</f>
        <v/>
      </c>
      <c r="J36" s="17">
        <f>IF(D36="","",ROUND(SUMIFS('الوصفات'!$G$6:$G$1005,'الوصفات'!$A$6:$A$1005,A36&amp;""),2))</f>
        <v/>
      </c>
      <c r="K36" s="18">
        <f>IF(AND(ISNUMBER(J36),F36&lt;&gt;""),ROUND(J36/B36,4),"")</f>
        <v/>
      </c>
      <c r="L36" s="17">
        <f>IF(J36="","",ROUND(J36-D36,2))</f>
        <v/>
      </c>
      <c r="M36" s="16">
        <f>IF(F36="","",COUNTIFS($F$6:$F$205,"&gt;"&amp;F36)+COUNTIFS($F$6:F36,F36))</f>
        <v/>
      </c>
    </row>
    <row r="37">
      <c r="A37" s="5" t="n"/>
      <c r="B37" s="15" t="n"/>
      <c r="C37" s="16">
        <f>IF(A37&amp;""="","",COUNTIFS('الوصفات'!$A$6:$A$1005,A37&amp;""))</f>
        <v/>
      </c>
      <c r="D37" s="17">
        <f>IF(A37&amp;""="","",IF(C37=0,"",ROUND(SUMIFS('الوصفات'!$F$6:$F$1005,'الوصفات'!$A$6:$A$1005,A37&amp;""),2)))</f>
        <v/>
      </c>
      <c r="E37" s="17">
        <f>IF(OR(D37="",N('الإعدادات'!$B$4)&lt;=0),"",ROUNDUP(ROUND(D37/'الإعدادات'!$B$4,4),0))</f>
        <v/>
      </c>
      <c r="F37" s="17">
        <f>IF(AND(ISNUMBER(D37),N(B37)&gt;0),ROUND(B37-D37,2),"")</f>
        <v/>
      </c>
      <c r="G37" s="18">
        <f>IF(F37="","",ROUND(D37/B37,4))</f>
        <v/>
      </c>
      <c r="H37" s="18">
        <f>IF(F37="","",ROUND(F37/B37,4))</f>
        <v/>
      </c>
      <c r="I37" s="6">
        <f>IF(A37&amp;""="","",IF(C37=0,"بدون وصفة",IF(F37="","بدون سعر",IF(G37&gt;'الإعدادات'!$B$4,"فوق المستهدف","ضمن المستهدف"))))</f>
        <v/>
      </c>
      <c r="J37" s="17">
        <f>IF(D37="","",ROUND(SUMIFS('الوصفات'!$G$6:$G$1005,'الوصفات'!$A$6:$A$1005,A37&amp;""),2))</f>
        <v/>
      </c>
      <c r="K37" s="18">
        <f>IF(AND(ISNUMBER(J37),F37&lt;&gt;""),ROUND(J37/B37,4),"")</f>
        <v/>
      </c>
      <c r="L37" s="17">
        <f>IF(J37="","",ROUND(J37-D37,2))</f>
        <v/>
      </c>
      <c r="M37" s="16">
        <f>IF(F37="","",COUNTIFS($F$6:$F$205,"&gt;"&amp;F37)+COUNTIFS($F$6:F37,F37))</f>
        <v/>
      </c>
    </row>
    <row r="38">
      <c r="A38" s="5" t="n"/>
      <c r="B38" s="15" t="n"/>
      <c r="C38" s="16">
        <f>IF(A38&amp;""="","",COUNTIFS('الوصفات'!$A$6:$A$1005,A38&amp;""))</f>
        <v/>
      </c>
      <c r="D38" s="17">
        <f>IF(A38&amp;""="","",IF(C38=0,"",ROUND(SUMIFS('الوصفات'!$F$6:$F$1005,'الوصفات'!$A$6:$A$1005,A38&amp;""),2)))</f>
        <v/>
      </c>
      <c r="E38" s="17">
        <f>IF(OR(D38="",N('الإعدادات'!$B$4)&lt;=0),"",ROUNDUP(ROUND(D38/'الإعدادات'!$B$4,4),0))</f>
        <v/>
      </c>
      <c r="F38" s="17">
        <f>IF(AND(ISNUMBER(D38),N(B38)&gt;0),ROUND(B38-D38,2),"")</f>
        <v/>
      </c>
      <c r="G38" s="18">
        <f>IF(F38="","",ROUND(D38/B38,4))</f>
        <v/>
      </c>
      <c r="H38" s="18">
        <f>IF(F38="","",ROUND(F38/B38,4))</f>
        <v/>
      </c>
      <c r="I38" s="6">
        <f>IF(A38&amp;""="","",IF(C38=0,"بدون وصفة",IF(F38="","بدون سعر",IF(G38&gt;'الإعدادات'!$B$4,"فوق المستهدف","ضمن المستهدف"))))</f>
        <v/>
      </c>
      <c r="J38" s="17">
        <f>IF(D38="","",ROUND(SUMIFS('الوصفات'!$G$6:$G$1005,'الوصفات'!$A$6:$A$1005,A38&amp;""),2))</f>
        <v/>
      </c>
      <c r="K38" s="18">
        <f>IF(AND(ISNUMBER(J38),F38&lt;&gt;""),ROUND(J38/B38,4),"")</f>
        <v/>
      </c>
      <c r="L38" s="17">
        <f>IF(J38="","",ROUND(J38-D38,2))</f>
        <v/>
      </c>
      <c r="M38" s="16">
        <f>IF(F38="","",COUNTIFS($F$6:$F$205,"&gt;"&amp;F38)+COUNTIFS($F$6:F38,F38))</f>
        <v/>
      </c>
    </row>
    <row r="39">
      <c r="A39" s="5" t="n"/>
      <c r="B39" s="15" t="n"/>
      <c r="C39" s="16">
        <f>IF(A39&amp;""="","",COUNTIFS('الوصفات'!$A$6:$A$1005,A39&amp;""))</f>
        <v/>
      </c>
      <c r="D39" s="17">
        <f>IF(A39&amp;""="","",IF(C39=0,"",ROUND(SUMIFS('الوصفات'!$F$6:$F$1005,'الوصفات'!$A$6:$A$1005,A39&amp;""),2)))</f>
        <v/>
      </c>
      <c r="E39" s="17">
        <f>IF(OR(D39="",N('الإعدادات'!$B$4)&lt;=0),"",ROUNDUP(ROUND(D39/'الإعدادات'!$B$4,4),0))</f>
        <v/>
      </c>
      <c r="F39" s="17">
        <f>IF(AND(ISNUMBER(D39),N(B39)&gt;0),ROUND(B39-D39,2),"")</f>
        <v/>
      </c>
      <c r="G39" s="18">
        <f>IF(F39="","",ROUND(D39/B39,4))</f>
        <v/>
      </c>
      <c r="H39" s="18">
        <f>IF(F39="","",ROUND(F39/B39,4))</f>
        <v/>
      </c>
      <c r="I39" s="6">
        <f>IF(A39&amp;""="","",IF(C39=0,"بدون وصفة",IF(F39="","بدون سعر",IF(G39&gt;'الإعدادات'!$B$4,"فوق المستهدف","ضمن المستهدف"))))</f>
        <v/>
      </c>
      <c r="J39" s="17">
        <f>IF(D39="","",ROUND(SUMIFS('الوصفات'!$G$6:$G$1005,'الوصفات'!$A$6:$A$1005,A39&amp;""),2))</f>
        <v/>
      </c>
      <c r="K39" s="18">
        <f>IF(AND(ISNUMBER(J39),F39&lt;&gt;""),ROUND(J39/B39,4),"")</f>
        <v/>
      </c>
      <c r="L39" s="17">
        <f>IF(J39="","",ROUND(J39-D39,2))</f>
        <v/>
      </c>
      <c r="M39" s="16">
        <f>IF(F39="","",COUNTIFS($F$6:$F$205,"&gt;"&amp;F39)+COUNTIFS($F$6:F39,F39))</f>
        <v/>
      </c>
    </row>
    <row r="40">
      <c r="A40" s="5" t="n"/>
      <c r="B40" s="15" t="n"/>
      <c r="C40" s="16">
        <f>IF(A40&amp;""="","",COUNTIFS('الوصفات'!$A$6:$A$1005,A40&amp;""))</f>
        <v/>
      </c>
      <c r="D40" s="17">
        <f>IF(A40&amp;""="","",IF(C40=0,"",ROUND(SUMIFS('الوصفات'!$F$6:$F$1005,'الوصفات'!$A$6:$A$1005,A40&amp;""),2)))</f>
        <v/>
      </c>
      <c r="E40" s="17">
        <f>IF(OR(D40="",N('الإعدادات'!$B$4)&lt;=0),"",ROUNDUP(ROUND(D40/'الإعدادات'!$B$4,4),0))</f>
        <v/>
      </c>
      <c r="F40" s="17">
        <f>IF(AND(ISNUMBER(D40),N(B40)&gt;0),ROUND(B40-D40,2),"")</f>
        <v/>
      </c>
      <c r="G40" s="18">
        <f>IF(F40="","",ROUND(D40/B40,4))</f>
        <v/>
      </c>
      <c r="H40" s="18">
        <f>IF(F40="","",ROUND(F40/B40,4))</f>
        <v/>
      </c>
      <c r="I40" s="6">
        <f>IF(A40&amp;""="","",IF(C40=0,"بدون وصفة",IF(F40="","بدون سعر",IF(G40&gt;'الإعدادات'!$B$4,"فوق المستهدف","ضمن المستهدف"))))</f>
        <v/>
      </c>
      <c r="J40" s="17">
        <f>IF(D40="","",ROUND(SUMIFS('الوصفات'!$G$6:$G$1005,'الوصفات'!$A$6:$A$1005,A40&amp;""),2))</f>
        <v/>
      </c>
      <c r="K40" s="18">
        <f>IF(AND(ISNUMBER(J40),F40&lt;&gt;""),ROUND(J40/B40,4),"")</f>
        <v/>
      </c>
      <c r="L40" s="17">
        <f>IF(J40="","",ROUND(J40-D40,2))</f>
        <v/>
      </c>
      <c r="M40" s="16">
        <f>IF(F40="","",COUNTIFS($F$6:$F$205,"&gt;"&amp;F40)+COUNTIFS($F$6:F40,F40))</f>
        <v/>
      </c>
    </row>
    <row r="41">
      <c r="A41" s="5" t="n"/>
      <c r="B41" s="15" t="n"/>
      <c r="C41" s="16">
        <f>IF(A41&amp;""="","",COUNTIFS('الوصفات'!$A$6:$A$1005,A41&amp;""))</f>
        <v/>
      </c>
      <c r="D41" s="17">
        <f>IF(A41&amp;""="","",IF(C41=0,"",ROUND(SUMIFS('الوصفات'!$F$6:$F$1005,'الوصفات'!$A$6:$A$1005,A41&amp;""),2)))</f>
        <v/>
      </c>
      <c r="E41" s="17">
        <f>IF(OR(D41="",N('الإعدادات'!$B$4)&lt;=0),"",ROUNDUP(ROUND(D41/'الإعدادات'!$B$4,4),0))</f>
        <v/>
      </c>
      <c r="F41" s="17">
        <f>IF(AND(ISNUMBER(D41),N(B41)&gt;0),ROUND(B41-D41,2),"")</f>
        <v/>
      </c>
      <c r="G41" s="18">
        <f>IF(F41="","",ROUND(D41/B41,4))</f>
        <v/>
      </c>
      <c r="H41" s="18">
        <f>IF(F41="","",ROUND(F41/B41,4))</f>
        <v/>
      </c>
      <c r="I41" s="6">
        <f>IF(A41&amp;""="","",IF(C41=0,"بدون وصفة",IF(F41="","بدون سعر",IF(G41&gt;'الإعدادات'!$B$4,"فوق المستهدف","ضمن المستهدف"))))</f>
        <v/>
      </c>
      <c r="J41" s="17">
        <f>IF(D41="","",ROUND(SUMIFS('الوصفات'!$G$6:$G$1005,'الوصفات'!$A$6:$A$1005,A41&amp;""),2))</f>
        <v/>
      </c>
      <c r="K41" s="18">
        <f>IF(AND(ISNUMBER(J41),F41&lt;&gt;""),ROUND(J41/B41,4),"")</f>
        <v/>
      </c>
      <c r="L41" s="17">
        <f>IF(J41="","",ROUND(J41-D41,2))</f>
        <v/>
      </c>
      <c r="M41" s="16">
        <f>IF(F41="","",COUNTIFS($F$6:$F$205,"&gt;"&amp;F41)+COUNTIFS($F$6:F41,F41))</f>
        <v/>
      </c>
    </row>
    <row r="42">
      <c r="A42" s="5" t="n"/>
      <c r="B42" s="15" t="n"/>
      <c r="C42" s="16">
        <f>IF(A42&amp;""="","",COUNTIFS('الوصفات'!$A$6:$A$1005,A42&amp;""))</f>
        <v/>
      </c>
      <c r="D42" s="17">
        <f>IF(A42&amp;""="","",IF(C42=0,"",ROUND(SUMIFS('الوصفات'!$F$6:$F$1005,'الوصفات'!$A$6:$A$1005,A42&amp;""),2)))</f>
        <v/>
      </c>
      <c r="E42" s="17">
        <f>IF(OR(D42="",N('الإعدادات'!$B$4)&lt;=0),"",ROUNDUP(ROUND(D42/'الإعدادات'!$B$4,4),0))</f>
        <v/>
      </c>
      <c r="F42" s="17">
        <f>IF(AND(ISNUMBER(D42),N(B42)&gt;0),ROUND(B42-D42,2),"")</f>
        <v/>
      </c>
      <c r="G42" s="18">
        <f>IF(F42="","",ROUND(D42/B42,4))</f>
        <v/>
      </c>
      <c r="H42" s="18">
        <f>IF(F42="","",ROUND(F42/B42,4))</f>
        <v/>
      </c>
      <c r="I42" s="6">
        <f>IF(A42&amp;""="","",IF(C42=0,"بدون وصفة",IF(F42="","بدون سعر",IF(G42&gt;'الإعدادات'!$B$4,"فوق المستهدف","ضمن المستهدف"))))</f>
        <v/>
      </c>
      <c r="J42" s="17">
        <f>IF(D42="","",ROUND(SUMIFS('الوصفات'!$G$6:$G$1005,'الوصفات'!$A$6:$A$1005,A42&amp;""),2))</f>
        <v/>
      </c>
      <c r="K42" s="18">
        <f>IF(AND(ISNUMBER(J42),F42&lt;&gt;""),ROUND(J42/B42,4),"")</f>
        <v/>
      </c>
      <c r="L42" s="17">
        <f>IF(J42="","",ROUND(J42-D42,2))</f>
        <v/>
      </c>
      <c r="M42" s="16">
        <f>IF(F42="","",COUNTIFS($F$6:$F$205,"&gt;"&amp;F42)+COUNTIFS($F$6:F42,F42))</f>
        <v/>
      </c>
    </row>
    <row r="43">
      <c r="A43" s="5" t="n"/>
      <c r="B43" s="15" t="n"/>
      <c r="C43" s="16">
        <f>IF(A43&amp;""="","",COUNTIFS('الوصفات'!$A$6:$A$1005,A43&amp;""))</f>
        <v/>
      </c>
      <c r="D43" s="17">
        <f>IF(A43&amp;""="","",IF(C43=0,"",ROUND(SUMIFS('الوصفات'!$F$6:$F$1005,'الوصفات'!$A$6:$A$1005,A43&amp;""),2)))</f>
        <v/>
      </c>
      <c r="E43" s="17">
        <f>IF(OR(D43="",N('الإعدادات'!$B$4)&lt;=0),"",ROUNDUP(ROUND(D43/'الإعدادات'!$B$4,4),0))</f>
        <v/>
      </c>
      <c r="F43" s="17">
        <f>IF(AND(ISNUMBER(D43),N(B43)&gt;0),ROUND(B43-D43,2),"")</f>
        <v/>
      </c>
      <c r="G43" s="18">
        <f>IF(F43="","",ROUND(D43/B43,4))</f>
        <v/>
      </c>
      <c r="H43" s="18">
        <f>IF(F43="","",ROUND(F43/B43,4))</f>
        <v/>
      </c>
      <c r="I43" s="6">
        <f>IF(A43&amp;""="","",IF(C43=0,"بدون وصفة",IF(F43="","بدون سعر",IF(G43&gt;'الإعدادات'!$B$4,"فوق المستهدف","ضمن المستهدف"))))</f>
        <v/>
      </c>
      <c r="J43" s="17">
        <f>IF(D43="","",ROUND(SUMIFS('الوصفات'!$G$6:$G$1005,'الوصفات'!$A$6:$A$1005,A43&amp;""),2))</f>
        <v/>
      </c>
      <c r="K43" s="18">
        <f>IF(AND(ISNUMBER(J43),F43&lt;&gt;""),ROUND(J43/B43,4),"")</f>
        <v/>
      </c>
      <c r="L43" s="17">
        <f>IF(J43="","",ROUND(J43-D43,2))</f>
        <v/>
      </c>
      <c r="M43" s="16">
        <f>IF(F43="","",COUNTIFS($F$6:$F$205,"&gt;"&amp;F43)+COUNTIFS($F$6:F43,F43))</f>
        <v/>
      </c>
    </row>
    <row r="44">
      <c r="A44" s="5" t="n"/>
      <c r="B44" s="15" t="n"/>
      <c r="C44" s="16">
        <f>IF(A44&amp;""="","",COUNTIFS('الوصفات'!$A$6:$A$1005,A44&amp;""))</f>
        <v/>
      </c>
      <c r="D44" s="17">
        <f>IF(A44&amp;""="","",IF(C44=0,"",ROUND(SUMIFS('الوصفات'!$F$6:$F$1005,'الوصفات'!$A$6:$A$1005,A44&amp;""),2)))</f>
        <v/>
      </c>
      <c r="E44" s="17">
        <f>IF(OR(D44="",N('الإعدادات'!$B$4)&lt;=0),"",ROUNDUP(ROUND(D44/'الإعدادات'!$B$4,4),0))</f>
        <v/>
      </c>
      <c r="F44" s="17">
        <f>IF(AND(ISNUMBER(D44),N(B44)&gt;0),ROUND(B44-D44,2),"")</f>
        <v/>
      </c>
      <c r="G44" s="18">
        <f>IF(F44="","",ROUND(D44/B44,4))</f>
        <v/>
      </c>
      <c r="H44" s="18">
        <f>IF(F44="","",ROUND(F44/B44,4))</f>
        <v/>
      </c>
      <c r="I44" s="6">
        <f>IF(A44&amp;""="","",IF(C44=0,"بدون وصفة",IF(F44="","بدون سعر",IF(G44&gt;'الإعدادات'!$B$4,"فوق المستهدف","ضمن المستهدف"))))</f>
        <v/>
      </c>
      <c r="J44" s="17">
        <f>IF(D44="","",ROUND(SUMIFS('الوصفات'!$G$6:$G$1005,'الوصفات'!$A$6:$A$1005,A44&amp;""),2))</f>
        <v/>
      </c>
      <c r="K44" s="18">
        <f>IF(AND(ISNUMBER(J44),F44&lt;&gt;""),ROUND(J44/B44,4),"")</f>
        <v/>
      </c>
      <c r="L44" s="17">
        <f>IF(J44="","",ROUND(J44-D44,2))</f>
        <v/>
      </c>
      <c r="M44" s="16">
        <f>IF(F44="","",COUNTIFS($F$6:$F$205,"&gt;"&amp;F44)+COUNTIFS($F$6:F44,F44))</f>
        <v/>
      </c>
    </row>
    <row r="45">
      <c r="A45" s="5" t="n"/>
      <c r="B45" s="15" t="n"/>
      <c r="C45" s="16">
        <f>IF(A45&amp;""="","",COUNTIFS('الوصفات'!$A$6:$A$1005,A45&amp;""))</f>
        <v/>
      </c>
      <c r="D45" s="17">
        <f>IF(A45&amp;""="","",IF(C45=0,"",ROUND(SUMIFS('الوصفات'!$F$6:$F$1005,'الوصفات'!$A$6:$A$1005,A45&amp;""),2)))</f>
        <v/>
      </c>
      <c r="E45" s="17">
        <f>IF(OR(D45="",N('الإعدادات'!$B$4)&lt;=0),"",ROUNDUP(ROUND(D45/'الإعدادات'!$B$4,4),0))</f>
        <v/>
      </c>
      <c r="F45" s="17">
        <f>IF(AND(ISNUMBER(D45),N(B45)&gt;0),ROUND(B45-D45,2),"")</f>
        <v/>
      </c>
      <c r="G45" s="18">
        <f>IF(F45="","",ROUND(D45/B45,4))</f>
        <v/>
      </c>
      <c r="H45" s="18">
        <f>IF(F45="","",ROUND(F45/B45,4))</f>
        <v/>
      </c>
      <c r="I45" s="6">
        <f>IF(A45&amp;""="","",IF(C45=0,"بدون وصفة",IF(F45="","بدون سعر",IF(G45&gt;'الإعدادات'!$B$4,"فوق المستهدف","ضمن المستهدف"))))</f>
        <v/>
      </c>
      <c r="J45" s="17">
        <f>IF(D45="","",ROUND(SUMIFS('الوصفات'!$G$6:$G$1005,'الوصفات'!$A$6:$A$1005,A45&amp;""),2))</f>
        <v/>
      </c>
      <c r="K45" s="18">
        <f>IF(AND(ISNUMBER(J45),F45&lt;&gt;""),ROUND(J45/B45,4),"")</f>
        <v/>
      </c>
      <c r="L45" s="17">
        <f>IF(J45="","",ROUND(J45-D45,2))</f>
        <v/>
      </c>
      <c r="M45" s="16">
        <f>IF(F45="","",COUNTIFS($F$6:$F$205,"&gt;"&amp;F45)+COUNTIFS($F$6:F45,F45))</f>
        <v/>
      </c>
    </row>
    <row r="46">
      <c r="A46" s="5" t="n"/>
      <c r="B46" s="15" t="n"/>
      <c r="C46" s="16">
        <f>IF(A46&amp;""="","",COUNTIFS('الوصفات'!$A$6:$A$1005,A46&amp;""))</f>
        <v/>
      </c>
      <c r="D46" s="17">
        <f>IF(A46&amp;""="","",IF(C46=0,"",ROUND(SUMIFS('الوصفات'!$F$6:$F$1005,'الوصفات'!$A$6:$A$1005,A46&amp;""),2)))</f>
        <v/>
      </c>
      <c r="E46" s="17">
        <f>IF(OR(D46="",N('الإعدادات'!$B$4)&lt;=0),"",ROUNDUP(ROUND(D46/'الإعدادات'!$B$4,4),0))</f>
        <v/>
      </c>
      <c r="F46" s="17">
        <f>IF(AND(ISNUMBER(D46),N(B46)&gt;0),ROUND(B46-D46,2),"")</f>
        <v/>
      </c>
      <c r="G46" s="18">
        <f>IF(F46="","",ROUND(D46/B46,4))</f>
        <v/>
      </c>
      <c r="H46" s="18">
        <f>IF(F46="","",ROUND(F46/B46,4))</f>
        <v/>
      </c>
      <c r="I46" s="6">
        <f>IF(A46&amp;""="","",IF(C46=0,"بدون وصفة",IF(F46="","بدون سعر",IF(G46&gt;'الإعدادات'!$B$4,"فوق المستهدف","ضمن المستهدف"))))</f>
        <v/>
      </c>
      <c r="J46" s="17">
        <f>IF(D46="","",ROUND(SUMIFS('الوصفات'!$G$6:$G$1005,'الوصفات'!$A$6:$A$1005,A46&amp;""),2))</f>
        <v/>
      </c>
      <c r="K46" s="18">
        <f>IF(AND(ISNUMBER(J46),F46&lt;&gt;""),ROUND(J46/B46,4),"")</f>
        <v/>
      </c>
      <c r="L46" s="17">
        <f>IF(J46="","",ROUND(J46-D46,2))</f>
        <v/>
      </c>
      <c r="M46" s="16">
        <f>IF(F46="","",COUNTIFS($F$6:$F$205,"&gt;"&amp;F46)+COUNTIFS($F$6:F46,F46))</f>
        <v/>
      </c>
    </row>
    <row r="47">
      <c r="A47" s="5" t="n"/>
      <c r="B47" s="15" t="n"/>
      <c r="C47" s="16">
        <f>IF(A47&amp;""="","",COUNTIFS('الوصفات'!$A$6:$A$1005,A47&amp;""))</f>
        <v/>
      </c>
      <c r="D47" s="17">
        <f>IF(A47&amp;""="","",IF(C47=0,"",ROUND(SUMIFS('الوصفات'!$F$6:$F$1005,'الوصفات'!$A$6:$A$1005,A47&amp;""),2)))</f>
        <v/>
      </c>
      <c r="E47" s="17">
        <f>IF(OR(D47="",N('الإعدادات'!$B$4)&lt;=0),"",ROUNDUP(ROUND(D47/'الإعدادات'!$B$4,4),0))</f>
        <v/>
      </c>
      <c r="F47" s="17">
        <f>IF(AND(ISNUMBER(D47),N(B47)&gt;0),ROUND(B47-D47,2),"")</f>
        <v/>
      </c>
      <c r="G47" s="18">
        <f>IF(F47="","",ROUND(D47/B47,4))</f>
        <v/>
      </c>
      <c r="H47" s="18">
        <f>IF(F47="","",ROUND(F47/B47,4))</f>
        <v/>
      </c>
      <c r="I47" s="6">
        <f>IF(A47&amp;""="","",IF(C47=0,"بدون وصفة",IF(F47="","بدون سعر",IF(G47&gt;'الإعدادات'!$B$4,"فوق المستهدف","ضمن المستهدف"))))</f>
        <v/>
      </c>
      <c r="J47" s="17">
        <f>IF(D47="","",ROUND(SUMIFS('الوصفات'!$G$6:$G$1005,'الوصفات'!$A$6:$A$1005,A47&amp;""),2))</f>
        <v/>
      </c>
      <c r="K47" s="18">
        <f>IF(AND(ISNUMBER(J47),F47&lt;&gt;""),ROUND(J47/B47,4),"")</f>
        <v/>
      </c>
      <c r="L47" s="17">
        <f>IF(J47="","",ROUND(J47-D47,2))</f>
        <v/>
      </c>
      <c r="M47" s="16">
        <f>IF(F47="","",COUNTIFS($F$6:$F$205,"&gt;"&amp;F47)+COUNTIFS($F$6:F47,F47))</f>
        <v/>
      </c>
    </row>
    <row r="48">
      <c r="A48" s="5" t="n"/>
      <c r="B48" s="15" t="n"/>
      <c r="C48" s="16">
        <f>IF(A48&amp;""="","",COUNTIFS('الوصفات'!$A$6:$A$1005,A48&amp;""))</f>
        <v/>
      </c>
      <c r="D48" s="17">
        <f>IF(A48&amp;""="","",IF(C48=0,"",ROUND(SUMIFS('الوصفات'!$F$6:$F$1005,'الوصفات'!$A$6:$A$1005,A48&amp;""),2)))</f>
        <v/>
      </c>
      <c r="E48" s="17">
        <f>IF(OR(D48="",N('الإعدادات'!$B$4)&lt;=0),"",ROUNDUP(ROUND(D48/'الإعدادات'!$B$4,4),0))</f>
        <v/>
      </c>
      <c r="F48" s="17">
        <f>IF(AND(ISNUMBER(D48),N(B48)&gt;0),ROUND(B48-D48,2),"")</f>
        <v/>
      </c>
      <c r="G48" s="18">
        <f>IF(F48="","",ROUND(D48/B48,4))</f>
        <v/>
      </c>
      <c r="H48" s="18">
        <f>IF(F48="","",ROUND(F48/B48,4))</f>
        <v/>
      </c>
      <c r="I48" s="6">
        <f>IF(A48&amp;""="","",IF(C48=0,"بدون وصفة",IF(F48="","بدون سعر",IF(G48&gt;'الإعدادات'!$B$4,"فوق المستهدف","ضمن المستهدف"))))</f>
        <v/>
      </c>
      <c r="J48" s="17">
        <f>IF(D48="","",ROUND(SUMIFS('الوصفات'!$G$6:$G$1005,'الوصفات'!$A$6:$A$1005,A48&amp;""),2))</f>
        <v/>
      </c>
      <c r="K48" s="18">
        <f>IF(AND(ISNUMBER(J48),F48&lt;&gt;""),ROUND(J48/B48,4),"")</f>
        <v/>
      </c>
      <c r="L48" s="17">
        <f>IF(J48="","",ROUND(J48-D48,2))</f>
        <v/>
      </c>
      <c r="M48" s="16">
        <f>IF(F48="","",COUNTIFS($F$6:$F$205,"&gt;"&amp;F48)+COUNTIFS($F$6:F48,F48))</f>
        <v/>
      </c>
    </row>
    <row r="49">
      <c r="A49" s="5" t="n"/>
      <c r="B49" s="15" t="n"/>
      <c r="C49" s="16">
        <f>IF(A49&amp;""="","",COUNTIFS('الوصفات'!$A$6:$A$1005,A49&amp;""))</f>
        <v/>
      </c>
      <c r="D49" s="17">
        <f>IF(A49&amp;""="","",IF(C49=0,"",ROUND(SUMIFS('الوصفات'!$F$6:$F$1005,'الوصفات'!$A$6:$A$1005,A49&amp;""),2)))</f>
        <v/>
      </c>
      <c r="E49" s="17">
        <f>IF(OR(D49="",N('الإعدادات'!$B$4)&lt;=0),"",ROUNDUP(ROUND(D49/'الإعدادات'!$B$4,4),0))</f>
        <v/>
      </c>
      <c r="F49" s="17">
        <f>IF(AND(ISNUMBER(D49),N(B49)&gt;0),ROUND(B49-D49,2),"")</f>
        <v/>
      </c>
      <c r="G49" s="18">
        <f>IF(F49="","",ROUND(D49/B49,4))</f>
        <v/>
      </c>
      <c r="H49" s="18">
        <f>IF(F49="","",ROUND(F49/B49,4))</f>
        <v/>
      </c>
      <c r="I49" s="6">
        <f>IF(A49&amp;""="","",IF(C49=0,"بدون وصفة",IF(F49="","بدون سعر",IF(G49&gt;'الإعدادات'!$B$4,"فوق المستهدف","ضمن المستهدف"))))</f>
        <v/>
      </c>
      <c r="J49" s="17">
        <f>IF(D49="","",ROUND(SUMIFS('الوصفات'!$G$6:$G$1005,'الوصفات'!$A$6:$A$1005,A49&amp;""),2))</f>
        <v/>
      </c>
      <c r="K49" s="18">
        <f>IF(AND(ISNUMBER(J49),F49&lt;&gt;""),ROUND(J49/B49,4),"")</f>
        <v/>
      </c>
      <c r="L49" s="17">
        <f>IF(J49="","",ROUND(J49-D49,2))</f>
        <v/>
      </c>
      <c r="M49" s="16">
        <f>IF(F49="","",COUNTIFS($F$6:$F$205,"&gt;"&amp;F49)+COUNTIFS($F$6:F49,F49))</f>
        <v/>
      </c>
    </row>
    <row r="50">
      <c r="A50" s="5" t="n"/>
      <c r="B50" s="15" t="n"/>
      <c r="C50" s="16">
        <f>IF(A50&amp;""="","",COUNTIFS('الوصفات'!$A$6:$A$1005,A50&amp;""))</f>
        <v/>
      </c>
      <c r="D50" s="17">
        <f>IF(A50&amp;""="","",IF(C50=0,"",ROUND(SUMIFS('الوصفات'!$F$6:$F$1005,'الوصفات'!$A$6:$A$1005,A50&amp;""),2)))</f>
        <v/>
      </c>
      <c r="E50" s="17">
        <f>IF(OR(D50="",N('الإعدادات'!$B$4)&lt;=0),"",ROUNDUP(ROUND(D50/'الإعدادات'!$B$4,4),0))</f>
        <v/>
      </c>
      <c r="F50" s="17">
        <f>IF(AND(ISNUMBER(D50),N(B50)&gt;0),ROUND(B50-D50,2),"")</f>
        <v/>
      </c>
      <c r="G50" s="18">
        <f>IF(F50="","",ROUND(D50/B50,4))</f>
        <v/>
      </c>
      <c r="H50" s="18">
        <f>IF(F50="","",ROUND(F50/B50,4))</f>
        <v/>
      </c>
      <c r="I50" s="6">
        <f>IF(A50&amp;""="","",IF(C50=0,"بدون وصفة",IF(F50="","بدون سعر",IF(G50&gt;'الإعدادات'!$B$4,"فوق المستهدف","ضمن المستهدف"))))</f>
        <v/>
      </c>
      <c r="J50" s="17">
        <f>IF(D50="","",ROUND(SUMIFS('الوصفات'!$G$6:$G$1005,'الوصفات'!$A$6:$A$1005,A50&amp;""),2))</f>
        <v/>
      </c>
      <c r="K50" s="18">
        <f>IF(AND(ISNUMBER(J50),F50&lt;&gt;""),ROUND(J50/B50,4),"")</f>
        <v/>
      </c>
      <c r="L50" s="17">
        <f>IF(J50="","",ROUND(J50-D50,2))</f>
        <v/>
      </c>
      <c r="M50" s="16">
        <f>IF(F50="","",COUNTIFS($F$6:$F$205,"&gt;"&amp;F50)+COUNTIFS($F$6:F50,F50))</f>
        <v/>
      </c>
    </row>
    <row r="51">
      <c r="A51" s="5" t="n"/>
      <c r="B51" s="15" t="n"/>
      <c r="C51" s="16">
        <f>IF(A51&amp;""="","",COUNTIFS('الوصفات'!$A$6:$A$1005,A51&amp;""))</f>
        <v/>
      </c>
      <c r="D51" s="17">
        <f>IF(A51&amp;""="","",IF(C51=0,"",ROUND(SUMIFS('الوصفات'!$F$6:$F$1005,'الوصفات'!$A$6:$A$1005,A51&amp;""),2)))</f>
        <v/>
      </c>
      <c r="E51" s="17">
        <f>IF(OR(D51="",N('الإعدادات'!$B$4)&lt;=0),"",ROUNDUP(ROUND(D51/'الإعدادات'!$B$4,4),0))</f>
        <v/>
      </c>
      <c r="F51" s="17">
        <f>IF(AND(ISNUMBER(D51),N(B51)&gt;0),ROUND(B51-D51,2),"")</f>
        <v/>
      </c>
      <c r="G51" s="18">
        <f>IF(F51="","",ROUND(D51/B51,4))</f>
        <v/>
      </c>
      <c r="H51" s="18">
        <f>IF(F51="","",ROUND(F51/B51,4))</f>
        <v/>
      </c>
      <c r="I51" s="6">
        <f>IF(A51&amp;""="","",IF(C51=0,"بدون وصفة",IF(F51="","بدون سعر",IF(G51&gt;'الإعدادات'!$B$4,"فوق المستهدف","ضمن المستهدف"))))</f>
        <v/>
      </c>
      <c r="J51" s="17">
        <f>IF(D51="","",ROUND(SUMIFS('الوصفات'!$G$6:$G$1005,'الوصفات'!$A$6:$A$1005,A51&amp;""),2))</f>
        <v/>
      </c>
      <c r="K51" s="18">
        <f>IF(AND(ISNUMBER(J51),F51&lt;&gt;""),ROUND(J51/B51,4),"")</f>
        <v/>
      </c>
      <c r="L51" s="17">
        <f>IF(J51="","",ROUND(J51-D51,2))</f>
        <v/>
      </c>
      <c r="M51" s="16">
        <f>IF(F51="","",COUNTIFS($F$6:$F$205,"&gt;"&amp;F51)+COUNTIFS($F$6:F51,F51))</f>
        <v/>
      </c>
    </row>
    <row r="52">
      <c r="A52" s="5" t="n"/>
      <c r="B52" s="15" t="n"/>
      <c r="C52" s="16">
        <f>IF(A52&amp;""="","",COUNTIFS('الوصفات'!$A$6:$A$1005,A52&amp;""))</f>
        <v/>
      </c>
      <c r="D52" s="17">
        <f>IF(A52&amp;""="","",IF(C52=0,"",ROUND(SUMIFS('الوصفات'!$F$6:$F$1005,'الوصفات'!$A$6:$A$1005,A52&amp;""),2)))</f>
        <v/>
      </c>
      <c r="E52" s="17">
        <f>IF(OR(D52="",N('الإعدادات'!$B$4)&lt;=0),"",ROUNDUP(ROUND(D52/'الإعدادات'!$B$4,4),0))</f>
        <v/>
      </c>
      <c r="F52" s="17">
        <f>IF(AND(ISNUMBER(D52),N(B52)&gt;0),ROUND(B52-D52,2),"")</f>
        <v/>
      </c>
      <c r="G52" s="18">
        <f>IF(F52="","",ROUND(D52/B52,4))</f>
        <v/>
      </c>
      <c r="H52" s="18">
        <f>IF(F52="","",ROUND(F52/B52,4))</f>
        <v/>
      </c>
      <c r="I52" s="6">
        <f>IF(A52&amp;""="","",IF(C52=0,"بدون وصفة",IF(F52="","بدون سعر",IF(G52&gt;'الإعدادات'!$B$4,"فوق المستهدف","ضمن المستهدف"))))</f>
        <v/>
      </c>
      <c r="J52" s="17">
        <f>IF(D52="","",ROUND(SUMIFS('الوصفات'!$G$6:$G$1005,'الوصفات'!$A$6:$A$1005,A52&amp;""),2))</f>
        <v/>
      </c>
      <c r="K52" s="18">
        <f>IF(AND(ISNUMBER(J52),F52&lt;&gt;""),ROUND(J52/B52,4),"")</f>
        <v/>
      </c>
      <c r="L52" s="17">
        <f>IF(J52="","",ROUND(J52-D52,2))</f>
        <v/>
      </c>
      <c r="M52" s="16">
        <f>IF(F52="","",COUNTIFS($F$6:$F$205,"&gt;"&amp;F52)+COUNTIFS($F$6:F52,F52))</f>
        <v/>
      </c>
    </row>
    <row r="53">
      <c r="A53" s="5" t="n"/>
      <c r="B53" s="15" t="n"/>
      <c r="C53" s="16">
        <f>IF(A53&amp;""="","",COUNTIFS('الوصفات'!$A$6:$A$1005,A53&amp;""))</f>
        <v/>
      </c>
      <c r="D53" s="17">
        <f>IF(A53&amp;""="","",IF(C53=0,"",ROUND(SUMIFS('الوصفات'!$F$6:$F$1005,'الوصفات'!$A$6:$A$1005,A53&amp;""),2)))</f>
        <v/>
      </c>
      <c r="E53" s="17">
        <f>IF(OR(D53="",N('الإعدادات'!$B$4)&lt;=0),"",ROUNDUP(ROUND(D53/'الإعدادات'!$B$4,4),0))</f>
        <v/>
      </c>
      <c r="F53" s="17">
        <f>IF(AND(ISNUMBER(D53),N(B53)&gt;0),ROUND(B53-D53,2),"")</f>
        <v/>
      </c>
      <c r="G53" s="18">
        <f>IF(F53="","",ROUND(D53/B53,4))</f>
        <v/>
      </c>
      <c r="H53" s="18">
        <f>IF(F53="","",ROUND(F53/B53,4))</f>
        <v/>
      </c>
      <c r="I53" s="6">
        <f>IF(A53&amp;""="","",IF(C53=0,"بدون وصفة",IF(F53="","بدون سعر",IF(G53&gt;'الإعدادات'!$B$4,"فوق المستهدف","ضمن المستهدف"))))</f>
        <v/>
      </c>
      <c r="J53" s="17">
        <f>IF(D53="","",ROUND(SUMIFS('الوصفات'!$G$6:$G$1005,'الوصفات'!$A$6:$A$1005,A53&amp;""),2))</f>
        <v/>
      </c>
      <c r="K53" s="18">
        <f>IF(AND(ISNUMBER(J53),F53&lt;&gt;""),ROUND(J53/B53,4),"")</f>
        <v/>
      </c>
      <c r="L53" s="17">
        <f>IF(J53="","",ROUND(J53-D53,2))</f>
        <v/>
      </c>
      <c r="M53" s="16">
        <f>IF(F53="","",COUNTIFS($F$6:$F$205,"&gt;"&amp;F53)+COUNTIFS($F$6:F53,F53))</f>
        <v/>
      </c>
    </row>
    <row r="54">
      <c r="A54" s="5" t="n"/>
      <c r="B54" s="15" t="n"/>
      <c r="C54" s="16">
        <f>IF(A54&amp;""="","",COUNTIFS('الوصفات'!$A$6:$A$1005,A54&amp;""))</f>
        <v/>
      </c>
      <c r="D54" s="17">
        <f>IF(A54&amp;""="","",IF(C54=0,"",ROUND(SUMIFS('الوصفات'!$F$6:$F$1005,'الوصفات'!$A$6:$A$1005,A54&amp;""),2)))</f>
        <v/>
      </c>
      <c r="E54" s="17">
        <f>IF(OR(D54="",N('الإعدادات'!$B$4)&lt;=0),"",ROUNDUP(ROUND(D54/'الإعدادات'!$B$4,4),0))</f>
        <v/>
      </c>
      <c r="F54" s="17">
        <f>IF(AND(ISNUMBER(D54),N(B54)&gt;0),ROUND(B54-D54,2),"")</f>
        <v/>
      </c>
      <c r="G54" s="18">
        <f>IF(F54="","",ROUND(D54/B54,4))</f>
        <v/>
      </c>
      <c r="H54" s="18">
        <f>IF(F54="","",ROUND(F54/B54,4))</f>
        <v/>
      </c>
      <c r="I54" s="6">
        <f>IF(A54&amp;""="","",IF(C54=0,"بدون وصفة",IF(F54="","بدون سعر",IF(G54&gt;'الإعدادات'!$B$4,"فوق المستهدف","ضمن المستهدف"))))</f>
        <v/>
      </c>
      <c r="J54" s="17">
        <f>IF(D54="","",ROUND(SUMIFS('الوصفات'!$G$6:$G$1005,'الوصفات'!$A$6:$A$1005,A54&amp;""),2))</f>
        <v/>
      </c>
      <c r="K54" s="18">
        <f>IF(AND(ISNUMBER(J54),F54&lt;&gt;""),ROUND(J54/B54,4),"")</f>
        <v/>
      </c>
      <c r="L54" s="17">
        <f>IF(J54="","",ROUND(J54-D54,2))</f>
        <v/>
      </c>
      <c r="M54" s="16">
        <f>IF(F54="","",COUNTIFS($F$6:$F$205,"&gt;"&amp;F54)+COUNTIFS($F$6:F54,F54))</f>
        <v/>
      </c>
    </row>
    <row r="55">
      <c r="A55" s="5" t="n"/>
      <c r="B55" s="15" t="n"/>
      <c r="C55" s="16">
        <f>IF(A55&amp;""="","",COUNTIFS('الوصفات'!$A$6:$A$1005,A55&amp;""))</f>
        <v/>
      </c>
      <c r="D55" s="17">
        <f>IF(A55&amp;""="","",IF(C55=0,"",ROUND(SUMIFS('الوصفات'!$F$6:$F$1005,'الوصفات'!$A$6:$A$1005,A55&amp;""),2)))</f>
        <v/>
      </c>
      <c r="E55" s="17">
        <f>IF(OR(D55="",N('الإعدادات'!$B$4)&lt;=0),"",ROUNDUP(ROUND(D55/'الإعدادات'!$B$4,4),0))</f>
        <v/>
      </c>
      <c r="F55" s="17">
        <f>IF(AND(ISNUMBER(D55),N(B55)&gt;0),ROUND(B55-D55,2),"")</f>
        <v/>
      </c>
      <c r="G55" s="18">
        <f>IF(F55="","",ROUND(D55/B55,4))</f>
        <v/>
      </c>
      <c r="H55" s="18">
        <f>IF(F55="","",ROUND(F55/B55,4))</f>
        <v/>
      </c>
      <c r="I55" s="6">
        <f>IF(A55&amp;""="","",IF(C55=0,"بدون وصفة",IF(F55="","بدون سعر",IF(G55&gt;'الإعدادات'!$B$4,"فوق المستهدف","ضمن المستهدف"))))</f>
        <v/>
      </c>
      <c r="J55" s="17">
        <f>IF(D55="","",ROUND(SUMIFS('الوصفات'!$G$6:$G$1005,'الوصفات'!$A$6:$A$1005,A55&amp;""),2))</f>
        <v/>
      </c>
      <c r="K55" s="18">
        <f>IF(AND(ISNUMBER(J55),F55&lt;&gt;""),ROUND(J55/B55,4),"")</f>
        <v/>
      </c>
      <c r="L55" s="17">
        <f>IF(J55="","",ROUND(J55-D55,2))</f>
        <v/>
      </c>
      <c r="M55" s="16">
        <f>IF(F55="","",COUNTIFS($F$6:$F$205,"&gt;"&amp;F55)+COUNTIFS($F$6:F55,F55))</f>
        <v/>
      </c>
    </row>
    <row r="56">
      <c r="A56" s="5" t="n"/>
      <c r="B56" s="15" t="n"/>
      <c r="C56" s="16">
        <f>IF(A56&amp;""="","",COUNTIFS('الوصفات'!$A$6:$A$1005,A56&amp;""))</f>
        <v/>
      </c>
      <c r="D56" s="17">
        <f>IF(A56&amp;""="","",IF(C56=0,"",ROUND(SUMIFS('الوصفات'!$F$6:$F$1005,'الوصفات'!$A$6:$A$1005,A56&amp;""),2)))</f>
        <v/>
      </c>
      <c r="E56" s="17">
        <f>IF(OR(D56="",N('الإعدادات'!$B$4)&lt;=0),"",ROUNDUP(ROUND(D56/'الإعدادات'!$B$4,4),0))</f>
        <v/>
      </c>
      <c r="F56" s="17">
        <f>IF(AND(ISNUMBER(D56),N(B56)&gt;0),ROUND(B56-D56,2),"")</f>
        <v/>
      </c>
      <c r="G56" s="18">
        <f>IF(F56="","",ROUND(D56/B56,4))</f>
        <v/>
      </c>
      <c r="H56" s="18">
        <f>IF(F56="","",ROUND(F56/B56,4))</f>
        <v/>
      </c>
      <c r="I56" s="6">
        <f>IF(A56&amp;""="","",IF(C56=0,"بدون وصفة",IF(F56="","بدون سعر",IF(G56&gt;'الإعدادات'!$B$4,"فوق المستهدف","ضمن المستهدف"))))</f>
        <v/>
      </c>
      <c r="J56" s="17">
        <f>IF(D56="","",ROUND(SUMIFS('الوصفات'!$G$6:$G$1005,'الوصفات'!$A$6:$A$1005,A56&amp;""),2))</f>
        <v/>
      </c>
      <c r="K56" s="18">
        <f>IF(AND(ISNUMBER(J56),F56&lt;&gt;""),ROUND(J56/B56,4),"")</f>
        <v/>
      </c>
      <c r="L56" s="17">
        <f>IF(J56="","",ROUND(J56-D56,2))</f>
        <v/>
      </c>
      <c r="M56" s="16">
        <f>IF(F56="","",COUNTIFS($F$6:$F$205,"&gt;"&amp;F56)+COUNTIFS($F$6:F56,F56))</f>
        <v/>
      </c>
    </row>
    <row r="57">
      <c r="A57" s="5" t="n"/>
      <c r="B57" s="15" t="n"/>
      <c r="C57" s="16">
        <f>IF(A57&amp;""="","",COUNTIFS('الوصفات'!$A$6:$A$1005,A57&amp;""))</f>
        <v/>
      </c>
      <c r="D57" s="17">
        <f>IF(A57&amp;""="","",IF(C57=0,"",ROUND(SUMIFS('الوصفات'!$F$6:$F$1005,'الوصفات'!$A$6:$A$1005,A57&amp;""),2)))</f>
        <v/>
      </c>
      <c r="E57" s="17">
        <f>IF(OR(D57="",N('الإعدادات'!$B$4)&lt;=0),"",ROUNDUP(ROUND(D57/'الإعدادات'!$B$4,4),0))</f>
        <v/>
      </c>
      <c r="F57" s="17">
        <f>IF(AND(ISNUMBER(D57),N(B57)&gt;0),ROUND(B57-D57,2),"")</f>
        <v/>
      </c>
      <c r="G57" s="18">
        <f>IF(F57="","",ROUND(D57/B57,4))</f>
        <v/>
      </c>
      <c r="H57" s="18">
        <f>IF(F57="","",ROUND(F57/B57,4))</f>
        <v/>
      </c>
      <c r="I57" s="6">
        <f>IF(A57&amp;""="","",IF(C57=0,"بدون وصفة",IF(F57="","بدون سعر",IF(G57&gt;'الإعدادات'!$B$4,"فوق المستهدف","ضمن المستهدف"))))</f>
        <v/>
      </c>
      <c r="J57" s="17">
        <f>IF(D57="","",ROUND(SUMIFS('الوصفات'!$G$6:$G$1005,'الوصفات'!$A$6:$A$1005,A57&amp;""),2))</f>
        <v/>
      </c>
      <c r="K57" s="18">
        <f>IF(AND(ISNUMBER(J57),F57&lt;&gt;""),ROUND(J57/B57,4),"")</f>
        <v/>
      </c>
      <c r="L57" s="17">
        <f>IF(J57="","",ROUND(J57-D57,2))</f>
        <v/>
      </c>
      <c r="M57" s="16">
        <f>IF(F57="","",COUNTIFS($F$6:$F$205,"&gt;"&amp;F57)+COUNTIFS($F$6:F57,F57))</f>
        <v/>
      </c>
    </row>
    <row r="58">
      <c r="A58" s="5" t="n"/>
      <c r="B58" s="15" t="n"/>
      <c r="C58" s="16">
        <f>IF(A58&amp;""="","",COUNTIFS('الوصفات'!$A$6:$A$1005,A58&amp;""))</f>
        <v/>
      </c>
      <c r="D58" s="17">
        <f>IF(A58&amp;""="","",IF(C58=0,"",ROUND(SUMIFS('الوصفات'!$F$6:$F$1005,'الوصفات'!$A$6:$A$1005,A58&amp;""),2)))</f>
        <v/>
      </c>
      <c r="E58" s="17">
        <f>IF(OR(D58="",N('الإعدادات'!$B$4)&lt;=0),"",ROUNDUP(ROUND(D58/'الإعدادات'!$B$4,4),0))</f>
        <v/>
      </c>
      <c r="F58" s="17">
        <f>IF(AND(ISNUMBER(D58),N(B58)&gt;0),ROUND(B58-D58,2),"")</f>
        <v/>
      </c>
      <c r="G58" s="18">
        <f>IF(F58="","",ROUND(D58/B58,4))</f>
        <v/>
      </c>
      <c r="H58" s="18">
        <f>IF(F58="","",ROUND(F58/B58,4))</f>
        <v/>
      </c>
      <c r="I58" s="6">
        <f>IF(A58&amp;""="","",IF(C58=0,"بدون وصفة",IF(F58="","بدون سعر",IF(G58&gt;'الإعدادات'!$B$4,"فوق المستهدف","ضمن المستهدف"))))</f>
        <v/>
      </c>
      <c r="J58" s="17">
        <f>IF(D58="","",ROUND(SUMIFS('الوصفات'!$G$6:$G$1005,'الوصفات'!$A$6:$A$1005,A58&amp;""),2))</f>
        <v/>
      </c>
      <c r="K58" s="18">
        <f>IF(AND(ISNUMBER(J58),F58&lt;&gt;""),ROUND(J58/B58,4),"")</f>
        <v/>
      </c>
      <c r="L58" s="17">
        <f>IF(J58="","",ROUND(J58-D58,2))</f>
        <v/>
      </c>
      <c r="M58" s="16">
        <f>IF(F58="","",COUNTIFS($F$6:$F$205,"&gt;"&amp;F58)+COUNTIFS($F$6:F58,F58))</f>
        <v/>
      </c>
    </row>
    <row r="59">
      <c r="A59" s="5" t="n"/>
      <c r="B59" s="15" t="n"/>
      <c r="C59" s="16">
        <f>IF(A59&amp;""="","",COUNTIFS('الوصفات'!$A$6:$A$1005,A59&amp;""))</f>
        <v/>
      </c>
      <c r="D59" s="17">
        <f>IF(A59&amp;""="","",IF(C59=0,"",ROUND(SUMIFS('الوصفات'!$F$6:$F$1005,'الوصفات'!$A$6:$A$1005,A59&amp;""),2)))</f>
        <v/>
      </c>
      <c r="E59" s="17">
        <f>IF(OR(D59="",N('الإعدادات'!$B$4)&lt;=0),"",ROUNDUP(ROUND(D59/'الإعدادات'!$B$4,4),0))</f>
        <v/>
      </c>
      <c r="F59" s="17">
        <f>IF(AND(ISNUMBER(D59),N(B59)&gt;0),ROUND(B59-D59,2),"")</f>
        <v/>
      </c>
      <c r="G59" s="18">
        <f>IF(F59="","",ROUND(D59/B59,4))</f>
        <v/>
      </c>
      <c r="H59" s="18">
        <f>IF(F59="","",ROUND(F59/B59,4))</f>
        <v/>
      </c>
      <c r="I59" s="6">
        <f>IF(A59&amp;""="","",IF(C59=0,"بدون وصفة",IF(F59="","بدون سعر",IF(G59&gt;'الإعدادات'!$B$4,"فوق المستهدف","ضمن المستهدف"))))</f>
        <v/>
      </c>
      <c r="J59" s="17">
        <f>IF(D59="","",ROUND(SUMIFS('الوصفات'!$G$6:$G$1005,'الوصفات'!$A$6:$A$1005,A59&amp;""),2))</f>
        <v/>
      </c>
      <c r="K59" s="18">
        <f>IF(AND(ISNUMBER(J59),F59&lt;&gt;""),ROUND(J59/B59,4),"")</f>
        <v/>
      </c>
      <c r="L59" s="17">
        <f>IF(J59="","",ROUND(J59-D59,2))</f>
        <v/>
      </c>
      <c r="M59" s="16">
        <f>IF(F59="","",COUNTIFS($F$6:$F$205,"&gt;"&amp;F59)+COUNTIFS($F$6:F59,F59))</f>
        <v/>
      </c>
    </row>
    <row r="60">
      <c r="A60" s="5" t="n"/>
      <c r="B60" s="15" t="n"/>
      <c r="C60" s="16">
        <f>IF(A60&amp;""="","",COUNTIFS('الوصفات'!$A$6:$A$1005,A60&amp;""))</f>
        <v/>
      </c>
      <c r="D60" s="17">
        <f>IF(A60&amp;""="","",IF(C60=0,"",ROUND(SUMIFS('الوصفات'!$F$6:$F$1005,'الوصفات'!$A$6:$A$1005,A60&amp;""),2)))</f>
        <v/>
      </c>
      <c r="E60" s="17">
        <f>IF(OR(D60="",N('الإعدادات'!$B$4)&lt;=0),"",ROUNDUP(ROUND(D60/'الإعدادات'!$B$4,4),0))</f>
        <v/>
      </c>
      <c r="F60" s="17">
        <f>IF(AND(ISNUMBER(D60),N(B60)&gt;0),ROUND(B60-D60,2),"")</f>
        <v/>
      </c>
      <c r="G60" s="18">
        <f>IF(F60="","",ROUND(D60/B60,4))</f>
        <v/>
      </c>
      <c r="H60" s="18">
        <f>IF(F60="","",ROUND(F60/B60,4))</f>
        <v/>
      </c>
      <c r="I60" s="6">
        <f>IF(A60&amp;""="","",IF(C60=0,"بدون وصفة",IF(F60="","بدون سعر",IF(G60&gt;'الإعدادات'!$B$4,"فوق المستهدف","ضمن المستهدف"))))</f>
        <v/>
      </c>
      <c r="J60" s="17">
        <f>IF(D60="","",ROUND(SUMIFS('الوصفات'!$G$6:$G$1005,'الوصفات'!$A$6:$A$1005,A60&amp;""),2))</f>
        <v/>
      </c>
      <c r="K60" s="18">
        <f>IF(AND(ISNUMBER(J60),F60&lt;&gt;""),ROUND(J60/B60,4),"")</f>
        <v/>
      </c>
      <c r="L60" s="17">
        <f>IF(J60="","",ROUND(J60-D60,2))</f>
        <v/>
      </c>
      <c r="M60" s="16">
        <f>IF(F60="","",COUNTIFS($F$6:$F$205,"&gt;"&amp;F60)+COUNTIFS($F$6:F60,F60))</f>
        <v/>
      </c>
    </row>
    <row r="61">
      <c r="A61" s="5" t="n"/>
      <c r="B61" s="15" t="n"/>
      <c r="C61" s="16">
        <f>IF(A61&amp;""="","",COUNTIFS('الوصفات'!$A$6:$A$1005,A61&amp;""))</f>
        <v/>
      </c>
      <c r="D61" s="17">
        <f>IF(A61&amp;""="","",IF(C61=0,"",ROUND(SUMIFS('الوصفات'!$F$6:$F$1005,'الوصفات'!$A$6:$A$1005,A61&amp;""),2)))</f>
        <v/>
      </c>
      <c r="E61" s="17">
        <f>IF(OR(D61="",N('الإعدادات'!$B$4)&lt;=0),"",ROUNDUP(ROUND(D61/'الإعدادات'!$B$4,4),0))</f>
        <v/>
      </c>
      <c r="F61" s="17">
        <f>IF(AND(ISNUMBER(D61),N(B61)&gt;0),ROUND(B61-D61,2),"")</f>
        <v/>
      </c>
      <c r="G61" s="18">
        <f>IF(F61="","",ROUND(D61/B61,4))</f>
        <v/>
      </c>
      <c r="H61" s="18">
        <f>IF(F61="","",ROUND(F61/B61,4))</f>
        <v/>
      </c>
      <c r="I61" s="6">
        <f>IF(A61&amp;""="","",IF(C61=0,"بدون وصفة",IF(F61="","بدون سعر",IF(G61&gt;'الإعدادات'!$B$4,"فوق المستهدف","ضمن المستهدف"))))</f>
        <v/>
      </c>
      <c r="J61" s="17">
        <f>IF(D61="","",ROUND(SUMIFS('الوصفات'!$G$6:$G$1005,'الوصفات'!$A$6:$A$1005,A61&amp;""),2))</f>
        <v/>
      </c>
      <c r="K61" s="18">
        <f>IF(AND(ISNUMBER(J61),F61&lt;&gt;""),ROUND(J61/B61,4),"")</f>
        <v/>
      </c>
      <c r="L61" s="17">
        <f>IF(J61="","",ROUND(J61-D61,2))</f>
        <v/>
      </c>
      <c r="M61" s="16">
        <f>IF(F61="","",COUNTIFS($F$6:$F$205,"&gt;"&amp;F61)+COUNTIFS($F$6:F61,F61))</f>
        <v/>
      </c>
    </row>
    <row r="62">
      <c r="A62" s="5" t="n"/>
      <c r="B62" s="15" t="n"/>
      <c r="C62" s="16">
        <f>IF(A62&amp;""="","",COUNTIFS('الوصفات'!$A$6:$A$1005,A62&amp;""))</f>
        <v/>
      </c>
      <c r="D62" s="17">
        <f>IF(A62&amp;""="","",IF(C62=0,"",ROUND(SUMIFS('الوصفات'!$F$6:$F$1005,'الوصفات'!$A$6:$A$1005,A62&amp;""),2)))</f>
        <v/>
      </c>
      <c r="E62" s="17">
        <f>IF(OR(D62="",N('الإعدادات'!$B$4)&lt;=0),"",ROUNDUP(ROUND(D62/'الإعدادات'!$B$4,4),0))</f>
        <v/>
      </c>
      <c r="F62" s="17">
        <f>IF(AND(ISNUMBER(D62),N(B62)&gt;0),ROUND(B62-D62,2),"")</f>
        <v/>
      </c>
      <c r="G62" s="18">
        <f>IF(F62="","",ROUND(D62/B62,4))</f>
        <v/>
      </c>
      <c r="H62" s="18">
        <f>IF(F62="","",ROUND(F62/B62,4))</f>
        <v/>
      </c>
      <c r="I62" s="6">
        <f>IF(A62&amp;""="","",IF(C62=0,"بدون وصفة",IF(F62="","بدون سعر",IF(G62&gt;'الإعدادات'!$B$4,"فوق المستهدف","ضمن المستهدف"))))</f>
        <v/>
      </c>
      <c r="J62" s="17">
        <f>IF(D62="","",ROUND(SUMIFS('الوصفات'!$G$6:$G$1005,'الوصفات'!$A$6:$A$1005,A62&amp;""),2))</f>
        <v/>
      </c>
      <c r="K62" s="18">
        <f>IF(AND(ISNUMBER(J62),F62&lt;&gt;""),ROUND(J62/B62,4),"")</f>
        <v/>
      </c>
      <c r="L62" s="17">
        <f>IF(J62="","",ROUND(J62-D62,2))</f>
        <v/>
      </c>
      <c r="M62" s="16">
        <f>IF(F62="","",COUNTIFS($F$6:$F$205,"&gt;"&amp;F62)+COUNTIFS($F$6:F62,F62))</f>
        <v/>
      </c>
    </row>
    <row r="63">
      <c r="A63" s="5" t="n"/>
      <c r="B63" s="15" t="n"/>
      <c r="C63" s="16">
        <f>IF(A63&amp;""="","",COUNTIFS('الوصفات'!$A$6:$A$1005,A63&amp;""))</f>
        <v/>
      </c>
      <c r="D63" s="17">
        <f>IF(A63&amp;""="","",IF(C63=0,"",ROUND(SUMIFS('الوصفات'!$F$6:$F$1005,'الوصفات'!$A$6:$A$1005,A63&amp;""),2)))</f>
        <v/>
      </c>
      <c r="E63" s="17">
        <f>IF(OR(D63="",N('الإعدادات'!$B$4)&lt;=0),"",ROUNDUP(ROUND(D63/'الإعدادات'!$B$4,4),0))</f>
        <v/>
      </c>
      <c r="F63" s="17">
        <f>IF(AND(ISNUMBER(D63),N(B63)&gt;0),ROUND(B63-D63,2),"")</f>
        <v/>
      </c>
      <c r="G63" s="18">
        <f>IF(F63="","",ROUND(D63/B63,4))</f>
        <v/>
      </c>
      <c r="H63" s="18">
        <f>IF(F63="","",ROUND(F63/B63,4))</f>
        <v/>
      </c>
      <c r="I63" s="6">
        <f>IF(A63&amp;""="","",IF(C63=0,"بدون وصفة",IF(F63="","بدون سعر",IF(G63&gt;'الإعدادات'!$B$4,"فوق المستهدف","ضمن المستهدف"))))</f>
        <v/>
      </c>
      <c r="J63" s="17">
        <f>IF(D63="","",ROUND(SUMIFS('الوصفات'!$G$6:$G$1005,'الوصفات'!$A$6:$A$1005,A63&amp;""),2))</f>
        <v/>
      </c>
      <c r="K63" s="18">
        <f>IF(AND(ISNUMBER(J63),F63&lt;&gt;""),ROUND(J63/B63,4),"")</f>
        <v/>
      </c>
      <c r="L63" s="17">
        <f>IF(J63="","",ROUND(J63-D63,2))</f>
        <v/>
      </c>
      <c r="M63" s="16">
        <f>IF(F63="","",COUNTIFS($F$6:$F$205,"&gt;"&amp;F63)+COUNTIFS($F$6:F63,F63))</f>
        <v/>
      </c>
    </row>
    <row r="64">
      <c r="A64" s="5" t="n"/>
      <c r="B64" s="15" t="n"/>
      <c r="C64" s="16">
        <f>IF(A64&amp;""="","",COUNTIFS('الوصفات'!$A$6:$A$1005,A64&amp;""))</f>
        <v/>
      </c>
      <c r="D64" s="17">
        <f>IF(A64&amp;""="","",IF(C64=0,"",ROUND(SUMIFS('الوصفات'!$F$6:$F$1005,'الوصفات'!$A$6:$A$1005,A64&amp;""),2)))</f>
        <v/>
      </c>
      <c r="E64" s="17">
        <f>IF(OR(D64="",N('الإعدادات'!$B$4)&lt;=0),"",ROUNDUP(ROUND(D64/'الإعدادات'!$B$4,4),0))</f>
        <v/>
      </c>
      <c r="F64" s="17">
        <f>IF(AND(ISNUMBER(D64),N(B64)&gt;0),ROUND(B64-D64,2),"")</f>
        <v/>
      </c>
      <c r="G64" s="18">
        <f>IF(F64="","",ROUND(D64/B64,4))</f>
        <v/>
      </c>
      <c r="H64" s="18">
        <f>IF(F64="","",ROUND(F64/B64,4))</f>
        <v/>
      </c>
      <c r="I64" s="6">
        <f>IF(A64&amp;""="","",IF(C64=0,"بدون وصفة",IF(F64="","بدون سعر",IF(G64&gt;'الإعدادات'!$B$4,"فوق المستهدف","ضمن المستهدف"))))</f>
        <v/>
      </c>
      <c r="J64" s="17">
        <f>IF(D64="","",ROUND(SUMIFS('الوصفات'!$G$6:$G$1005,'الوصفات'!$A$6:$A$1005,A64&amp;""),2))</f>
        <v/>
      </c>
      <c r="K64" s="18">
        <f>IF(AND(ISNUMBER(J64),F64&lt;&gt;""),ROUND(J64/B64,4),"")</f>
        <v/>
      </c>
      <c r="L64" s="17">
        <f>IF(J64="","",ROUND(J64-D64,2))</f>
        <v/>
      </c>
      <c r="M64" s="16">
        <f>IF(F64="","",COUNTIFS($F$6:$F$205,"&gt;"&amp;F64)+COUNTIFS($F$6:F64,F64))</f>
        <v/>
      </c>
    </row>
    <row r="65">
      <c r="A65" s="5" t="n"/>
      <c r="B65" s="15" t="n"/>
      <c r="C65" s="16">
        <f>IF(A65&amp;""="","",COUNTIFS('الوصفات'!$A$6:$A$1005,A65&amp;""))</f>
        <v/>
      </c>
      <c r="D65" s="17">
        <f>IF(A65&amp;""="","",IF(C65=0,"",ROUND(SUMIFS('الوصفات'!$F$6:$F$1005,'الوصفات'!$A$6:$A$1005,A65&amp;""),2)))</f>
        <v/>
      </c>
      <c r="E65" s="17">
        <f>IF(OR(D65="",N('الإعدادات'!$B$4)&lt;=0),"",ROUNDUP(ROUND(D65/'الإعدادات'!$B$4,4),0))</f>
        <v/>
      </c>
      <c r="F65" s="17">
        <f>IF(AND(ISNUMBER(D65),N(B65)&gt;0),ROUND(B65-D65,2),"")</f>
        <v/>
      </c>
      <c r="G65" s="18">
        <f>IF(F65="","",ROUND(D65/B65,4))</f>
        <v/>
      </c>
      <c r="H65" s="18">
        <f>IF(F65="","",ROUND(F65/B65,4))</f>
        <v/>
      </c>
      <c r="I65" s="6">
        <f>IF(A65&amp;""="","",IF(C65=0,"بدون وصفة",IF(F65="","بدون سعر",IF(G65&gt;'الإعدادات'!$B$4,"فوق المستهدف","ضمن المستهدف"))))</f>
        <v/>
      </c>
      <c r="J65" s="17">
        <f>IF(D65="","",ROUND(SUMIFS('الوصفات'!$G$6:$G$1005,'الوصفات'!$A$6:$A$1005,A65&amp;""),2))</f>
        <v/>
      </c>
      <c r="K65" s="18">
        <f>IF(AND(ISNUMBER(J65),F65&lt;&gt;""),ROUND(J65/B65,4),"")</f>
        <v/>
      </c>
      <c r="L65" s="17">
        <f>IF(J65="","",ROUND(J65-D65,2))</f>
        <v/>
      </c>
      <c r="M65" s="16">
        <f>IF(F65="","",COUNTIFS($F$6:$F$205,"&gt;"&amp;F65)+COUNTIFS($F$6:F65,F65))</f>
        <v/>
      </c>
    </row>
    <row r="66">
      <c r="A66" s="5" t="n"/>
      <c r="B66" s="15" t="n"/>
      <c r="C66" s="16">
        <f>IF(A66&amp;""="","",COUNTIFS('الوصفات'!$A$6:$A$1005,A66&amp;""))</f>
        <v/>
      </c>
      <c r="D66" s="17">
        <f>IF(A66&amp;""="","",IF(C66=0,"",ROUND(SUMIFS('الوصفات'!$F$6:$F$1005,'الوصفات'!$A$6:$A$1005,A66&amp;""),2)))</f>
        <v/>
      </c>
      <c r="E66" s="17">
        <f>IF(OR(D66="",N('الإعدادات'!$B$4)&lt;=0),"",ROUNDUP(ROUND(D66/'الإعدادات'!$B$4,4),0))</f>
        <v/>
      </c>
      <c r="F66" s="17">
        <f>IF(AND(ISNUMBER(D66),N(B66)&gt;0),ROUND(B66-D66,2),"")</f>
        <v/>
      </c>
      <c r="G66" s="18">
        <f>IF(F66="","",ROUND(D66/B66,4))</f>
        <v/>
      </c>
      <c r="H66" s="18">
        <f>IF(F66="","",ROUND(F66/B66,4))</f>
        <v/>
      </c>
      <c r="I66" s="6">
        <f>IF(A66&amp;""="","",IF(C66=0,"بدون وصفة",IF(F66="","بدون سعر",IF(G66&gt;'الإعدادات'!$B$4,"فوق المستهدف","ضمن المستهدف"))))</f>
        <v/>
      </c>
      <c r="J66" s="17">
        <f>IF(D66="","",ROUND(SUMIFS('الوصفات'!$G$6:$G$1005,'الوصفات'!$A$6:$A$1005,A66&amp;""),2))</f>
        <v/>
      </c>
      <c r="K66" s="18">
        <f>IF(AND(ISNUMBER(J66),F66&lt;&gt;""),ROUND(J66/B66,4),"")</f>
        <v/>
      </c>
      <c r="L66" s="17">
        <f>IF(J66="","",ROUND(J66-D66,2))</f>
        <v/>
      </c>
      <c r="M66" s="16">
        <f>IF(F66="","",COUNTIFS($F$6:$F$205,"&gt;"&amp;F66)+COUNTIFS($F$6:F66,F66))</f>
        <v/>
      </c>
    </row>
    <row r="67">
      <c r="A67" s="5" t="n"/>
      <c r="B67" s="15" t="n"/>
      <c r="C67" s="16">
        <f>IF(A67&amp;""="","",COUNTIFS('الوصفات'!$A$6:$A$1005,A67&amp;""))</f>
        <v/>
      </c>
      <c r="D67" s="17">
        <f>IF(A67&amp;""="","",IF(C67=0,"",ROUND(SUMIFS('الوصفات'!$F$6:$F$1005,'الوصفات'!$A$6:$A$1005,A67&amp;""),2)))</f>
        <v/>
      </c>
      <c r="E67" s="17">
        <f>IF(OR(D67="",N('الإعدادات'!$B$4)&lt;=0),"",ROUNDUP(ROUND(D67/'الإعدادات'!$B$4,4),0))</f>
        <v/>
      </c>
      <c r="F67" s="17">
        <f>IF(AND(ISNUMBER(D67),N(B67)&gt;0),ROUND(B67-D67,2),"")</f>
        <v/>
      </c>
      <c r="G67" s="18">
        <f>IF(F67="","",ROUND(D67/B67,4))</f>
        <v/>
      </c>
      <c r="H67" s="18">
        <f>IF(F67="","",ROUND(F67/B67,4))</f>
        <v/>
      </c>
      <c r="I67" s="6">
        <f>IF(A67&amp;""="","",IF(C67=0,"بدون وصفة",IF(F67="","بدون سعر",IF(G67&gt;'الإعدادات'!$B$4,"فوق المستهدف","ضمن المستهدف"))))</f>
        <v/>
      </c>
      <c r="J67" s="17">
        <f>IF(D67="","",ROUND(SUMIFS('الوصفات'!$G$6:$G$1005,'الوصفات'!$A$6:$A$1005,A67&amp;""),2))</f>
        <v/>
      </c>
      <c r="K67" s="18">
        <f>IF(AND(ISNUMBER(J67),F67&lt;&gt;""),ROUND(J67/B67,4),"")</f>
        <v/>
      </c>
      <c r="L67" s="17">
        <f>IF(J67="","",ROUND(J67-D67,2))</f>
        <v/>
      </c>
      <c r="M67" s="16">
        <f>IF(F67="","",COUNTIFS($F$6:$F$205,"&gt;"&amp;F67)+COUNTIFS($F$6:F67,F67))</f>
        <v/>
      </c>
    </row>
    <row r="68">
      <c r="A68" s="5" t="n"/>
      <c r="B68" s="15" t="n"/>
      <c r="C68" s="16">
        <f>IF(A68&amp;""="","",COUNTIFS('الوصفات'!$A$6:$A$1005,A68&amp;""))</f>
        <v/>
      </c>
      <c r="D68" s="17">
        <f>IF(A68&amp;""="","",IF(C68=0,"",ROUND(SUMIFS('الوصفات'!$F$6:$F$1005,'الوصفات'!$A$6:$A$1005,A68&amp;""),2)))</f>
        <v/>
      </c>
      <c r="E68" s="17">
        <f>IF(OR(D68="",N('الإعدادات'!$B$4)&lt;=0),"",ROUNDUP(ROUND(D68/'الإعدادات'!$B$4,4),0))</f>
        <v/>
      </c>
      <c r="F68" s="17">
        <f>IF(AND(ISNUMBER(D68),N(B68)&gt;0),ROUND(B68-D68,2),"")</f>
        <v/>
      </c>
      <c r="G68" s="18">
        <f>IF(F68="","",ROUND(D68/B68,4))</f>
        <v/>
      </c>
      <c r="H68" s="18">
        <f>IF(F68="","",ROUND(F68/B68,4))</f>
        <v/>
      </c>
      <c r="I68" s="6">
        <f>IF(A68&amp;""="","",IF(C68=0,"بدون وصفة",IF(F68="","بدون سعر",IF(G68&gt;'الإعدادات'!$B$4,"فوق المستهدف","ضمن المستهدف"))))</f>
        <v/>
      </c>
      <c r="J68" s="17">
        <f>IF(D68="","",ROUND(SUMIFS('الوصفات'!$G$6:$G$1005,'الوصفات'!$A$6:$A$1005,A68&amp;""),2))</f>
        <v/>
      </c>
      <c r="K68" s="18">
        <f>IF(AND(ISNUMBER(J68),F68&lt;&gt;""),ROUND(J68/B68,4),"")</f>
        <v/>
      </c>
      <c r="L68" s="17">
        <f>IF(J68="","",ROUND(J68-D68,2))</f>
        <v/>
      </c>
      <c r="M68" s="16">
        <f>IF(F68="","",COUNTIFS($F$6:$F$205,"&gt;"&amp;F68)+COUNTIFS($F$6:F68,F68))</f>
        <v/>
      </c>
    </row>
    <row r="69">
      <c r="A69" s="5" t="n"/>
      <c r="B69" s="15" t="n"/>
      <c r="C69" s="16">
        <f>IF(A69&amp;""="","",COUNTIFS('الوصفات'!$A$6:$A$1005,A69&amp;""))</f>
        <v/>
      </c>
      <c r="D69" s="17">
        <f>IF(A69&amp;""="","",IF(C69=0,"",ROUND(SUMIFS('الوصفات'!$F$6:$F$1005,'الوصفات'!$A$6:$A$1005,A69&amp;""),2)))</f>
        <v/>
      </c>
      <c r="E69" s="17">
        <f>IF(OR(D69="",N('الإعدادات'!$B$4)&lt;=0),"",ROUNDUP(ROUND(D69/'الإعدادات'!$B$4,4),0))</f>
        <v/>
      </c>
      <c r="F69" s="17">
        <f>IF(AND(ISNUMBER(D69),N(B69)&gt;0),ROUND(B69-D69,2),"")</f>
        <v/>
      </c>
      <c r="G69" s="18">
        <f>IF(F69="","",ROUND(D69/B69,4))</f>
        <v/>
      </c>
      <c r="H69" s="18">
        <f>IF(F69="","",ROUND(F69/B69,4))</f>
        <v/>
      </c>
      <c r="I69" s="6">
        <f>IF(A69&amp;""="","",IF(C69=0,"بدون وصفة",IF(F69="","بدون سعر",IF(G69&gt;'الإعدادات'!$B$4,"فوق المستهدف","ضمن المستهدف"))))</f>
        <v/>
      </c>
      <c r="J69" s="17">
        <f>IF(D69="","",ROUND(SUMIFS('الوصفات'!$G$6:$G$1005,'الوصفات'!$A$6:$A$1005,A69&amp;""),2))</f>
        <v/>
      </c>
      <c r="K69" s="18">
        <f>IF(AND(ISNUMBER(J69),F69&lt;&gt;""),ROUND(J69/B69,4),"")</f>
        <v/>
      </c>
      <c r="L69" s="17">
        <f>IF(J69="","",ROUND(J69-D69,2))</f>
        <v/>
      </c>
      <c r="M69" s="16">
        <f>IF(F69="","",COUNTIFS($F$6:$F$205,"&gt;"&amp;F69)+COUNTIFS($F$6:F69,F69))</f>
        <v/>
      </c>
    </row>
    <row r="70">
      <c r="A70" s="5" t="n"/>
      <c r="B70" s="15" t="n"/>
      <c r="C70" s="16">
        <f>IF(A70&amp;""="","",COUNTIFS('الوصفات'!$A$6:$A$1005,A70&amp;""))</f>
        <v/>
      </c>
      <c r="D70" s="17">
        <f>IF(A70&amp;""="","",IF(C70=0,"",ROUND(SUMIFS('الوصفات'!$F$6:$F$1005,'الوصفات'!$A$6:$A$1005,A70&amp;""),2)))</f>
        <v/>
      </c>
      <c r="E70" s="17">
        <f>IF(OR(D70="",N('الإعدادات'!$B$4)&lt;=0),"",ROUNDUP(ROUND(D70/'الإعدادات'!$B$4,4),0))</f>
        <v/>
      </c>
      <c r="F70" s="17">
        <f>IF(AND(ISNUMBER(D70),N(B70)&gt;0),ROUND(B70-D70,2),"")</f>
        <v/>
      </c>
      <c r="G70" s="18">
        <f>IF(F70="","",ROUND(D70/B70,4))</f>
        <v/>
      </c>
      <c r="H70" s="18">
        <f>IF(F70="","",ROUND(F70/B70,4))</f>
        <v/>
      </c>
      <c r="I70" s="6">
        <f>IF(A70&amp;""="","",IF(C70=0,"بدون وصفة",IF(F70="","بدون سعر",IF(G70&gt;'الإعدادات'!$B$4,"فوق المستهدف","ضمن المستهدف"))))</f>
        <v/>
      </c>
      <c r="J70" s="17">
        <f>IF(D70="","",ROUND(SUMIFS('الوصفات'!$G$6:$G$1005,'الوصفات'!$A$6:$A$1005,A70&amp;""),2))</f>
        <v/>
      </c>
      <c r="K70" s="18">
        <f>IF(AND(ISNUMBER(J70),F70&lt;&gt;""),ROUND(J70/B70,4),"")</f>
        <v/>
      </c>
      <c r="L70" s="17">
        <f>IF(J70="","",ROUND(J70-D70,2))</f>
        <v/>
      </c>
      <c r="M70" s="16">
        <f>IF(F70="","",COUNTIFS($F$6:$F$205,"&gt;"&amp;F70)+COUNTIFS($F$6:F70,F70))</f>
        <v/>
      </c>
    </row>
    <row r="71">
      <c r="A71" s="5" t="n"/>
      <c r="B71" s="15" t="n"/>
      <c r="C71" s="16">
        <f>IF(A71&amp;""="","",COUNTIFS('الوصفات'!$A$6:$A$1005,A71&amp;""))</f>
        <v/>
      </c>
      <c r="D71" s="17">
        <f>IF(A71&amp;""="","",IF(C71=0,"",ROUND(SUMIFS('الوصفات'!$F$6:$F$1005,'الوصفات'!$A$6:$A$1005,A71&amp;""),2)))</f>
        <v/>
      </c>
      <c r="E71" s="17">
        <f>IF(OR(D71="",N('الإعدادات'!$B$4)&lt;=0),"",ROUNDUP(ROUND(D71/'الإعدادات'!$B$4,4),0))</f>
        <v/>
      </c>
      <c r="F71" s="17">
        <f>IF(AND(ISNUMBER(D71),N(B71)&gt;0),ROUND(B71-D71,2),"")</f>
        <v/>
      </c>
      <c r="G71" s="18">
        <f>IF(F71="","",ROUND(D71/B71,4))</f>
        <v/>
      </c>
      <c r="H71" s="18">
        <f>IF(F71="","",ROUND(F71/B71,4))</f>
        <v/>
      </c>
      <c r="I71" s="6">
        <f>IF(A71&amp;""="","",IF(C71=0,"بدون وصفة",IF(F71="","بدون سعر",IF(G71&gt;'الإعدادات'!$B$4,"فوق المستهدف","ضمن المستهدف"))))</f>
        <v/>
      </c>
      <c r="J71" s="17">
        <f>IF(D71="","",ROUND(SUMIFS('الوصفات'!$G$6:$G$1005,'الوصفات'!$A$6:$A$1005,A71&amp;""),2))</f>
        <v/>
      </c>
      <c r="K71" s="18">
        <f>IF(AND(ISNUMBER(J71),F71&lt;&gt;""),ROUND(J71/B71,4),"")</f>
        <v/>
      </c>
      <c r="L71" s="17">
        <f>IF(J71="","",ROUND(J71-D71,2))</f>
        <v/>
      </c>
      <c r="M71" s="16">
        <f>IF(F71="","",COUNTIFS($F$6:$F$205,"&gt;"&amp;F71)+COUNTIFS($F$6:F71,F71))</f>
        <v/>
      </c>
    </row>
    <row r="72">
      <c r="A72" s="5" t="n"/>
      <c r="B72" s="15" t="n"/>
      <c r="C72" s="16">
        <f>IF(A72&amp;""="","",COUNTIFS('الوصفات'!$A$6:$A$1005,A72&amp;""))</f>
        <v/>
      </c>
      <c r="D72" s="17">
        <f>IF(A72&amp;""="","",IF(C72=0,"",ROUND(SUMIFS('الوصفات'!$F$6:$F$1005,'الوصفات'!$A$6:$A$1005,A72&amp;""),2)))</f>
        <v/>
      </c>
      <c r="E72" s="17">
        <f>IF(OR(D72="",N('الإعدادات'!$B$4)&lt;=0),"",ROUNDUP(ROUND(D72/'الإعدادات'!$B$4,4),0))</f>
        <v/>
      </c>
      <c r="F72" s="17">
        <f>IF(AND(ISNUMBER(D72),N(B72)&gt;0),ROUND(B72-D72,2),"")</f>
        <v/>
      </c>
      <c r="G72" s="18">
        <f>IF(F72="","",ROUND(D72/B72,4))</f>
        <v/>
      </c>
      <c r="H72" s="18">
        <f>IF(F72="","",ROUND(F72/B72,4))</f>
        <v/>
      </c>
      <c r="I72" s="6">
        <f>IF(A72&amp;""="","",IF(C72=0,"بدون وصفة",IF(F72="","بدون سعر",IF(G72&gt;'الإعدادات'!$B$4,"فوق المستهدف","ضمن المستهدف"))))</f>
        <v/>
      </c>
      <c r="J72" s="17">
        <f>IF(D72="","",ROUND(SUMIFS('الوصفات'!$G$6:$G$1005,'الوصفات'!$A$6:$A$1005,A72&amp;""),2))</f>
        <v/>
      </c>
      <c r="K72" s="18">
        <f>IF(AND(ISNUMBER(J72),F72&lt;&gt;""),ROUND(J72/B72,4),"")</f>
        <v/>
      </c>
      <c r="L72" s="17">
        <f>IF(J72="","",ROUND(J72-D72,2))</f>
        <v/>
      </c>
      <c r="M72" s="16">
        <f>IF(F72="","",COUNTIFS($F$6:$F$205,"&gt;"&amp;F72)+COUNTIFS($F$6:F72,F72))</f>
        <v/>
      </c>
    </row>
    <row r="73">
      <c r="A73" s="5" t="n"/>
      <c r="B73" s="15" t="n"/>
      <c r="C73" s="16">
        <f>IF(A73&amp;""="","",COUNTIFS('الوصفات'!$A$6:$A$1005,A73&amp;""))</f>
        <v/>
      </c>
      <c r="D73" s="17">
        <f>IF(A73&amp;""="","",IF(C73=0,"",ROUND(SUMIFS('الوصفات'!$F$6:$F$1005,'الوصفات'!$A$6:$A$1005,A73&amp;""),2)))</f>
        <v/>
      </c>
      <c r="E73" s="17">
        <f>IF(OR(D73="",N('الإعدادات'!$B$4)&lt;=0),"",ROUNDUP(ROUND(D73/'الإعدادات'!$B$4,4),0))</f>
        <v/>
      </c>
      <c r="F73" s="17">
        <f>IF(AND(ISNUMBER(D73),N(B73)&gt;0),ROUND(B73-D73,2),"")</f>
        <v/>
      </c>
      <c r="G73" s="18">
        <f>IF(F73="","",ROUND(D73/B73,4))</f>
        <v/>
      </c>
      <c r="H73" s="18">
        <f>IF(F73="","",ROUND(F73/B73,4))</f>
        <v/>
      </c>
      <c r="I73" s="6">
        <f>IF(A73&amp;""="","",IF(C73=0,"بدون وصفة",IF(F73="","بدون سعر",IF(G73&gt;'الإعدادات'!$B$4,"فوق المستهدف","ضمن المستهدف"))))</f>
        <v/>
      </c>
      <c r="J73" s="17">
        <f>IF(D73="","",ROUND(SUMIFS('الوصفات'!$G$6:$G$1005,'الوصفات'!$A$6:$A$1005,A73&amp;""),2))</f>
        <v/>
      </c>
      <c r="K73" s="18">
        <f>IF(AND(ISNUMBER(J73),F73&lt;&gt;""),ROUND(J73/B73,4),"")</f>
        <v/>
      </c>
      <c r="L73" s="17">
        <f>IF(J73="","",ROUND(J73-D73,2))</f>
        <v/>
      </c>
      <c r="M73" s="16">
        <f>IF(F73="","",COUNTIFS($F$6:$F$205,"&gt;"&amp;F73)+COUNTIFS($F$6:F73,F73))</f>
        <v/>
      </c>
    </row>
    <row r="74">
      <c r="A74" s="5" t="n"/>
      <c r="B74" s="15" t="n"/>
      <c r="C74" s="16">
        <f>IF(A74&amp;""="","",COUNTIFS('الوصفات'!$A$6:$A$1005,A74&amp;""))</f>
        <v/>
      </c>
      <c r="D74" s="17">
        <f>IF(A74&amp;""="","",IF(C74=0,"",ROUND(SUMIFS('الوصفات'!$F$6:$F$1005,'الوصفات'!$A$6:$A$1005,A74&amp;""),2)))</f>
        <v/>
      </c>
      <c r="E74" s="17">
        <f>IF(OR(D74="",N('الإعدادات'!$B$4)&lt;=0),"",ROUNDUP(ROUND(D74/'الإعدادات'!$B$4,4),0))</f>
        <v/>
      </c>
      <c r="F74" s="17">
        <f>IF(AND(ISNUMBER(D74),N(B74)&gt;0),ROUND(B74-D74,2),"")</f>
        <v/>
      </c>
      <c r="G74" s="18">
        <f>IF(F74="","",ROUND(D74/B74,4))</f>
        <v/>
      </c>
      <c r="H74" s="18">
        <f>IF(F74="","",ROUND(F74/B74,4))</f>
        <v/>
      </c>
      <c r="I74" s="6">
        <f>IF(A74&amp;""="","",IF(C74=0,"بدون وصفة",IF(F74="","بدون سعر",IF(G74&gt;'الإعدادات'!$B$4,"فوق المستهدف","ضمن المستهدف"))))</f>
        <v/>
      </c>
      <c r="J74" s="17">
        <f>IF(D74="","",ROUND(SUMIFS('الوصفات'!$G$6:$G$1005,'الوصفات'!$A$6:$A$1005,A74&amp;""),2))</f>
        <v/>
      </c>
      <c r="K74" s="18">
        <f>IF(AND(ISNUMBER(J74),F74&lt;&gt;""),ROUND(J74/B74,4),"")</f>
        <v/>
      </c>
      <c r="L74" s="17">
        <f>IF(J74="","",ROUND(J74-D74,2))</f>
        <v/>
      </c>
      <c r="M74" s="16">
        <f>IF(F74="","",COUNTIFS($F$6:$F$205,"&gt;"&amp;F74)+COUNTIFS($F$6:F74,F74))</f>
        <v/>
      </c>
    </row>
    <row r="75">
      <c r="A75" s="5" t="n"/>
      <c r="B75" s="15" t="n"/>
      <c r="C75" s="16">
        <f>IF(A75&amp;""="","",COUNTIFS('الوصفات'!$A$6:$A$1005,A75&amp;""))</f>
        <v/>
      </c>
      <c r="D75" s="17">
        <f>IF(A75&amp;""="","",IF(C75=0,"",ROUND(SUMIFS('الوصفات'!$F$6:$F$1005,'الوصفات'!$A$6:$A$1005,A75&amp;""),2)))</f>
        <v/>
      </c>
      <c r="E75" s="17">
        <f>IF(OR(D75="",N('الإعدادات'!$B$4)&lt;=0),"",ROUNDUP(ROUND(D75/'الإعدادات'!$B$4,4),0))</f>
        <v/>
      </c>
      <c r="F75" s="17">
        <f>IF(AND(ISNUMBER(D75),N(B75)&gt;0),ROUND(B75-D75,2),"")</f>
        <v/>
      </c>
      <c r="G75" s="18">
        <f>IF(F75="","",ROUND(D75/B75,4))</f>
        <v/>
      </c>
      <c r="H75" s="18">
        <f>IF(F75="","",ROUND(F75/B75,4))</f>
        <v/>
      </c>
      <c r="I75" s="6">
        <f>IF(A75&amp;""="","",IF(C75=0,"بدون وصفة",IF(F75="","بدون سعر",IF(G75&gt;'الإعدادات'!$B$4,"فوق المستهدف","ضمن المستهدف"))))</f>
        <v/>
      </c>
      <c r="J75" s="17">
        <f>IF(D75="","",ROUND(SUMIFS('الوصفات'!$G$6:$G$1005,'الوصفات'!$A$6:$A$1005,A75&amp;""),2))</f>
        <v/>
      </c>
      <c r="K75" s="18">
        <f>IF(AND(ISNUMBER(J75),F75&lt;&gt;""),ROUND(J75/B75,4),"")</f>
        <v/>
      </c>
      <c r="L75" s="17">
        <f>IF(J75="","",ROUND(J75-D75,2))</f>
        <v/>
      </c>
      <c r="M75" s="16">
        <f>IF(F75="","",COUNTIFS($F$6:$F$205,"&gt;"&amp;F75)+COUNTIFS($F$6:F75,F75))</f>
        <v/>
      </c>
    </row>
    <row r="76">
      <c r="A76" s="5" t="n"/>
      <c r="B76" s="15" t="n"/>
      <c r="C76" s="16">
        <f>IF(A76&amp;""="","",COUNTIFS('الوصفات'!$A$6:$A$1005,A76&amp;""))</f>
        <v/>
      </c>
      <c r="D76" s="17">
        <f>IF(A76&amp;""="","",IF(C76=0,"",ROUND(SUMIFS('الوصفات'!$F$6:$F$1005,'الوصفات'!$A$6:$A$1005,A76&amp;""),2)))</f>
        <v/>
      </c>
      <c r="E76" s="17">
        <f>IF(OR(D76="",N('الإعدادات'!$B$4)&lt;=0),"",ROUNDUP(ROUND(D76/'الإعدادات'!$B$4,4),0))</f>
        <v/>
      </c>
      <c r="F76" s="17">
        <f>IF(AND(ISNUMBER(D76),N(B76)&gt;0),ROUND(B76-D76,2),"")</f>
        <v/>
      </c>
      <c r="G76" s="18">
        <f>IF(F76="","",ROUND(D76/B76,4))</f>
        <v/>
      </c>
      <c r="H76" s="18">
        <f>IF(F76="","",ROUND(F76/B76,4))</f>
        <v/>
      </c>
      <c r="I76" s="6">
        <f>IF(A76&amp;""="","",IF(C76=0,"بدون وصفة",IF(F76="","بدون سعر",IF(G76&gt;'الإعدادات'!$B$4,"فوق المستهدف","ضمن المستهدف"))))</f>
        <v/>
      </c>
      <c r="J76" s="17">
        <f>IF(D76="","",ROUND(SUMIFS('الوصفات'!$G$6:$G$1005,'الوصفات'!$A$6:$A$1005,A76&amp;""),2))</f>
        <v/>
      </c>
      <c r="K76" s="18">
        <f>IF(AND(ISNUMBER(J76),F76&lt;&gt;""),ROUND(J76/B76,4),"")</f>
        <v/>
      </c>
      <c r="L76" s="17">
        <f>IF(J76="","",ROUND(J76-D76,2))</f>
        <v/>
      </c>
      <c r="M76" s="16">
        <f>IF(F76="","",COUNTIFS($F$6:$F$205,"&gt;"&amp;F76)+COUNTIFS($F$6:F76,F76))</f>
        <v/>
      </c>
    </row>
    <row r="77">
      <c r="A77" s="5" t="n"/>
      <c r="B77" s="15" t="n"/>
      <c r="C77" s="16">
        <f>IF(A77&amp;""="","",COUNTIFS('الوصفات'!$A$6:$A$1005,A77&amp;""))</f>
        <v/>
      </c>
      <c r="D77" s="17">
        <f>IF(A77&amp;""="","",IF(C77=0,"",ROUND(SUMIFS('الوصفات'!$F$6:$F$1005,'الوصفات'!$A$6:$A$1005,A77&amp;""),2)))</f>
        <v/>
      </c>
      <c r="E77" s="17">
        <f>IF(OR(D77="",N('الإعدادات'!$B$4)&lt;=0),"",ROUNDUP(ROUND(D77/'الإعدادات'!$B$4,4),0))</f>
        <v/>
      </c>
      <c r="F77" s="17">
        <f>IF(AND(ISNUMBER(D77),N(B77)&gt;0),ROUND(B77-D77,2),"")</f>
        <v/>
      </c>
      <c r="G77" s="18">
        <f>IF(F77="","",ROUND(D77/B77,4))</f>
        <v/>
      </c>
      <c r="H77" s="18">
        <f>IF(F77="","",ROUND(F77/B77,4))</f>
        <v/>
      </c>
      <c r="I77" s="6">
        <f>IF(A77&amp;""="","",IF(C77=0,"بدون وصفة",IF(F77="","بدون سعر",IF(G77&gt;'الإعدادات'!$B$4,"فوق المستهدف","ضمن المستهدف"))))</f>
        <v/>
      </c>
      <c r="J77" s="17">
        <f>IF(D77="","",ROUND(SUMIFS('الوصفات'!$G$6:$G$1005,'الوصفات'!$A$6:$A$1005,A77&amp;""),2))</f>
        <v/>
      </c>
      <c r="K77" s="18">
        <f>IF(AND(ISNUMBER(J77),F77&lt;&gt;""),ROUND(J77/B77,4),"")</f>
        <v/>
      </c>
      <c r="L77" s="17">
        <f>IF(J77="","",ROUND(J77-D77,2))</f>
        <v/>
      </c>
      <c r="M77" s="16">
        <f>IF(F77="","",COUNTIFS($F$6:$F$205,"&gt;"&amp;F77)+COUNTIFS($F$6:F77,F77))</f>
        <v/>
      </c>
    </row>
    <row r="78">
      <c r="A78" s="5" t="n"/>
      <c r="B78" s="15" t="n"/>
      <c r="C78" s="16">
        <f>IF(A78&amp;""="","",COUNTIFS('الوصفات'!$A$6:$A$1005,A78&amp;""))</f>
        <v/>
      </c>
      <c r="D78" s="17">
        <f>IF(A78&amp;""="","",IF(C78=0,"",ROUND(SUMIFS('الوصفات'!$F$6:$F$1005,'الوصفات'!$A$6:$A$1005,A78&amp;""),2)))</f>
        <v/>
      </c>
      <c r="E78" s="17">
        <f>IF(OR(D78="",N('الإعدادات'!$B$4)&lt;=0),"",ROUNDUP(ROUND(D78/'الإعدادات'!$B$4,4),0))</f>
        <v/>
      </c>
      <c r="F78" s="17">
        <f>IF(AND(ISNUMBER(D78),N(B78)&gt;0),ROUND(B78-D78,2),"")</f>
        <v/>
      </c>
      <c r="G78" s="18">
        <f>IF(F78="","",ROUND(D78/B78,4))</f>
        <v/>
      </c>
      <c r="H78" s="18">
        <f>IF(F78="","",ROUND(F78/B78,4))</f>
        <v/>
      </c>
      <c r="I78" s="6">
        <f>IF(A78&amp;""="","",IF(C78=0,"بدون وصفة",IF(F78="","بدون سعر",IF(G78&gt;'الإعدادات'!$B$4,"فوق المستهدف","ضمن المستهدف"))))</f>
        <v/>
      </c>
      <c r="J78" s="17">
        <f>IF(D78="","",ROUND(SUMIFS('الوصفات'!$G$6:$G$1005,'الوصفات'!$A$6:$A$1005,A78&amp;""),2))</f>
        <v/>
      </c>
      <c r="K78" s="18">
        <f>IF(AND(ISNUMBER(J78),F78&lt;&gt;""),ROUND(J78/B78,4),"")</f>
        <v/>
      </c>
      <c r="L78" s="17">
        <f>IF(J78="","",ROUND(J78-D78,2))</f>
        <v/>
      </c>
      <c r="M78" s="16">
        <f>IF(F78="","",COUNTIFS($F$6:$F$205,"&gt;"&amp;F78)+COUNTIFS($F$6:F78,F78))</f>
        <v/>
      </c>
    </row>
    <row r="79">
      <c r="A79" s="5" t="n"/>
      <c r="B79" s="15" t="n"/>
      <c r="C79" s="16">
        <f>IF(A79&amp;""="","",COUNTIFS('الوصفات'!$A$6:$A$1005,A79&amp;""))</f>
        <v/>
      </c>
      <c r="D79" s="17">
        <f>IF(A79&amp;""="","",IF(C79=0,"",ROUND(SUMIFS('الوصفات'!$F$6:$F$1005,'الوصفات'!$A$6:$A$1005,A79&amp;""),2)))</f>
        <v/>
      </c>
      <c r="E79" s="17">
        <f>IF(OR(D79="",N('الإعدادات'!$B$4)&lt;=0),"",ROUNDUP(ROUND(D79/'الإعدادات'!$B$4,4),0))</f>
        <v/>
      </c>
      <c r="F79" s="17">
        <f>IF(AND(ISNUMBER(D79),N(B79)&gt;0),ROUND(B79-D79,2),"")</f>
        <v/>
      </c>
      <c r="G79" s="18">
        <f>IF(F79="","",ROUND(D79/B79,4))</f>
        <v/>
      </c>
      <c r="H79" s="18">
        <f>IF(F79="","",ROUND(F79/B79,4))</f>
        <v/>
      </c>
      <c r="I79" s="6">
        <f>IF(A79&amp;""="","",IF(C79=0,"بدون وصفة",IF(F79="","بدون سعر",IF(G79&gt;'الإعدادات'!$B$4,"فوق المستهدف","ضمن المستهدف"))))</f>
        <v/>
      </c>
      <c r="J79" s="17">
        <f>IF(D79="","",ROUND(SUMIFS('الوصفات'!$G$6:$G$1005,'الوصفات'!$A$6:$A$1005,A79&amp;""),2))</f>
        <v/>
      </c>
      <c r="K79" s="18">
        <f>IF(AND(ISNUMBER(J79),F79&lt;&gt;""),ROUND(J79/B79,4),"")</f>
        <v/>
      </c>
      <c r="L79" s="17">
        <f>IF(J79="","",ROUND(J79-D79,2))</f>
        <v/>
      </c>
      <c r="M79" s="16">
        <f>IF(F79="","",COUNTIFS($F$6:$F$205,"&gt;"&amp;F79)+COUNTIFS($F$6:F79,F79))</f>
        <v/>
      </c>
    </row>
    <row r="80">
      <c r="A80" s="5" t="n"/>
      <c r="B80" s="15" t="n"/>
      <c r="C80" s="16">
        <f>IF(A80&amp;""="","",COUNTIFS('الوصفات'!$A$6:$A$1005,A80&amp;""))</f>
        <v/>
      </c>
      <c r="D80" s="17">
        <f>IF(A80&amp;""="","",IF(C80=0,"",ROUND(SUMIFS('الوصفات'!$F$6:$F$1005,'الوصفات'!$A$6:$A$1005,A80&amp;""),2)))</f>
        <v/>
      </c>
      <c r="E80" s="17">
        <f>IF(OR(D80="",N('الإعدادات'!$B$4)&lt;=0),"",ROUNDUP(ROUND(D80/'الإعدادات'!$B$4,4),0))</f>
        <v/>
      </c>
      <c r="F80" s="17">
        <f>IF(AND(ISNUMBER(D80),N(B80)&gt;0),ROUND(B80-D80,2),"")</f>
        <v/>
      </c>
      <c r="G80" s="18">
        <f>IF(F80="","",ROUND(D80/B80,4))</f>
        <v/>
      </c>
      <c r="H80" s="18">
        <f>IF(F80="","",ROUND(F80/B80,4))</f>
        <v/>
      </c>
      <c r="I80" s="6">
        <f>IF(A80&amp;""="","",IF(C80=0,"بدون وصفة",IF(F80="","بدون سعر",IF(G80&gt;'الإعدادات'!$B$4,"فوق المستهدف","ضمن المستهدف"))))</f>
        <v/>
      </c>
      <c r="J80" s="17">
        <f>IF(D80="","",ROUND(SUMIFS('الوصفات'!$G$6:$G$1005,'الوصفات'!$A$6:$A$1005,A80&amp;""),2))</f>
        <v/>
      </c>
      <c r="K80" s="18">
        <f>IF(AND(ISNUMBER(J80),F80&lt;&gt;""),ROUND(J80/B80,4),"")</f>
        <v/>
      </c>
      <c r="L80" s="17">
        <f>IF(J80="","",ROUND(J80-D80,2))</f>
        <v/>
      </c>
      <c r="M80" s="16">
        <f>IF(F80="","",COUNTIFS($F$6:$F$205,"&gt;"&amp;F80)+COUNTIFS($F$6:F80,F80))</f>
        <v/>
      </c>
    </row>
    <row r="81">
      <c r="A81" s="5" t="n"/>
      <c r="B81" s="15" t="n"/>
      <c r="C81" s="16">
        <f>IF(A81&amp;""="","",COUNTIFS('الوصفات'!$A$6:$A$1005,A81&amp;""))</f>
        <v/>
      </c>
      <c r="D81" s="17">
        <f>IF(A81&amp;""="","",IF(C81=0,"",ROUND(SUMIFS('الوصفات'!$F$6:$F$1005,'الوصفات'!$A$6:$A$1005,A81&amp;""),2)))</f>
        <v/>
      </c>
      <c r="E81" s="17">
        <f>IF(OR(D81="",N('الإعدادات'!$B$4)&lt;=0),"",ROUNDUP(ROUND(D81/'الإعدادات'!$B$4,4),0))</f>
        <v/>
      </c>
      <c r="F81" s="17">
        <f>IF(AND(ISNUMBER(D81),N(B81)&gt;0),ROUND(B81-D81,2),"")</f>
        <v/>
      </c>
      <c r="G81" s="18">
        <f>IF(F81="","",ROUND(D81/B81,4))</f>
        <v/>
      </c>
      <c r="H81" s="18">
        <f>IF(F81="","",ROUND(F81/B81,4))</f>
        <v/>
      </c>
      <c r="I81" s="6">
        <f>IF(A81&amp;""="","",IF(C81=0,"بدون وصفة",IF(F81="","بدون سعر",IF(G81&gt;'الإعدادات'!$B$4,"فوق المستهدف","ضمن المستهدف"))))</f>
        <v/>
      </c>
      <c r="J81" s="17">
        <f>IF(D81="","",ROUND(SUMIFS('الوصفات'!$G$6:$G$1005,'الوصفات'!$A$6:$A$1005,A81&amp;""),2))</f>
        <v/>
      </c>
      <c r="K81" s="18">
        <f>IF(AND(ISNUMBER(J81),F81&lt;&gt;""),ROUND(J81/B81,4),"")</f>
        <v/>
      </c>
      <c r="L81" s="17">
        <f>IF(J81="","",ROUND(J81-D81,2))</f>
        <v/>
      </c>
      <c r="M81" s="16">
        <f>IF(F81="","",COUNTIFS($F$6:$F$205,"&gt;"&amp;F81)+COUNTIFS($F$6:F81,F81))</f>
        <v/>
      </c>
    </row>
    <row r="82">
      <c r="A82" s="5" t="n"/>
      <c r="B82" s="15" t="n"/>
      <c r="C82" s="16">
        <f>IF(A82&amp;""="","",COUNTIFS('الوصفات'!$A$6:$A$1005,A82&amp;""))</f>
        <v/>
      </c>
      <c r="D82" s="17">
        <f>IF(A82&amp;""="","",IF(C82=0,"",ROUND(SUMIFS('الوصفات'!$F$6:$F$1005,'الوصفات'!$A$6:$A$1005,A82&amp;""),2)))</f>
        <v/>
      </c>
      <c r="E82" s="17">
        <f>IF(OR(D82="",N('الإعدادات'!$B$4)&lt;=0),"",ROUNDUP(ROUND(D82/'الإعدادات'!$B$4,4),0))</f>
        <v/>
      </c>
      <c r="F82" s="17">
        <f>IF(AND(ISNUMBER(D82),N(B82)&gt;0),ROUND(B82-D82,2),"")</f>
        <v/>
      </c>
      <c r="G82" s="18">
        <f>IF(F82="","",ROUND(D82/B82,4))</f>
        <v/>
      </c>
      <c r="H82" s="18">
        <f>IF(F82="","",ROUND(F82/B82,4))</f>
        <v/>
      </c>
      <c r="I82" s="6">
        <f>IF(A82&amp;""="","",IF(C82=0,"بدون وصفة",IF(F82="","بدون سعر",IF(G82&gt;'الإعدادات'!$B$4,"فوق المستهدف","ضمن المستهدف"))))</f>
        <v/>
      </c>
      <c r="J82" s="17">
        <f>IF(D82="","",ROUND(SUMIFS('الوصفات'!$G$6:$G$1005,'الوصفات'!$A$6:$A$1005,A82&amp;""),2))</f>
        <v/>
      </c>
      <c r="K82" s="18">
        <f>IF(AND(ISNUMBER(J82),F82&lt;&gt;""),ROUND(J82/B82,4),"")</f>
        <v/>
      </c>
      <c r="L82" s="17">
        <f>IF(J82="","",ROUND(J82-D82,2))</f>
        <v/>
      </c>
      <c r="M82" s="16">
        <f>IF(F82="","",COUNTIFS($F$6:$F$205,"&gt;"&amp;F82)+COUNTIFS($F$6:F82,F82))</f>
        <v/>
      </c>
    </row>
    <row r="83">
      <c r="A83" s="5" t="n"/>
      <c r="B83" s="15" t="n"/>
      <c r="C83" s="16">
        <f>IF(A83&amp;""="","",COUNTIFS('الوصفات'!$A$6:$A$1005,A83&amp;""))</f>
        <v/>
      </c>
      <c r="D83" s="17">
        <f>IF(A83&amp;""="","",IF(C83=0,"",ROUND(SUMIFS('الوصفات'!$F$6:$F$1005,'الوصفات'!$A$6:$A$1005,A83&amp;""),2)))</f>
        <v/>
      </c>
      <c r="E83" s="17">
        <f>IF(OR(D83="",N('الإعدادات'!$B$4)&lt;=0),"",ROUNDUP(ROUND(D83/'الإعدادات'!$B$4,4),0))</f>
        <v/>
      </c>
      <c r="F83" s="17">
        <f>IF(AND(ISNUMBER(D83),N(B83)&gt;0),ROUND(B83-D83,2),"")</f>
        <v/>
      </c>
      <c r="G83" s="18">
        <f>IF(F83="","",ROUND(D83/B83,4))</f>
        <v/>
      </c>
      <c r="H83" s="18">
        <f>IF(F83="","",ROUND(F83/B83,4))</f>
        <v/>
      </c>
      <c r="I83" s="6">
        <f>IF(A83&amp;""="","",IF(C83=0,"بدون وصفة",IF(F83="","بدون سعر",IF(G83&gt;'الإعدادات'!$B$4,"فوق المستهدف","ضمن المستهدف"))))</f>
        <v/>
      </c>
      <c r="J83" s="17">
        <f>IF(D83="","",ROUND(SUMIFS('الوصفات'!$G$6:$G$1005,'الوصفات'!$A$6:$A$1005,A83&amp;""),2))</f>
        <v/>
      </c>
      <c r="K83" s="18">
        <f>IF(AND(ISNUMBER(J83),F83&lt;&gt;""),ROUND(J83/B83,4),"")</f>
        <v/>
      </c>
      <c r="L83" s="17">
        <f>IF(J83="","",ROUND(J83-D83,2))</f>
        <v/>
      </c>
      <c r="M83" s="16">
        <f>IF(F83="","",COUNTIFS($F$6:$F$205,"&gt;"&amp;F83)+COUNTIFS($F$6:F83,F83))</f>
        <v/>
      </c>
    </row>
    <row r="84">
      <c r="A84" s="5" t="n"/>
      <c r="B84" s="15" t="n"/>
      <c r="C84" s="16">
        <f>IF(A84&amp;""="","",COUNTIFS('الوصفات'!$A$6:$A$1005,A84&amp;""))</f>
        <v/>
      </c>
      <c r="D84" s="17">
        <f>IF(A84&amp;""="","",IF(C84=0,"",ROUND(SUMIFS('الوصفات'!$F$6:$F$1005,'الوصفات'!$A$6:$A$1005,A84&amp;""),2)))</f>
        <v/>
      </c>
      <c r="E84" s="17">
        <f>IF(OR(D84="",N('الإعدادات'!$B$4)&lt;=0),"",ROUNDUP(ROUND(D84/'الإعدادات'!$B$4,4),0))</f>
        <v/>
      </c>
      <c r="F84" s="17">
        <f>IF(AND(ISNUMBER(D84),N(B84)&gt;0),ROUND(B84-D84,2),"")</f>
        <v/>
      </c>
      <c r="G84" s="18">
        <f>IF(F84="","",ROUND(D84/B84,4))</f>
        <v/>
      </c>
      <c r="H84" s="18">
        <f>IF(F84="","",ROUND(F84/B84,4))</f>
        <v/>
      </c>
      <c r="I84" s="6">
        <f>IF(A84&amp;""="","",IF(C84=0,"بدون وصفة",IF(F84="","بدون سعر",IF(G84&gt;'الإعدادات'!$B$4,"فوق المستهدف","ضمن المستهدف"))))</f>
        <v/>
      </c>
      <c r="J84" s="17">
        <f>IF(D84="","",ROUND(SUMIFS('الوصفات'!$G$6:$G$1005,'الوصفات'!$A$6:$A$1005,A84&amp;""),2))</f>
        <v/>
      </c>
      <c r="K84" s="18">
        <f>IF(AND(ISNUMBER(J84),F84&lt;&gt;""),ROUND(J84/B84,4),"")</f>
        <v/>
      </c>
      <c r="L84" s="17">
        <f>IF(J84="","",ROUND(J84-D84,2))</f>
        <v/>
      </c>
      <c r="M84" s="16">
        <f>IF(F84="","",COUNTIFS($F$6:$F$205,"&gt;"&amp;F84)+COUNTIFS($F$6:F84,F84))</f>
        <v/>
      </c>
    </row>
    <row r="85">
      <c r="A85" s="5" t="n"/>
      <c r="B85" s="15" t="n"/>
      <c r="C85" s="16">
        <f>IF(A85&amp;""="","",COUNTIFS('الوصفات'!$A$6:$A$1005,A85&amp;""))</f>
        <v/>
      </c>
      <c r="D85" s="17">
        <f>IF(A85&amp;""="","",IF(C85=0,"",ROUND(SUMIFS('الوصفات'!$F$6:$F$1005,'الوصفات'!$A$6:$A$1005,A85&amp;""),2)))</f>
        <v/>
      </c>
      <c r="E85" s="17">
        <f>IF(OR(D85="",N('الإعدادات'!$B$4)&lt;=0),"",ROUNDUP(ROUND(D85/'الإعدادات'!$B$4,4),0))</f>
        <v/>
      </c>
      <c r="F85" s="17">
        <f>IF(AND(ISNUMBER(D85),N(B85)&gt;0),ROUND(B85-D85,2),"")</f>
        <v/>
      </c>
      <c r="G85" s="18">
        <f>IF(F85="","",ROUND(D85/B85,4))</f>
        <v/>
      </c>
      <c r="H85" s="18">
        <f>IF(F85="","",ROUND(F85/B85,4))</f>
        <v/>
      </c>
      <c r="I85" s="6">
        <f>IF(A85&amp;""="","",IF(C85=0,"بدون وصفة",IF(F85="","بدون سعر",IF(G85&gt;'الإعدادات'!$B$4,"فوق المستهدف","ضمن المستهدف"))))</f>
        <v/>
      </c>
      <c r="J85" s="17">
        <f>IF(D85="","",ROUND(SUMIFS('الوصفات'!$G$6:$G$1005,'الوصفات'!$A$6:$A$1005,A85&amp;""),2))</f>
        <v/>
      </c>
      <c r="K85" s="18">
        <f>IF(AND(ISNUMBER(J85),F85&lt;&gt;""),ROUND(J85/B85,4),"")</f>
        <v/>
      </c>
      <c r="L85" s="17">
        <f>IF(J85="","",ROUND(J85-D85,2))</f>
        <v/>
      </c>
      <c r="M85" s="16">
        <f>IF(F85="","",COUNTIFS($F$6:$F$205,"&gt;"&amp;F85)+COUNTIFS($F$6:F85,F85))</f>
        <v/>
      </c>
    </row>
    <row r="86">
      <c r="A86" s="5" t="n"/>
      <c r="B86" s="15" t="n"/>
      <c r="C86" s="16">
        <f>IF(A86&amp;""="","",COUNTIFS('الوصفات'!$A$6:$A$1005,A86&amp;""))</f>
        <v/>
      </c>
      <c r="D86" s="17">
        <f>IF(A86&amp;""="","",IF(C86=0,"",ROUND(SUMIFS('الوصفات'!$F$6:$F$1005,'الوصفات'!$A$6:$A$1005,A86&amp;""),2)))</f>
        <v/>
      </c>
      <c r="E86" s="17">
        <f>IF(OR(D86="",N('الإعدادات'!$B$4)&lt;=0),"",ROUNDUP(ROUND(D86/'الإعدادات'!$B$4,4),0))</f>
        <v/>
      </c>
      <c r="F86" s="17">
        <f>IF(AND(ISNUMBER(D86),N(B86)&gt;0),ROUND(B86-D86,2),"")</f>
        <v/>
      </c>
      <c r="G86" s="18">
        <f>IF(F86="","",ROUND(D86/B86,4))</f>
        <v/>
      </c>
      <c r="H86" s="18">
        <f>IF(F86="","",ROUND(F86/B86,4))</f>
        <v/>
      </c>
      <c r="I86" s="6">
        <f>IF(A86&amp;""="","",IF(C86=0,"بدون وصفة",IF(F86="","بدون سعر",IF(G86&gt;'الإعدادات'!$B$4,"فوق المستهدف","ضمن المستهدف"))))</f>
        <v/>
      </c>
      <c r="J86" s="17">
        <f>IF(D86="","",ROUND(SUMIFS('الوصفات'!$G$6:$G$1005,'الوصفات'!$A$6:$A$1005,A86&amp;""),2))</f>
        <v/>
      </c>
      <c r="K86" s="18">
        <f>IF(AND(ISNUMBER(J86),F86&lt;&gt;""),ROUND(J86/B86,4),"")</f>
        <v/>
      </c>
      <c r="L86" s="17">
        <f>IF(J86="","",ROUND(J86-D86,2))</f>
        <v/>
      </c>
      <c r="M86" s="16">
        <f>IF(F86="","",COUNTIFS($F$6:$F$205,"&gt;"&amp;F86)+COUNTIFS($F$6:F86,F86))</f>
        <v/>
      </c>
    </row>
    <row r="87">
      <c r="A87" s="5" t="n"/>
      <c r="B87" s="15" t="n"/>
      <c r="C87" s="16">
        <f>IF(A87&amp;""="","",COUNTIFS('الوصفات'!$A$6:$A$1005,A87&amp;""))</f>
        <v/>
      </c>
      <c r="D87" s="17">
        <f>IF(A87&amp;""="","",IF(C87=0,"",ROUND(SUMIFS('الوصفات'!$F$6:$F$1005,'الوصفات'!$A$6:$A$1005,A87&amp;""),2)))</f>
        <v/>
      </c>
      <c r="E87" s="17">
        <f>IF(OR(D87="",N('الإعدادات'!$B$4)&lt;=0),"",ROUNDUP(ROUND(D87/'الإعدادات'!$B$4,4),0))</f>
        <v/>
      </c>
      <c r="F87" s="17">
        <f>IF(AND(ISNUMBER(D87),N(B87)&gt;0),ROUND(B87-D87,2),"")</f>
        <v/>
      </c>
      <c r="G87" s="18">
        <f>IF(F87="","",ROUND(D87/B87,4))</f>
        <v/>
      </c>
      <c r="H87" s="18">
        <f>IF(F87="","",ROUND(F87/B87,4))</f>
        <v/>
      </c>
      <c r="I87" s="6">
        <f>IF(A87&amp;""="","",IF(C87=0,"بدون وصفة",IF(F87="","بدون سعر",IF(G87&gt;'الإعدادات'!$B$4,"فوق المستهدف","ضمن المستهدف"))))</f>
        <v/>
      </c>
      <c r="J87" s="17">
        <f>IF(D87="","",ROUND(SUMIFS('الوصفات'!$G$6:$G$1005,'الوصفات'!$A$6:$A$1005,A87&amp;""),2))</f>
        <v/>
      </c>
      <c r="K87" s="18">
        <f>IF(AND(ISNUMBER(J87),F87&lt;&gt;""),ROUND(J87/B87,4),"")</f>
        <v/>
      </c>
      <c r="L87" s="17">
        <f>IF(J87="","",ROUND(J87-D87,2))</f>
        <v/>
      </c>
      <c r="M87" s="16">
        <f>IF(F87="","",COUNTIFS($F$6:$F$205,"&gt;"&amp;F87)+COUNTIFS($F$6:F87,F87))</f>
        <v/>
      </c>
    </row>
    <row r="88">
      <c r="A88" s="5" t="n"/>
      <c r="B88" s="15" t="n"/>
      <c r="C88" s="16">
        <f>IF(A88&amp;""="","",COUNTIFS('الوصفات'!$A$6:$A$1005,A88&amp;""))</f>
        <v/>
      </c>
      <c r="D88" s="17">
        <f>IF(A88&amp;""="","",IF(C88=0,"",ROUND(SUMIFS('الوصفات'!$F$6:$F$1005,'الوصفات'!$A$6:$A$1005,A88&amp;""),2)))</f>
        <v/>
      </c>
      <c r="E88" s="17">
        <f>IF(OR(D88="",N('الإعدادات'!$B$4)&lt;=0),"",ROUNDUP(ROUND(D88/'الإعدادات'!$B$4,4),0))</f>
        <v/>
      </c>
      <c r="F88" s="17">
        <f>IF(AND(ISNUMBER(D88),N(B88)&gt;0),ROUND(B88-D88,2),"")</f>
        <v/>
      </c>
      <c r="G88" s="18">
        <f>IF(F88="","",ROUND(D88/B88,4))</f>
        <v/>
      </c>
      <c r="H88" s="18">
        <f>IF(F88="","",ROUND(F88/B88,4))</f>
        <v/>
      </c>
      <c r="I88" s="6">
        <f>IF(A88&amp;""="","",IF(C88=0,"بدون وصفة",IF(F88="","بدون سعر",IF(G88&gt;'الإعدادات'!$B$4,"فوق المستهدف","ضمن المستهدف"))))</f>
        <v/>
      </c>
      <c r="J88" s="17">
        <f>IF(D88="","",ROUND(SUMIFS('الوصفات'!$G$6:$G$1005,'الوصفات'!$A$6:$A$1005,A88&amp;""),2))</f>
        <v/>
      </c>
      <c r="K88" s="18">
        <f>IF(AND(ISNUMBER(J88),F88&lt;&gt;""),ROUND(J88/B88,4),"")</f>
        <v/>
      </c>
      <c r="L88" s="17">
        <f>IF(J88="","",ROUND(J88-D88,2))</f>
        <v/>
      </c>
      <c r="M88" s="16">
        <f>IF(F88="","",COUNTIFS($F$6:$F$205,"&gt;"&amp;F88)+COUNTIFS($F$6:F88,F88))</f>
        <v/>
      </c>
    </row>
    <row r="89">
      <c r="A89" s="5" t="n"/>
      <c r="B89" s="15" t="n"/>
      <c r="C89" s="16">
        <f>IF(A89&amp;""="","",COUNTIFS('الوصفات'!$A$6:$A$1005,A89&amp;""))</f>
        <v/>
      </c>
      <c r="D89" s="17">
        <f>IF(A89&amp;""="","",IF(C89=0,"",ROUND(SUMIFS('الوصفات'!$F$6:$F$1005,'الوصفات'!$A$6:$A$1005,A89&amp;""),2)))</f>
        <v/>
      </c>
      <c r="E89" s="17">
        <f>IF(OR(D89="",N('الإعدادات'!$B$4)&lt;=0),"",ROUNDUP(ROUND(D89/'الإعدادات'!$B$4,4),0))</f>
        <v/>
      </c>
      <c r="F89" s="17">
        <f>IF(AND(ISNUMBER(D89),N(B89)&gt;0),ROUND(B89-D89,2),"")</f>
        <v/>
      </c>
      <c r="G89" s="18">
        <f>IF(F89="","",ROUND(D89/B89,4))</f>
        <v/>
      </c>
      <c r="H89" s="18">
        <f>IF(F89="","",ROUND(F89/B89,4))</f>
        <v/>
      </c>
      <c r="I89" s="6">
        <f>IF(A89&amp;""="","",IF(C89=0,"بدون وصفة",IF(F89="","بدون سعر",IF(G89&gt;'الإعدادات'!$B$4,"فوق المستهدف","ضمن المستهدف"))))</f>
        <v/>
      </c>
      <c r="J89" s="17">
        <f>IF(D89="","",ROUND(SUMIFS('الوصفات'!$G$6:$G$1005,'الوصفات'!$A$6:$A$1005,A89&amp;""),2))</f>
        <v/>
      </c>
      <c r="K89" s="18">
        <f>IF(AND(ISNUMBER(J89),F89&lt;&gt;""),ROUND(J89/B89,4),"")</f>
        <v/>
      </c>
      <c r="L89" s="17">
        <f>IF(J89="","",ROUND(J89-D89,2))</f>
        <v/>
      </c>
      <c r="M89" s="16">
        <f>IF(F89="","",COUNTIFS($F$6:$F$205,"&gt;"&amp;F89)+COUNTIFS($F$6:F89,F89))</f>
        <v/>
      </c>
    </row>
    <row r="90">
      <c r="A90" s="5" t="n"/>
      <c r="B90" s="15" t="n"/>
      <c r="C90" s="16">
        <f>IF(A90&amp;""="","",COUNTIFS('الوصفات'!$A$6:$A$1005,A90&amp;""))</f>
        <v/>
      </c>
      <c r="D90" s="17">
        <f>IF(A90&amp;""="","",IF(C90=0,"",ROUND(SUMIFS('الوصفات'!$F$6:$F$1005,'الوصفات'!$A$6:$A$1005,A90&amp;""),2)))</f>
        <v/>
      </c>
      <c r="E90" s="17">
        <f>IF(OR(D90="",N('الإعدادات'!$B$4)&lt;=0),"",ROUNDUP(ROUND(D90/'الإعدادات'!$B$4,4),0))</f>
        <v/>
      </c>
      <c r="F90" s="17">
        <f>IF(AND(ISNUMBER(D90),N(B90)&gt;0),ROUND(B90-D90,2),"")</f>
        <v/>
      </c>
      <c r="G90" s="18">
        <f>IF(F90="","",ROUND(D90/B90,4))</f>
        <v/>
      </c>
      <c r="H90" s="18">
        <f>IF(F90="","",ROUND(F90/B90,4))</f>
        <v/>
      </c>
      <c r="I90" s="6">
        <f>IF(A90&amp;""="","",IF(C90=0,"بدون وصفة",IF(F90="","بدون سعر",IF(G90&gt;'الإعدادات'!$B$4,"فوق المستهدف","ضمن المستهدف"))))</f>
        <v/>
      </c>
      <c r="J90" s="17">
        <f>IF(D90="","",ROUND(SUMIFS('الوصفات'!$G$6:$G$1005,'الوصفات'!$A$6:$A$1005,A90&amp;""),2))</f>
        <v/>
      </c>
      <c r="K90" s="18">
        <f>IF(AND(ISNUMBER(J90),F90&lt;&gt;""),ROUND(J90/B90,4),"")</f>
        <v/>
      </c>
      <c r="L90" s="17">
        <f>IF(J90="","",ROUND(J90-D90,2))</f>
        <v/>
      </c>
      <c r="M90" s="16">
        <f>IF(F90="","",COUNTIFS($F$6:$F$205,"&gt;"&amp;F90)+COUNTIFS($F$6:F90,F90))</f>
        <v/>
      </c>
    </row>
    <row r="91">
      <c r="A91" s="5" t="n"/>
      <c r="B91" s="15" t="n"/>
      <c r="C91" s="16">
        <f>IF(A91&amp;""="","",COUNTIFS('الوصفات'!$A$6:$A$1005,A91&amp;""))</f>
        <v/>
      </c>
      <c r="D91" s="17">
        <f>IF(A91&amp;""="","",IF(C91=0,"",ROUND(SUMIFS('الوصفات'!$F$6:$F$1005,'الوصفات'!$A$6:$A$1005,A91&amp;""),2)))</f>
        <v/>
      </c>
      <c r="E91" s="17">
        <f>IF(OR(D91="",N('الإعدادات'!$B$4)&lt;=0),"",ROUNDUP(ROUND(D91/'الإعدادات'!$B$4,4),0))</f>
        <v/>
      </c>
      <c r="F91" s="17">
        <f>IF(AND(ISNUMBER(D91),N(B91)&gt;0),ROUND(B91-D91,2),"")</f>
        <v/>
      </c>
      <c r="G91" s="18">
        <f>IF(F91="","",ROUND(D91/B91,4))</f>
        <v/>
      </c>
      <c r="H91" s="18">
        <f>IF(F91="","",ROUND(F91/B91,4))</f>
        <v/>
      </c>
      <c r="I91" s="6">
        <f>IF(A91&amp;""="","",IF(C91=0,"بدون وصفة",IF(F91="","بدون سعر",IF(G91&gt;'الإعدادات'!$B$4,"فوق المستهدف","ضمن المستهدف"))))</f>
        <v/>
      </c>
      <c r="J91" s="17">
        <f>IF(D91="","",ROUND(SUMIFS('الوصفات'!$G$6:$G$1005,'الوصفات'!$A$6:$A$1005,A91&amp;""),2))</f>
        <v/>
      </c>
      <c r="K91" s="18">
        <f>IF(AND(ISNUMBER(J91),F91&lt;&gt;""),ROUND(J91/B91,4),"")</f>
        <v/>
      </c>
      <c r="L91" s="17">
        <f>IF(J91="","",ROUND(J91-D91,2))</f>
        <v/>
      </c>
      <c r="M91" s="16">
        <f>IF(F91="","",COUNTIFS($F$6:$F$205,"&gt;"&amp;F91)+COUNTIFS($F$6:F91,F91))</f>
        <v/>
      </c>
    </row>
    <row r="92">
      <c r="A92" s="5" t="n"/>
      <c r="B92" s="15" t="n"/>
      <c r="C92" s="16">
        <f>IF(A92&amp;""="","",COUNTIFS('الوصفات'!$A$6:$A$1005,A92&amp;""))</f>
        <v/>
      </c>
      <c r="D92" s="17">
        <f>IF(A92&amp;""="","",IF(C92=0,"",ROUND(SUMIFS('الوصفات'!$F$6:$F$1005,'الوصفات'!$A$6:$A$1005,A92&amp;""),2)))</f>
        <v/>
      </c>
      <c r="E92" s="17">
        <f>IF(OR(D92="",N('الإعدادات'!$B$4)&lt;=0),"",ROUNDUP(ROUND(D92/'الإعدادات'!$B$4,4),0))</f>
        <v/>
      </c>
      <c r="F92" s="17">
        <f>IF(AND(ISNUMBER(D92),N(B92)&gt;0),ROUND(B92-D92,2),"")</f>
        <v/>
      </c>
      <c r="G92" s="18">
        <f>IF(F92="","",ROUND(D92/B92,4))</f>
        <v/>
      </c>
      <c r="H92" s="18">
        <f>IF(F92="","",ROUND(F92/B92,4))</f>
        <v/>
      </c>
      <c r="I92" s="6">
        <f>IF(A92&amp;""="","",IF(C92=0,"بدون وصفة",IF(F92="","بدون سعر",IF(G92&gt;'الإعدادات'!$B$4,"فوق المستهدف","ضمن المستهدف"))))</f>
        <v/>
      </c>
      <c r="J92" s="17">
        <f>IF(D92="","",ROUND(SUMIFS('الوصفات'!$G$6:$G$1005,'الوصفات'!$A$6:$A$1005,A92&amp;""),2))</f>
        <v/>
      </c>
      <c r="K92" s="18">
        <f>IF(AND(ISNUMBER(J92),F92&lt;&gt;""),ROUND(J92/B92,4),"")</f>
        <v/>
      </c>
      <c r="L92" s="17">
        <f>IF(J92="","",ROUND(J92-D92,2))</f>
        <v/>
      </c>
      <c r="M92" s="16">
        <f>IF(F92="","",COUNTIFS($F$6:$F$205,"&gt;"&amp;F92)+COUNTIFS($F$6:F92,F92))</f>
        <v/>
      </c>
    </row>
    <row r="93">
      <c r="A93" s="5" t="n"/>
      <c r="B93" s="15" t="n"/>
      <c r="C93" s="16">
        <f>IF(A93&amp;""="","",COUNTIFS('الوصفات'!$A$6:$A$1005,A93&amp;""))</f>
        <v/>
      </c>
      <c r="D93" s="17">
        <f>IF(A93&amp;""="","",IF(C93=0,"",ROUND(SUMIFS('الوصفات'!$F$6:$F$1005,'الوصفات'!$A$6:$A$1005,A93&amp;""),2)))</f>
        <v/>
      </c>
      <c r="E93" s="17">
        <f>IF(OR(D93="",N('الإعدادات'!$B$4)&lt;=0),"",ROUNDUP(ROUND(D93/'الإعدادات'!$B$4,4),0))</f>
        <v/>
      </c>
      <c r="F93" s="17">
        <f>IF(AND(ISNUMBER(D93),N(B93)&gt;0),ROUND(B93-D93,2),"")</f>
        <v/>
      </c>
      <c r="G93" s="18">
        <f>IF(F93="","",ROUND(D93/B93,4))</f>
        <v/>
      </c>
      <c r="H93" s="18">
        <f>IF(F93="","",ROUND(F93/B93,4))</f>
        <v/>
      </c>
      <c r="I93" s="6">
        <f>IF(A93&amp;""="","",IF(C93=0,"بدون وصفة",IF(F93="","بدون سعر",IF(G93&gt;'الإعدادات'!$B$4,"فوق المستهدف","ضمن المستهدف"))))</f>
        <v/>
      </c>
      <c r="J93" s="17">
        <f>IF(D93="","",ROUND(SUMIFS('الوصفات'!$G$6:$G$1005,'الوصفات'!$A$6:$A$1005,A93&amp;""),2))</f>
        <v/>
      </c>
      <c r="K93" s="18">
        <f>IF(AND(ISNUMBER(J93),F93&lt;&gt;""),ROUND(J93/B93,4),"")</f>
        <v/>
      </c>
      <c r="L93" s="17">
        <f>IF(J93="","",ROUND(J93-D93,2))</f>
        <v/>
      </c>
      <c r="M93" s="16">
        <f>IF(F93="","",COUNTIFS($F$6:$F$205,"&gt;"&amp;F93)+COUNTIFS($F$6:F93,F93))</f>
        <v/>
      </c>
    </row>
    <row r="94">
      <c r="A94" s="5" t="n"/>
      <c r="B94" s="15" t="n"/>
      <c r="C94" s="16">
        <f>IF(A94&amp;""="","",COUNTIFS('الوصفات'!$A$6:$A$1005,A94&amp;""))</f>
        <v/>
      </c>
      <c r="D94" s="17">
        <f>IF(A94&amp;""="","",IF(C94=0,"",ROUND(SUMIFS('الوصفات'!$F$6:$F$1005,'الوصفات'!$A$6:$A$1005,A94&amp;""),2)))</f>
        <v/>
      </c>
      <c r="E94" s="17">
        <f>IF(OR(D94="",N('الإعدادات'!$B$4)&lt;=0),"",ROUNDUP(ROUND(D94/'الإعدادات'!$B$4,4),0))</f>
        <v/>
      </c>
      <c r="F94" s="17">
        <f>IF(AND(ISNUMBER(D94),N(B94)&gt;0),ROUND(B94-D94,2),"")</f>
        <v/>
      </c>
      <c r="G94" s="18">
        <f>IF(F94="","",ROUND(D94/B94,4))</f>
        <v/>
      </c>
      <c r="H94" s="18">
        <f>IF(F94="","",ROUND(F94/B94,4))</f>
        <v/>
      </c>
      <c r="I94" s="6">
        <f>IF(A94&amp;""="","",IF(C94=0,"بدون وصفة",IF(F94="","بدون سعر",IF(G94&gt;'الإعدادات'!$B$4,"فوق المستهدف","ضمن المستهدف"))))</f>
        <v/>
      </c>
      <c r="J94" s="17">
        <f>IF(D94="","",ROUND(SUMIFS('الوصفات'!$G$6:$G$1005,'الوصفات'!$A$6:$A$1005,A94&amp;""),2))</f>
        <v/>
      </c>
      <c r="K94" s="18">
        <f>IF(AND(ISNUMBER(J94),F94&lt;&gt;""),ROUND(J94/B94,4),"")</f>
        <v/>
      </c>
      <c r="L94" s="17">
        <f>IF(J94="","",ROUND(J94-D94,2))</f>
        <v/>
      </c>
      <c r="M94" s="16">
        <f>IF(F94="","",COUNTIFS($F$6:$F$205,"&gt;"&amp;F94)+COUNTIFS($F$6:F94,F94))</f>
        <v/>
      </c>
    </row>
    <row r="95">
      <c r="A95" s="5" t="n"/>
      <c r="B95" s="15" t="n"/>
      <c r="C95" s="16">
        <f>IF(A95&amp;""="","",COUNTIFS('الوصفات'!$A$6:$A$1005,A95&amp;""))</f>
        <v/>
      </c>
      <c r="D95" s="17">
        <f>IF(A95&amp;""="","",IF(C95=0,"",ROUND(SUMIFS('الوصفات'!$F$6:$F$1005,'الوصفات'!$A$6:$A$1005,A95&amp;""),2)))</f>
        <v/>
      </c>
      <c r="E95" s="17">
        <f>IF(OR(D95="",N('الإعدادات'!$B$4)&lt;=0),"",ROUNDUP(ROUND(D95/'الإعدادات'!$B$4,4),0))</f>
        <v/>
      </c>
      <c r="F95" s="17">
        <f>IF(AND(ISNUMBER(D95),N(B95)&gt;0),ROUND(B95-D95,2),"")</f>
        <v/>
      </c>
      <c r="G95" s="18">
        <f>IF(F95="","",ROUND(D95/B95,4))</f>
        <v/>
      </c>
      <c r="H95" s="18">
        <f>IF(F95="","",ROUND(F95/B95,4))</f>
        <v/>
      </c>
      <c r="I95" s="6">
        <f>IF(A95&amp;""="","",IF(C95=0,"بدون وصفة",IF(F95="","بدون سعر",IF(G95&gt;'الإعدادات'!$B$4,"فوق المستهدف","ضمن المستهدف"))))</f>
        <v/>
      </c>
      <c r="J95" s="17">
        <f>IF(D95="","",ROUND(SUMIFS('الوصفات'!$G$6:$G$1005,'الوصفات'!$A$6:$A$1005,A95&amp;""),2))</f>
        <v/>
      </c>
      <c r="K95" s="18">
        <f>IF(AND(ISNUMBER(J95),F95&lt;&gt;""),ROUND(J95/B95,4),"")</f>
        <v/>
      </c>
      <c r="L95" s="17">
        <f>IF(J95="","",ROUND(J95-D95,2))</f>
        <v/>
      </c>
      <c r="M95" s="16">
        <f>IF(F95="","",COUNTIFS($F$6:$F$205,"&gt;"&amp;F95)+COUNTIFS($F$6:F95,F95))</f>
        <v/>
      </c>
    </row>
    <row r="96">
      <c r="A96" s="5" t="n"/>
      <c r="B96" s="15" t="n"/>
      <c r="C96" s="16">
        <f>IF(A96&amp;""="","",COUNTIFS('الوصفات'!$A$6:$A$1005,A96&amp;""))</f>
        <v/>
      </c>
      <c r="D96" s="17">
        <f>IF(A96&amp;""="","",IF(C96=0,"",ROUND(SUMIFS('الوصفات'!$F$6:$F$1005,'الوصفات'!$A$6:$A$1005,A96&amp;""),2)))</f>
        <v/>
      </c>
      <c r="E96" s="17">
        <f>IF(OR(D96="",N('الإعدادات'!$B$4)&lt;=0),"",ROUNDUP(ROUND(D96/'الإعدادات'!$B$4,4),0))</f>
        <v/>
      </c>
      <c r="F96" s="17">
        <f>IF(AND(ISNUMBER(D96),N(B96)&gt;0),ROUND(B96-D96,2),"")</f>
        <v/>
      </c>
      <c r="G96" s="18">
        <f>IF(F96="","",ROUND(D96/B96,4))</f>
        <v/>
      </c>
      <c r="H96" s="18">
        <f>IF(F96="","",ROUND(F96/B96,4))</f>
        <v/>
      </c>
      <c r="I96" s="6">
        <f>IF(A96&amp;""="","",IF(C96=0,"بدون وصفة",IF(F96="","بدون سعر",IF(G96&gt;'الإعدادات'!$B$4,"فوق المستهدف","ضمن المستهدف"))))</f>
        <v/>
      </c>
      <c r="J96" s="17">
        <f>IF(D96="","",ROUND(SUMIFS('الوصفات'!$G$6:$G$1005,'الوصفات'!$A$6:$A$1005,A96&amp;""),2))</f>
        <v/>
      </c>
      <c r="K96" s="18">
        <f>IF(AND(ISNUMBER(J96),F96&lt;&gt;""),ROUND(J96/B96,4),"")</f>
        <v/>
      </c>
      <c r="L96" s="17">
        <f>IF(J96="","",ROUND(J96-D96,2))</f>
        <v/>
      </c>
      <c r="M96" s="16">
        <f>IF(F96="","",COUNTIFS($F$6:$F$205,"&gt;"&amp;F96)+COUNTIFS($F$6:F96,F96))</f>
        <v/>
      </c>
    </row>
    <row r="97">
      <c r="A97" s="5" t="n"/>
      <c r="B97" s="15" t="n"/>
      <c r="C97" s="16">
        <f>IF(A97&amp;""="","",COUNTIFS('الوصفات'!$A$6:$A$1005,A97&amp;""))</f>
        <v/>
      </c>
      <c r="D97" s="17">
        <f>IF(A97&amp;""="","",IF(C97=0,"",ROUND(SUMIFS('الوصفات'!$F$6:$F$1005,'الوصفات'!$A$6:$A$1005,A97&amp;""),2)))</f>
        <v/>
      </c>
      <c r="E97" s="17">
        <f>IF(OR(D97="",N('الإعدادات'!$B$4)&lt;=0),"",ROUNDUP(ROUND(D97/'الإعدادات'!$B$4,4),0))</f>
        <v/>
      </c>
      <c r="F97" s="17">
        <f>IF(AND(ISNUMBER(D97),N(B97)&gt;0),ROUND(B97-D97,2),"")</f>
        <v/>
      </c>
      <c r="G97" s="18">
        <f>IF(F97="","",ROUND(D97/B97,4))</f>
        <v/>
      </c>
      <c r="H97" s="18">
        <f>IF(F97="","",ROUND(F97/B97,4))</f>
        <v/>
      </c>
      <c r="I97" s="6">
        <f>IF(A97&amp;""="","",IF(C97=0,"بدون وصفة",IF(F97="","بدون سعر",IF(G97&gt;'الإعدادات'!$B$4,"فوق المستهدف","ضمن المستهدف"))))</f>
        <v/>
      </c>
      <c r="J97" s="17">
        <f>IF(D97="","",ROUND(SUMIFS('الوصفات'!$G$6:$G$1005,'الوصفات'!$A$6:$A$1005,A97&amp;""),2))</f>
        <v/>
      </c>
      <c r="K97" s="18">
        <f>IF(AND(ISNUMBER(J97),F97&lt;&gt;""),ROUND(J97/B97,4),"")</f>
        <v/>
      </c>
      <c r="L97" s="17">
        <f>IF(J97="","",ROUND(J97-D97,2))</f>
        <v/>
      </c>
      <c r="M97" s="16">
        <f>IF(F97="","",COUNTIFS($F$6:$F$205,"&gt;"&amp;F97)+COUNTIFS($F$6:F97,F97))</f>
        <v/>
      </c>
    </row>
    <row r="98">
      <c r="A98" s="5" t="n"/>
      <c r="B98" s="15" t="n"/>
      <c r="C98" s="16">
        <f>IF(A98&amp;""="","",COUNTIFS('الوصفات'!$A$6:$A$1005,A98&amp;""))</f>
        <v/>
      </c>
      <c r="D98" s="17">
        <f>IF(A98&amp;""="","",IF(C98=0,"",ROUND(SUMIFS('الوصفات'!$F$6:$F$1005,'الوصفات'!$A$6:$A$1005,A98&amp;""),2)))</f>
        <v/>
      </c>
      <c r="E98" s="17">
        <f>IF(OR(D98="",N('الإعدادات'!$B$4)&lt;=0),"",ROUNDUP(ROUND(D98/'الإعدادات'!$B$4,4),0))</f>
        <v/>
      </c>
      <c r="F98" s="17">
        <f>IF(AND(ISNUMBER(D98),N(B98)&gt;0),ROUND(B98-D98,2),"")</f>
        <v/>
      </c>
      <c r="G98" s="18">
        <f>IF(F98="","",ROUND(D98/B98,4))</f>
        <v/>
      </c>
      <c r="H98" s="18">
        <f>IF(F98="","",ROUND(F98/B98,4))</f>
        <v/>
      </c>
      <c r="I98" s="6">
        <f>IF(A98&amp;""="","",IF(C98=0,"بدون وصفة",IF(F98="","بدون سعر",IF(G98&gt;'الإعدادات'!$B$4,"فوق المستهدف","ضمن المستهدف"))))</f>
        <v/>
      </c>
      <c r="J98" s="17">
        <f>IF(D98="","",ROUND(SUMIFS('الوصفات'!$G$6:$G$1005,'الوصفات'!$A$6:$A$1005,A98&amp;""),2))</f>
        <v/>
      </c>
      <c r="K98" s="18">
        <f>IF(AND(ISNUMBER(J98),F98&lt;&gt;""),ROUND(J98/B98,4),"")</f>
        <v/>
      </c>
      <c r="L98" s="17">
        <f>IF(J98="","",ROUND(J98-D98,2))</f>
        <v/>
      </c>
      <c r="M98" s="16">
        <f>IF(F98="","",COUNTIFS($F$6:$F$205,"&gt;"&amp;F98)+COUNTIFS($F$6:F98,F98))</f>
        <v/>
      </c>
    </row>
    <row r="99">
      <c r="A99" s="5" t="n"/>
      <c r="B99" s="15" t="n"/>
      <c r="C99" s="16">
        <f>IF(A99&amp;""="","",COUNTIFS('الوصفات'!$A$6:$A$1005,A99&amp;""))</f>
        <v/>
      </c>
      <c r="D99" s="17">
        <f>IF(A99&amp;""="","",IF(C99=0,"",ROUND(SUMIFS('الوصفات'!$F$6:$F$1005,'الوصفات'!$A$6:$A$1005,A99&amp;""),2)))</f>
        <v/>
      </c>
      <c r="E99" s="17">
        <f>IF(OR(D99="",N('الإعدادات'!$B$4)&lt;=0),"",ROUNDUP(ROUND(D99/'الإعدادات'!$B$4,4),0))</f>
        <v/>
      </c>
      <c r="F99" s="17">
        <f>IF(AND(ISNUMBER(D99),N(B99)&gt;0),ROUND(B99-D99,2),"")</f>
        <v/>
      </c>
      <c r="G99" s="18">
        <f>IF(F99="","",ROUND(D99/B99,4))</f>
        <v/>
      </c>
      <c r="H99" s="18">
        <f>IF(F99="","",ROUND(F99/B99,4))</f>
        <v/>
      </c>
      <c r="I99" s="6">
        <f>IF(A99&amp;""="","",IF(C99=0,"بدون وصفة",IF(F99="","بدون سعر",IF(G99&gt;'الإعدادات'!$B$4,"فوق المستهدف","ضمن المستهدف"))))</f>
        <v/>
      </c>
      <c r="J99" s="17">
        <f>IF(D99="","",ROUND(SUMIFS('الوصفات'!$G$6:$G$1005,'الوصفات'!$A$6:$A$1005,A99&amp;""),2))</f>
        <v/>
      </c>
      <c r="K99" s="18">
        <f>IF(AND(ISNUMBER(J99),F99&lt;&gt;""),ROUND(J99/B99,4),"")</f>
        <v/>
      </c>
      <c r="L99" s="17">
        <f>IF(J99="","",ROUND(J99-D99,2))</f>
        <v/>
      </c>
      <c r="M99" s="16">
        <f>IF(F99="","",COUNTIFS($F$6:$F$205,"&gt;"&amp;F99)+COUNTIFS($F$6:F99,F99))</f>
        <v/>
      </c>
    </row>
    <row r="100">
      <c r="A100" s="5" t="n"/>
      <c r="B100" s="15" t="n"/>
      <c r="C100" s="16">
        <f>IF(A100&amp;""="","",COUNTIFS('الوصفات'!$A$6:$A$1005,A100&amp;""))</f>
        <v/>
      </c>
      <c r="D100" s="17">
        <f>IF(A100&amp;""="","",IF(C100=0,"",ROUND(SUMIFS('الوصفات'!$F$6:$F$1005,'الوصفات'!$A$6:$A$1005,A100&amp;""),2)))</f>
        <v/>
      </c>
      <c r="E100" s="17">
        <f>IF(OR(D100="",N('الإعدادات'!$B$4)&lt;=0),"",ROUNDUP(ROUND(D100/'الإعدادات'!$B$4,4),0))</f>
        <v/>
      </c>
      <c r="F100" s="17">
        <f>IF(AND(ISNUMBER(D100),N(B100)&gt;0),ROUND(B100-D100,2),"")</f>
        <v/>
      </c>
      <c r="G100" s="18">
        <f>IF(F100="","",ROUND(D100/B100,4))</f>
        <v/>
      </c>
      <c r="H100" s="18">
        <f>IF(F100="","",ROUND(F100/B100,4))</f>
        <v/>
      </c>
      <c r="I100" s="6">
        <f>IF(A100&amp;""="","",IF(C100=0,"بدون وصفة",IF(F100="","بدون سعر",IF(G100&gt;'الإعدادات'!$B$4,"فوق المستهدف","ضمن المستهدف"))))</f>
        <v/>
      </c>
      <c r="J100" s="17">
        <f>IF(D100="","",ROUND(SUMIFS('الوصفات'!$G$6:$G$1005,'الوصفات'!$A$6:$A$1005,A100&amp;""),2))</f>
        <v/>
      </c>
      <c r="K100" s="18">
        <f>IF(AND(ISNUMBER(J100),F100&lt;&gt;""),ROUND(J100/B100,4),"")</f>
        <v/>
      </c>
      <c r="L100" s="17">
        <f>IF(J100="","",ROUND(J100-D100,2))</f>
        <v/>
      </c>
      <c r="M100" s="16">
        <f>IF(F100="","",COUNTIFS($F$6:$F$205,"&gt;"&amp;F100)+COUNTIFS($F$6:F100,F100))</f>
        <v/>
      </c>
    </row>
    <row r="101">
      <c r="A101" s="5" t="n"/>
      <c r="B101" s="15" t="n"/>
      <c r="C101" s="16">
        <f>IF(A101&amp;""="","",COUNTIFS('الوصفات'!$A$6:$A$1005,A101&amp;""))</f>
        <v/>
      </c>
      <c r="D101" s="17">
        <f>IF(A101&amp;""="","",IF(C101=0,"",ROUND(SUMIFS('الوصفات'!$F$6:$F$1005,'الوصفات'!$A$6:$A$1005,A101&amp;""),2)))</f>
        <v/>
      </c>
      <c r="E101" s="17">
        <f>IF(OR(D101="",N('الإعدادات'!$B$4)&lt;=0),"",ROUNDUP(ROUND(D101/'الإعدادات'!$B$4,4),0))</f>
        <v/>
      </c>
      <c r="F101" s="17">
        <f>IF(AND(ISNUMBER(D101),N(B101)&gt;0),ROUND(B101-D101,2),"")</f>
        <v/>
      </c>
      <c r="G101" s="18">
        <f>IF(F101="","",ROUND(D101/B101,4))</f>
        <v/>
      </c>
      <c r="H101" s="18">
        <f>IF(F101="","",ROUND(F101/B101,4))</f>
        <v/>
      </c>
      <c r="I101" s="6">
        <f>IF(A101&amp;""="","",IF(C101=0,"بدون وصفة",IF(F101="","بدون سعر",IF(G101&gt;'الإعدادات'!$B$4,"فوق المستهدف","ضمن المستهدف"))))</f>
        <v/>
      </c>
      <c r="J101" s="17">
        <f>IF(D101="","",ROUND(SUMIFS('الوصفات'!$G$6:$G$1005,'الوصفات'!$A$6:$A$1005,A101&amp;""),2))</f>
        <v/>
      </c>
      <c r="K101" s="18">
        <f>IF(AND(ISNUMBER(J101),F101&lt;&gt;""),ROUND(J101/B101,4),"")</f>
        <v/>
      </c>
      <c r="L101" s="17">
        <f>IF(J101="","",ROUND(J101-D101,2))</f>
        <v/>
      </c>
      <c r="M101" s="16">
        <f>IF(F101="","",COUNTIFS($F$6:$F$205,"&gt;"&amp;F101)+COUNTIFS($F$6:F101,F101))</f>
        <v/>
      </c>
    </row>
    <row r="102">
      <c r="A102" s="5" t="n"/>
      <c r="B102" s="15" t="n"/>
      <c r="C102" s="16">
        <f>IF(A102&amp;""="","",COUNTIFS('الوصفات'!$A$6:$A$1005,A102&amp;""))</f>
        <v/>
      </c>
      <c r="D102" s="17">
        <f>IF(A102&amp;""="","",IF(C102=0,"",ROUND(SUMIFS('الوصفات'!$F$6:$F$1005,'الوصفات'!$A$6:$A$1005,A102&amp;""),2)))</f>
        <v/>
      </c>
      <c r="E102" s="17">
        <f>IF(OR(D102="",N('الإعدادات'!$B$4)&lt;=0),"",ROUNDUP(ROUND(D102/'الإعدادات'!$B$4,4),0))</f>
        <v/>
      </c>
      <c r="F102" s="17">
        <f>IF(AND(ISNUMBER(D102),N(B102)&gt;0),ROUND(B102-D102,2),"")</f>
        <v/>
      </c>
      <c r="G102" s="18">
        <f>IF(F102="","",ROUND(D102/B102,4))</f>
        <v/>
      </c>
      <c r="H102" s="18">
        <f>IF(F102="","",ROUND(F102/B102,4))</f>
        <v/>
      </c>
      <c r="I102" s="6">
        <f>IF(A102&amp;""="","",IF(C102=0,"بدون وصفة",IF(F102="","بدون سعر",IF(G102&gt;'الإعدادات'!$B$4,"فوق المستهدف","ضمن المستهدف"))))</f>
        <v/>
      </c>
      <c r="J102" s="17">
        <f>IF(D102="","",ROUND(SUMIFS('الوصفات'!$G$6:$G$1005,'الوصفات'!$A$6:$A$1005,A102&amp;""),2))</f>
        <v/>
      </c>
      <c r="K102" s="18">
        <f>IF(AND(ISNUMBER(J102),F102&lt;&gt;""),ROUND(J102/B102,4),"")</f>
        <v/>
      </c>
      <c r="L102" s="17">
        <f>IF(J102="","",ROUND(J102-D102,2))</f>
        <v/>
      </c>
      <c r="M102" s="16">
        <f>IF(F102="","",COUNTIFS($F$6:$F$205,"&gt;"&amp;F102)+COUNTIFS($F$6:F102,F102))</f>
        <v/>
      </c>
    </row>
    <row r="103">
      <c r="A103" s="5" t="n"/>
      <c r="B103" s="15" t="n"/>
      <c r="C103" s="16">
        <f>IF(A103&amp;""="","",COUNTIFS('الوصفات'!$A$6:$A$1005,A103&amp;""))</f>
        <v/>
      </c>
      <c r="D103" s="17">
        <f>IF(A103&amp;""="","",IF(C103=0,"",ROUND(SUMIFS('الوصفات'!$F$6:$F$1005,'الوصفات'!$A$6:$A$1005,A103&amp;""),2)))</f>
        <v/>
      </c>
      <c r="E103" s="17">
        <f>IF(OR(D103="",N('الإعدادات'!$B$4)&lt;=0),"",ROUNDUP(ROUND(D103/'الإعدادات'!$B$4,4),0))</f>
        <v/>
      </c>
      <c r="F103" s="17">
        <f>IF(AND(ISNUMBER(D103),N(B103)&gt;0),ROUND(B103-D103,2),"")</f>
        <v/>
      </c>
      <c r="G103" s="18">
        <f>IF(F103="","",ROUND(D103/B103,4))</f>
        <v/>
      </c>
      <c r="H103" s="18">
        <f>IF(F103="","",ROUND(F103/B103,4))</f>
        <v/>
      </c>
      <c r="I103" s="6">
        <f>IF(A103&amp;""="","",IF(C103=0,"بدون وصفة",IF(F103="","بدون سعر",IF(G103&gt;'الإعدادات'!$B$4,"فوق المستهدف","ضمن المستهدف"))))</f>
        <v/>
      </c>
      <c r="J103" s="17">
        <f>IF(D103="","",ROUND(SUMIFS('الوصفات'!$G$6:$G$1005,'الوصفات'!$A$6:$A$1005,A103&amp;""),2))</f>
        <v/>
      </c>
      <c r="K103" s="18">
        <f>IF(AND(ISNUMBER(J103),F103&lt;&gt;""),ROUND(J103/B103,4),"")</f>
        <v/>
      </c>
      <c r="L103" s="17">
        <f>IF(J103="","",ROUND(J103-D103,2))</f>
        <v/>
      </c>
      <c r="M103" s="16">
        <f>IF(F103="","",COUNTIFS($F$6:$F$205,"&gt;"&amp;F103)+COUNTIFS($F$6:F103,F103))</f>
        <v/>
      </c>
    </row>
    <row r="104">
      <c r="A104" s="5" t="n"/>
      <c r="B104" s="15" t="n"/>
      <c r="C104" s="16">
        <f>IF(A104&amp;""="","",COUNTIFS('الوصفات'!$A$6:$A$1005,A104&amp;""))</f>
        <v/>
      </c>
      <c r="D104" s="17">
        <f>IF(A104&amp;""="","",IF(C104=0,"",ROUND(SUMIFS('الوصفات'!$F$6:$F$1005,'الوصفات'!$A$6:$A$1005,A104&amp;""),2)))</f>
        <v/>
      </c>
      <c r="E104" s="17">
        <f>IF(OR(D104="",N('الإعدادات'!$B$4)&lt;=0),"",ROUNDUP(ROUND(D104/'الإعدادات'!$B$4,4),0))</f>
        <v/>
      </c>
      <c r="F104" s="17">
        <f>IF(AND(ISNUMBER(D104),N(B104)&gt;0),ROUND(B104-D104,2),"")</f>
        <v/>
      </c>
      <c r="G104" s="18">
        <f>IF(F104="","",ROUND(D104/B104,4))</f>
        <v/>
      </c>
      <c r="H104" s="18">
        <f>IF(F104="","",ROUND(F104/B104,4))</f>
        <v/>
      </c>
      <c r="I104" s="6">
        <f>IF(A104&amp;""="","",IF(C104=0,"بدون وصفة",IF(F104="","بدون سعر",IF(G104&gt;'الإعدادات'!$B$4,"فوق المستهدف","ضمن المستهدف"))))</f>
        <v/>
      </c>
      <c r="J104" s="17">
        <f>IF(D104="","",ROUND(SUMIFS('الوصفات'!$G$6:$G$1005,'الوصفات'!$A$6:$A$1005,A104&amp;""),2))</f>
        <v/>
      </c>
      <c r="K104" s="18">
        <f>IF(AND(ISNUMBER(J104),F104&lt;&gt;""),ROUND(J104/B104,4),"")</f>
        <v/>
      </c>
      <c r="L104" s="17">
        <f>IF(J104="","",ROUND(J104-D104,2))</f>
        <v/>
      </c>
      <c r="M104" s="16">
        <f>IF(F104="","",COUNTIFS($F$6:$F$205,"&gt;"&amp;F104)+COUNTIFS($F$6:F104,F104))</f>
        <v/>
      </c>
    </row>
    <row r="105">
      <c r="A105" s="5" t="n"/>
      <c r="B105" s="15" t="n"/>
      <c r="C105" s="16">
        <f>IF(A105&amp;""="","",COUNTIFS('الوصفات'!$A$6:$A$1005,A105&amp;""))</f>
        <v/>
      </c>
      <c r="D105" s="17">
        <f>IF(A105&amp;""="","",IF(C105=0,"",ROUND(SUMIFS('الوصفات'!$F$6:$F$1005,'الوصفات'!$A$6:$A$1005,A105&amp;""),2)))</f>
        <v/>
      </c>
      <c r="E105" s="17">
        <f>IF(OR(D105="",N('الإعدادات'!$B$4)&lt;=0),"",ROUNDUP(ROUND(D105/'الإعدادات'!$B$4,4),0))</f>
        <v/>
      </c>
      <c r="F105" s="17">
        <f>IF(AND(ISNUMBER(D105),N(B105)&gt;0),ROUND(B105-D105,2),"")</f>
        <v/>
      </c>
      <c r="G105" s="18">
        <f>IF(F105="","",ROUND(D105/B105,4))</f>
        <v/>
      </c>
      <c r="H105" s="18">
        <f>IF(F105="","",ROUND(F105/B105,4))</f>
        <v/>
      </c>
      <c r="I105" s="6">
        <f>IF(A105&amp;""="","",IF(C105=0,"بدون وصفة",IF(F105="","بدون سعر",IF(G105&gt;'الإعدادات'!$B$4,"فوق المستهدف","ضمن المستهدف"))))</f>
        <v/>
      </c>
      <c r="J105" s="17">
        <f>IF(D105="","",ROUND(SUMIFS('الوصفات'!$G$6:$G$1005,'الوصفات'!$A$6:$A$1005,A105&amp;""),2))</f>
        <v/>
      </c>
      <c r="K105" s="18">
        <f>IF(AND(ISNUMBER(J105),F105&lt;&gt;""),ROUND(J105/B105,4),"")</f>
        <v/>
      </c>
      <c r="L105" s="17">
        <f>IF(J105="","",ROUND(J105-D105,2))</f>
        <v/>
      </c>
      <c r="M105" s="16">
        <f>IF(F105="","",COUNTIFS($F$6:$F$205,"&gt;"&amp;F105)+COUNTIFS($F$6:F105,F105))</f>
        <v/>
      </c>
    </row>
    <row r="106">
      <c r="A106" s="5" t="n"/>
      <c r="B106" s="15" t="n"/>
      <c r="C106" s="16">
        <f>IF(A106&amp;""="","",COUNTIFS('الوصفات'!$A$6:$A$1005,A106&amp;""))</f>
        <v/>
      </c>
      <c r="D106" s="17">
        <f>IF(A106&amp;""="","",IF(C106=0,"",ROUND(SUMIFS('الوصفات'!$F$6:$F$1005,'الوصفات'!$A$6:$A$1005,A106&amp;""),2)))</f>
        <v/>
      </c>
      <c r="E106" s="17">
        <f>IF(OR(D106="",N('الإعدادات'!$B$4)&lt;=0),"",ROUNDUP(ROUND(D106/'الإعدادات'!$B$4,4),0))</f>
        <v/>
      </c>
      <c r="F106" s="17">
        <f>IF(AND(ISNUMBER(D106),N(B106)&gt;0),ROUND(B106-D106,2),"")</f>
        <v/>
      </c>
      <c r="G106" s="18">
        <f>IF(F106="","",ROUND(D106/B106,4))</f>
        <v/>
      </c>
      <c r="H106" s="18">
        <f>IF(F106="","",ROUND(F106/B106,4))</f>
        <v/>
      </c>
      <c r="I106" s="6">
        <f>IF(A106&amp;""="","",IF(C106=0,"بدون وصفة",IF(F106="","بدون سعر",IF(G106&gt;'الإعدادات'!$B$4,"فوق المستهدف","ضمن المستهدف"))))</f>
        <v/>
      </c>
      <c r="J106" s="17">
        <f>IF(D106="","",ROUND(SUMIFS('الوصفات'!$G$6:$G$1005,'الوصفات'!$A$6:$A$1005,A106&amp;""),2))</f>
        <v/>
      </c>
      <c r="K106" s="18">
        <f>IF(AND(ISNUMBER(J106),F106&lt;&gt;""),ROUND(J106/B106,4),"")</f>
        <v/>
      </c>
      <c r="L106" s="17">
        <f>IF(J106="","",ROUND(J106-D106,2))</f>
        <v/>
      </c>
      <c r="M106" s="16">
        <f>IF(F106="","",COUNTIFS($F$6:$F$205,"&gt;"&amp;F106)+COUNTIFS($F$6:F106,F106))</f>
        <v/>
      </c>
    </row>
    <row r="107">
      <c r="A107" s="5" t="n"/>
      <c r="B107" s="15" t="n"/>
      <c r="C107" s="16">
        <f>IF(A107&amp;""="","",COUNTIFS('الوصفات'!$A$6:$A$1005,A107&amp;""))</f>
        <v/>
      </c>
      <c r="D107" s="17">
        <f>IF(A107&amp;""="","",IF(C107=0,"",ROUND(SUMIFS('الوصفات'!$F$6:$F$1005,'الوصفات'!$A$6:$A$1005,A107&amp;""),2)))</f>
        <v/>
      </c>
      <c r="E107" s="17">
        <f>IF(OR(D107="",N('الإعدادات'!$B$4)&lt;=0),"",ROUNDUP(ROUND(D107/'الإعدادات'!$B$4,4),0))</f>
        <v/>
      </c>
      <c r="F107" s="17">
        <f>IF(AND(ISNUMBER(D107),N(B107)&gt;0),ROUND(B107-D107,2),"")</f>
        <v/>
      </c>
      <c r="G107" s="18">
        <f>IF(F107="","",ROUND(D107/B107,4))</f>
        <v/>
      </c>
      <c r="H107" s="18">
        <f>IF(F107="","",ROUND(F107/B107,4))</f>
        <v/>
      </c>
      <c r="I107" s="6">
        <f>IF(A107&amp;""="","",IF(C107=0,"بدون وصفة",IF(F107="","بدون سعر",IF(G107&gt;'الإعدادات'!$B$4,"فوق المستهدف","ضمن المستهدف"))))</f>
        <v/>
      </c>
      <c r="J107" s="17">
        <f>IF(D107="","",ROUND(SUMIFS('الوصفات'!$G$6:$G$1005,'الوصفات'!$A$6:$A$1005,A107&amp;""),2))</f>
        <v/>
      </c>
      <c r="K107" s="18">
        <f>IF(AND(ISNUMBER(J107),F107&lt;&gt;""),ROUND(J107/B107,4),"")</f>
        <v/>
      </c>
      <c r="L107" s="17">
        <f>IF(J107="","",ROUND(J107-D107,2))</f>
        <v/>
      </c>
      <c r="M107" s="16">
        <f>IF(F107="","",COUNTIFS($F$6:$F$205,"&gt;"&amp;F107)+COUNTIFS($F$6:F107,F107))</f>
        <v/>
      </c>
    </row>
    <row r="108">
      <c r="A108" s="5" t="n"/>
      <c r="B108" s="15" t="n"/>
      <c r="C108" s="16">
        <f>IF(A108&amp;""="","",COUNTIFS('الوصفات'!$A$6:$A$1005,A108&amp;""))</f>
        <v/>
      </c>
      <c r="D108" s="17">
        <f>IF(A108&amp;""="","",IF(C108=0,"",ROUND(SUMIFS('الوصفات'!$F$6:$F$1005,'الوصفات'!$A$6:$A$1005,A108&amp;""),2)))</f>
        <v/>
      </c>
      <c r="E108" s="17">
        <f>IF(OR(D108="",N('الإعدادات'!$B$4)&lt;=0),"",ROUNDUP(ROUND(D108/'الإعدادات'!$B$4,4),0))</f>
        <v/>
      </c>
      <c r="F108" s="17">
        <f>IF(AND(ISNUMBER(D108),N(B108)&gt;0),ROUND(B108-D108,2),"")</f>
        <v/>
      </c>
      <c r="G108" s="18">
        <f>IF(F108="","",ROUND(D108/B108,4))</f>
        <v/>
      </c>
      <c r="H108" s="18">
        <f>IF(F108="","",ROUND(F108/B108,4))</f>
        <v/>
      </c>
      <c r="I108" s="6">
        <f>IF(A108&amp;""="","",IF(C108=0,"بدون وصفة",IF(F108="","بدون سعر",IF(G108&gt;'الإعدادات'!$B$4,"فوق المستهدف","ضمن المستهدف"))))</f>
        <v/>
      </c>
      <c r="J108" s="17">
        <f>IF(D108="","",ROUND(SUMIFS('الوصفات'!$G$6:$G$1005,'الوصفات'!$A$6:$A$1005,A108&amp;""),2))</f>
        <v/>
      </c>
      <c r="K108" s="18">
        <f>IF(AND(ISNUMBER(J108),F108&lt;&gt;""),ROUND(J108/B108,4),"")</f>
        <v/>
      </c>
      <c r="L108" s="17">
        <f>IF(J108="","",ROUND(J108-D108,2))</f>
        <v/>
      </c>
      <c r="M108" s="16">
        <f>IF(F108="","",COUNTIFS($F$6:$F$205,"&gt;"&amp;F108)+COUNTIFS($F$6:F108,F108))</f>
        <v/>
      </c>
    </row>
    <row r="109">
      <c r="A109" s="5" t="n"/>
      <c r="B109" s="15" t="n"/>
      <c r="C109" s="16">
        <f>IF(A109&amp;""="","",COUNTIFS('الوصفات'!$A$6:$A$1005,A109&amp;""))</f>
        <v/>
      </c>
      <c r="D109" s="17">
        <f>IF(A109&amp;""="","",IF(C109=0,"",ROUND(SUMIFS('الوصفات'!$F$6:$F$1005,'الوصفات'!$A$6:$A$1005,A109&amp;""),2)))</f>
        <v/>
      </c>
      <c r="E109" s="17">
        <f>IF(OR(D109="",N('الإعدادات'!$B$4)&lt;=0),"",ROUNDUP(ROUND(D109/'الإعدادات'!$B$4,4),0))</f>
        <v/>
      </c>
      <c r="F109" s="17">
        <f>IF(AND(ISNUMBER(D109),N(B109)&gt;0),ROUND(B109-D109,2),"")</f>
        <v/>
      </c>
      <c r="G109" s="18">
        <f>IF(F109="","",ROUND(D109/B109,4))</f>
        <v/>
      </c>
      <c r="H109" s="18">
        <f>IF(F109="","",ROUND(F109/B109,4))</f>
        <v/>
      </c>
      <c r="I109" s="6">
        <f>IF(A109&amp;""="","",IF(C109=0,"بدون وصفة",IF(F109="","بدون سعر",IF(G109&gt;'الإعدادات'!$B$4,"فوق المستهدف","ضمن المستهدف"))))</f>
        <v/>
      </c>
      <c r="J109" s="17">
        <f>IF(D109="","",ROUND(SUMIFS('الوصفات'!$G$6:$G$1005,'الوصفات'!$A$6:$A$1005,A109&amp;""),2))</f>
        <v/>
      </c>
      <c r="K109" s="18">
        <f>IF(AND(ISNUMBER(J109),F109&lt;&gt;""),ROUND(J109/B109,4),"")</f>
        <v/>
      </c>
      <c r="L109" s="17">
        <f>IF(J109="","",ROUND(J109-D109,2))</f>
        <v/>
      </c>
      <c r="M109" s="16">
        <f>IF(F109="","",COUNTIFS($F$6:$F$205,"&gt;"&amp;F109)+COUNTIFS($F$6:F109,F109))</f>
        <v/>
      </c>
    </row>
    <row r="110">
      <c r="A110" s="5" t="n"/>
      <c r="B110" s="15" t="n"/>
      <c r="C110" s="16">
        <f>IF(A110&amp;""="","",COUNTIFS('الوصفات'!$A$6:$A$1005,A110&amp;""))</f>
        <v/>
      </c>
      <c r="D110" s="17">
        <f>IF(A110&amp;""="","",IF(C110=0,"",ROUND(SUMIFS('الوصفات'!$F$6:$F$1005,'الوصفات'!$A$6:$A$1005,A110&amp;""),2)))</f>
        <v/>
      </c>
      <c r="E110" s="17">
        <f>IF(OR(D110="",N('الإعدادات'!$B$4)&lt;=0),"",ROUNDUP(ROUND(D110/'الإعدادات'!$B$4,4),0))</f>
        <v/>
      </c>
      <c r="F110" s="17">
        <f>IF(AND(ISNUMBER(D110),N(B110)&gt;0),ROUND(B110-D110,2),"")</f>
        <v/>
      </c>
      <c r="G110" s="18">
        <f>IF(F110="","",ROUND(D110/B110,4))</f>
        <v/>
      </c>
      <c r="H110" s="18">
        <f>IF(F110="","",ROUND(F110/B110,4))</f>
        <v/>
      </c>
      <c r="I110" s="6">
        <f>IF(A110&amp;""="","",IF(C110=0,"بدون وصفة",IF(F110="","بدون سعر",IF(G110&gt;'الإعدادات'!$B$4,"فوق المستهدف","ضمن المستهدف"))))</f>
        <v/>
      </c>
      <c r="J110" s="17">
        <f>IF(D110="","",ROUND(SUMIFS('الوصفات'!$G$6:$G$1005,'الوصفات'!$A$6:$A$1005,A110&amp;""),2))</f>
        <v/>
      </c>
      <c r="K110" s="18">
        <f>IF(AND(ISNUMBER(J110),F110&lt;&gt;""),ROUND(J110/B110,4),"")</f>
        <v/>
      </c>
      <c r="L110" s="17">
        <f>IF(J110="","",ROUND(J110-D110,2))</f>
        <v/>
      </c>
      <c r="M110" s="16">
        <f>IF(F110="","",COUNTIFS($F$6:$F$205,"&gt;"&amp;F110)+COUNTIFS($F$6:F110,F110))</f>
        <v/>
      </c>
    </row>
    <row r="111">
      <c r="A111" s="5" t="n"/>
      <c r="B111" s="15" t="n"/>
      <c r="C111" s="16">
        <f>IF(A111&amp;""="","",COUNTIFS('الوصفات'!$A$6:$A$1005,A111&amp;""))</f>
        <v/>
      </c>
      <c r="D111" s="17">
        <f>IF(A111&amp;""="","",IF(C111=0,"",ROUND(SUMIFS('الوصفات'!$F$6:$F$1005,'الوصفات'!$A$6:$A$1005,A111&amp;""),2)))</f>
        <v/>
      </c>
      <c r="E111" s="17">
        <f>IF(OR(D111="",N('الإعدادات'!$B$4)&lt;=0),"",ROUNDUP(ROUND(D111/'الإعدادات'!$B$4,4),0))</f>
        <v/>
      </c>
      <c r="F111" s="17">
        <f>IF(AND(ISNUMBER(D111),N(B111)&gt;0),ROUND(B111-D111,2),"")</f>
        <v/>
      </c>
      <c r="G111" s="18">
        <f>IF(F111="","",ROUND(D111/B111,4))</f>
        <v/>
      </c>
      <c r="H111" s="18">
        <f>IF(F111="","",ROUND(F111/B111,4))</f>
        <v/>
      </c>
      <c r="I111" s="6">
        <f>IF(A111&amp;""="","",IF(C111=0,"بدون وصفة",IF(F111="","بدون سعر",IF(G111&gt;'الإعدادات'!$B$4,"فوق المستهدف","ضمن المستهدف"))))</f>
        <v/>
      </c>
      <c r="J111" s="17">
        <f>IF(D111="","",ROUND(SUMIFS('الوصفات'!$G$6:$G$1005,'الوصفات'!$A$6:$A$1005,A111&amp;""),2))</f>
        <v/>
      </c>
      <c r="K111" s="18">
        <f>IF(AND(ISNUMBER(J111),F111&lt;&gt;""),ROUND(J111/B111,4),"")</f>
        <v/>
      </c>
      <c r="L111" s="17">
        <f>IF(J111="","",ROUND(J111-D111,2))</f>
        <v/>
      </c>
      <c r="M111" s="16">
        <f>IF(F111="","",COUNTIFS($F$6:$F$205,"&gt;"&amp;F111)+COUNTIFS($F$6:F111,F111))</f>
        <v/>
      </c>
    </row>
    <row r="112">
      <c r="A112" s="5" t="n"/>
      <c r="B112" s="15" t="n"/>
      <c r="C112" s="16">
        <f>IF(A112&amp;""="","",COUNTIFS('الوصفات'!$A$6:$A$1005,A112&amp;""))</f>
        <v/>
      </c>
      <c r="D112" s="17">
        <f>IF(A112&amp;""="","",IF(C112=0,"",ROUND(SUMIFS('الوصفات'!$F$6:$F$1005,'الوصفات'!$A$6:$A$1005,A112&amp;""),2)))</f>
        <v/>
      </c>
      <c r="E112" s="17">
        <f>IF(OR(D112="",N('الإعدادات'!$B$4)&lt;=0),"",ROUNDUP(ROUND(D112/'الإعدادات'!$B$4,4),0))</f>
        <v/>
      </c>
      <c r="F112" s="17">
        <f>IF(AND(ISNUMBER(D112),N(B112)&gt;0),ROUND(B112-D112,2),"")</f>
        <v/>
      </c>
      <c r="G112" s="18">
        <f>IF(F112="","",ROUND(D112/B112,4))</f>
        <v/>
      </c>
      <c r="H112" s="18">
        <f>IF(F112="","",ROUND(F112/B112,4))</f>
        <v/>
      </c>
      <c r="I112" s="6">
        <f>IF(A112&amp;""="","",IF(C112=0,"بدون وصفة",IF(F112="","بدون سعر",IF(G112&gt;'الإعدادات'!$B$4,"فوق المستهدف","ضمن المستهدف"))))</f>
        <v/>
      </c>
      <c r="J112" s="17">
        <f>IF(D112="","",ROUND(SUMIFS('الوصفات'!$G$6:$G$1005,'الوصفات'!$A$6:$A$1005,A112&amp;""),2))</f>
        <v/>
      </c>
      <c r="K112" s="18">
        <f>IF(AND(ISNUMBER(J112),F112&lt;&gt;""),ROUND(J112/B112,4),"")</f>
        <v/>
      </c>
      <c r="L112" s="17">
        <f>IF(J112="","",ROUND(J112-D112,2))</f>
        <v/>
      </c>
      <c r="M112" s="16">
        <f>IF(F112="","",COUNTIFS($F$6:$F$205,"&gt;"&amp;F112)+COUNTIFS($F$6:F112,F112))</f>
        <v/>
      </c>
    </row>
    <row r="113">
      <c r="A113" s="5" t="n"/>
      <c r="B113" s="15" t="n"/>
      <c r="C113" s="16">
        <f>IF(A113&amp;""="","",COUNTIFS('الوصفات'!$A$6:$A$1005,A113&amp;""))</f>
        <v/>
      </c>
      <c r="D113" s="17">
        <f>IF(A113&amp;""="","",IF(C113=0,"",ROUND(SUMIFS('الوصفات'!$F$6:$F$1005,'الوصفات'!$A$6:$A$1005,A113&amp;""),2)))</f>
        <v/>
      </c>
      <c r="E113" s="17">
        <f>IF(OR(D113="",N('الإعدادات'!$B$4)&lt;=0),"",ROUNDUP(ROUND(D113/'الإعدادات'!$B$4,4),0))</f>
        <v/>
      </c>
      <c r="F113" s="17">
        <f>IF(AND(ISNUMBER(D113),N(B113)&gt;0),ROUND(B113-D113,2),"")</f>
        <v/>
      </c>
      <c r="G113" s="18">
        <f>IF(F113="","",ROUND(D113/B113,4))</f>
        <v/>
      </c>
      <c r="H113" s="18">
        <f>IF(F113="","",ROUND(F113/B113,4))</f>
        <v/>
      </c>
      <c r="I113" s="6">
        <f>IF(A113&amp;""="","",IF(C113=0,"بدون وصفة",IF(F113="","بدون سعر",IF(G113&gt;'الإعدادات'!$B$4,"فوق المستهدف","ضمن المستهدف"))))</f>
        <v/>
      </c>
      <c r="J113" s="17">
        <f>IF(D113="","",ROUND(SUMIFS('الوصفات'!$G$6:$G$1005,'الوصفات'!$A$6:$A$1005,A113&amp;""),2))</f>
        <v/>
      </c>
      <c r="K113" s="18">
        <f>IF(AND(ISNUMBER(J113),F113&lt;&gt;""),ROUND(J113/B113,4),"")</f>
        <v/>
      </c>
      <c r="L113" s="17">
        <f>IF(J113="","",ROUND(J113-D113,2))</f>
        <v/>
      </c>
      <c r="M113" s="16">
        <f>IF(F113="","",COUNTIFS($F$6:$F$205,"&gt;"&amp;F113)+COUNTIFS($F$6:F113,F113))</f>
        <v/>
      </c>
    </row>
    <row r="114">
      <c r="A114" s="5" t="n"/>
      <c r="B114" s="15" t="n"/>
      <c r="C114" s="16">
        <f>IF(A114&amp;""="","",COUNTIFS('الوصفات'!$A$6:$A$1005,A114&amp;""))</f>
        <v/>
      </c>
      <c r="D114" s="17">
        <f>IF(A114&amp;""="","",IF(C114=0,"",ROUND(SUMIFS('الوصفات'!$F$6:$F$1005,'الوصفات'!$A$6:$A$1005,A114&amp;""),2)))</f>
        <v/>
      </c>
      <c r="E114" s="17">
        <f>IF(OR(D114="",N('الإعدادات'!$B$4)&lt;=0),"",ROUNDUP(ROUND(D114/'الإعدادات'!$B$4,4),0))</f>
        <v/>
      </c>
      <c r="F114" s="17">
        <f>IF(AND(ISNUMBER(D114),N(B114)&gt;0),ROUND(B114-D114,2),"")</f>
        <v/>
      </c>
      <c r="G114" s="18">
        <f>IF(F114="","",ROUND(D114/B114,4))</f>
        <v/>
      </c>
      <c r="H114" s="18">
        <f>IF(F114="","",ROUND(F114/B114,4))</f>
        <v/>
      </c>
      <c r="I114" s="6">
        <f>IF(A114&amp;""="","",IF(C114=0,"بدون وصفة",IF(F114="","بدون سعر",IF(G114&gt;'الإعدادات'!$B$4,"فوق المستهدف","ضمن المستهدف"))))</f>
        <v/>
      </c>
      <c r="J114" s="17">
        <f>IF(D114="","",ROUND(SUMIFS('الوصفات'!$G$6:$G$1005,'الوصفات'!$A$6:$A$1005,A114&amp;""),2))</f>
        <v/>
      </c>
      <c r="K114" s="18">
        <f>IF(AND(ISNUMBER(J114),F114&lt;&gt;""),ROUND(J114/B114,4),"")</f>
        <v/>
      </c>
      <c r="L114" s="17">
        <f>IF(J114="","",ROUND(J114-D114,2))</f>
        <v/>
      </c>
      <c r="M114" s="16">
        <f>IF(F114="","",COUNTIFS($F$6:$F$205,"&gt;"&amp;F114)+COUNTIFS($F$6:F114,F114))</f>
        <v/>
      </c>
    </row>
    <row r="115">
      <c r="A115" s="5" t="n"/>
      <c r="B115" s="15" t="n"/>
      <c r="C115" s="16">
        <f>IF(A115&amp;""="","",COUNTIFS('الوصفات'!$A$6:$A$1005,A115&amp;""))</f>
        <v/>
      </c>
      <c r="D115" s="17">
        <f>IF(A115&amp;""="","",IF(C115=0,"",ROUND(SUMIFS('الوصفات'!$F$6:$F$1005,'الوصفات'!$A$6:$A$1005,A115&amp;""),2)))</f>
        <v/>
      </c>
      <c r="E115" s="17">
        <f>IF(OR(D115="",N('الإعدادات'!$B$4)&lt;=0),"",ROUNDUP(ROUND(D115/'الإعدادات'!$B$4,4),0))</f>
        <v/>
      </c>
      <c r="F115" s="17">
        <f>IF(AND(ISNUMBER(D115),N(B115)&gt;0),ROUND(B115-D115,2),"")</f>
        <v/>
      </c>
      <c r="G115" s="18">
        <f>IF(F115="","",ROUND(D115/B115,4))</f>
        <v/>
      </c>
      <c r="H115" s="18">
        <f>IF(F115="","",ROUND(F115/B115,4))</f>
        <v/>
      </c>
      <c r="I115" s="6">
        <f>IF(A115&amp;""="","",IF(C115=0,"بدون وصفة",IF(F115="","بدون سعر",IF(G115&gt;'الإعدادات'!$B$4,"فوق المستهدف","ضمن المستهدف"))))</f>
        <v/>
      </c>
      <c r="J115" s="17">
        <f>IF(D115="","",ROUND(SUMIFS('الوصفات'!$G$6:$G$1005,'الوصفات'!$A$6:$A$1005,A115&amp;""),2))</f>
        <v/>
      </c>
      <c r="K115" s="18">
        <f>IF(AND(ISNUMBER(J115),F115&lt;&gt;""),ROUND(J115/B115,4),"")</f>
        <v/>
      </c>
      <c r="L115" s="17">
        <f>IF(J115="","",ROUND(J115-D115,2))</f>
        <v/>
      </c>
      <c r="M115" s="16">
        <f>IF(F115="","",COUNTIFS($F$6:$F$205,"&gt;"&amp;F115)+COUNTIFS($F$6:F115,F115))</f>
        <v/>
      </c>
    </row>
    <row r="116">
      <c r="A116" s="5" t="n"/>
      <c r="B116" s="15" t="n"/>
      <c r="C116" s="16">
        <f>IF(A116&amp;""="","",COUNTIFS('الوصفات'!$A$6:$A$1005,A116&amp;""))</f>
        <v/>
      </c>
      <c r="D116" s="17">
        <f>IF(A116&amp;""="","",IF(C116=0,"",ROUND(SUMIFS('الوصفات'!$F$6:$F$1005,'الوصفات'!$A$6:$A$1005,A116&amp;""),2)))</f>
        <v/>
      </c>
      <c r="E116" s="17">
        <f>IF(OR(D116="",N('الإعدادات'!$B$4)&lt;=0),"",ROUNDUP(ROUND(D116/'الإعدادات'!$B$4,4),0))</f>
        <v/>
      </c>
      <c r="F116" s="17">
        <f>IF(AND(ISNUMBER(D116),N(B116)&gt;0),ROUND(B116-D116,2),"")</f>
        <v/>
      </c>
      <c r="G116" s="18">
        <f>IF(F116="","",ROUND(D116/B116,4))</f>
        <v/>
      </c>
      <c r="H116" s="18">
        <f>IF(F116="","",ROUND(F116/B116,4))</f>
        <v/>
      </c>
      <c r="I116" s="6">
        <f>IF(A116&amp;""="","",IF(C116=0,"بدون وصفة",IF(F116="","بدون سعر",IF(G116&gt;'الإعدادات'!$B$4,"فوق المستهدف","ضمن المستهدف"))))</f>
        <v/>
      </c>
      <c r="J116" s="17">
        <f>IF(D116="","",ROUND(SUMIFS('الوصفات'!$G$6:$G$1005,'الوصفات'!$A$6:$A$1005,A116&amp;""),2))</f>
        <v/>
      </c>
      <c r="K116" s="18">
        <f>IF(AND(ISNUMBER(J116),F116&lt;&gt;""),ROUND(J116/B116,4),"")</f>
        <v/>
      </c>
      <c r="L116" s="17">
        <f>IF(J116="","",ROUND(J116-D116,2))</f>
        <v/>
      </c>
      <c r="M116" s="16">
        <f>IF(F116="","",COUNTIFS($F$6:$F$205,"&gt;"&amp;F116)+COUNTIFS($F$6:F116,F116))</f>
        <v/>
      </c>
    </row>
    <row r="117">
      <c r="A117" s="5" t="n"/>
      <c r="B117" s="15" t="n"/>
      <c r="C117" s="16">
        <f>IF(A117&amp;""="","",COUNTIFS('الوصفات'!$A$6:$A$1005,A117&amp;""))</f>
        <v/>
      </c>
      <c r="D117" s="17">
        <f>IF(A117&amp;""="","",IF(C117=0,"",ROUND(SUMIFS('الوصفات'!$F$6:$F$1005,'الوصفات'!$A$6:$A$1005,A117&amp;""),2)))</f>
        <v/>
      </c>
      <c r="E117" s="17">
        <f>IF(OR(D117="",N('الإعدادات'!$B$4)&lt;=0),"",ROUNDUP(ROUND(D117/'الإعدادات'!$B$4,4),0))</f>
        <v/>
      </c>
      <c r="F117" s="17">
        <f>IF(AND(ISNUMBER(D117),N(B117)&gt;0),ROUND(B117-D117,2),"")</f>
        <v/>
      </c>
      <c r="G117" s="18">
        <f>IF(F117="","",ROUND(D117/B117,4))</f>
        <v/>
      </c>
      <c r="H117" s="18">
        <f>IF(F117="","",ROUND(F117/B117,4))</f>
        <v/>
      </c>
      <c r="I117" s="6">
        <f>IF(A117&amp;""="","",IF(C117=0,"بدون وصفة",IF(F117="","بدون سعر",IF(G117&gt;'الإعدادات'!$B$4,"فوق المستهدف","ضمن المستهدف"))))</f>
        <v/>
      </c>
      <c r="J117" s="17">
        <f>IF(D117="","",ROUND(SUMIFS('الوصفات'!$G$6:$G$1005,'الوصفات'!$A$6:$A$1005,A117&amp;""),2))</f>
        <v/>
      </c>
      <c r="K117" s="18">
        <f>IF(AND(ISNUMBER(J117),F117&lt;&gt;""),ROUND(J117/B117,4),"")</f>
        <v/>
      </c>
      <c r="L117" s="17">
        <f>IF(J117="","",ROUND(J117-D117,2))</f>
        <v/>
      </c>
      <c r="M117" s="16">
        <f>IF(F117="","",COUNTIFS($F$6:$F$205,"&gt;"&amp;F117)+COUNTIFS($F$6:F117,F117))</f>
        <v/>
      </c>
    </row>
    <row r="118">
      <c r="A118" s="5" t="n"/>
      <c r="B118" s="15" t="n"/>
      <c r="C118" s="16">
        <f>IF(A118&amp;""="","",COUNTIFS('الوصفات'!$A$6:$A$1005,A118&amp;""))</f>
        <v/>
      </c>
      <c r="D118" s="17">
        <f>IF(A118&amp;""="","",IF(C118=0,"",ROUND(SUMIFS('الوصفات'!$F$6:$F$1005,'الوصفات'!$A$6:$A$1005,A118&amp;""),2)))</f>
        <v/>
      </c>
      <c r="E118" s="17">
        <f>IF(OR(D118="",N('الإعدادات'!$B$4)&lt;=0),"",ROUNDUP(ROUND(D118/'الإعدادات'!$B$4,4),0))</f>
        <v/>
      </c>
      <c r="F118" s="17">
        <f>IF(AND(ISNUMBER(D118),N(B118)&gt;0),ROUND(B118-D118,2),"")</f>
        <v/>
      </c>
      <c r="G118" s="18">
        <f>IF(F118="","",ROUND(D118/B118,4))</f>
        <v/>
      </c>
      <c r="H118" s="18">
        <f>IF(F118="","",ROUND(F118/B118,4))</f>
        <v/>
      </c>
      <c r="I118" s="6">
        <f>IF(A118&amp;""="","",IF(C118=0,"بدون وصفة",IF(F118="","بدون سعر",IF(G118&gt;'الإعدادات'!$B$4,"فوق المستهدف","ضمن المستهدف"))))</f>
        <v/>
      </c>
      <c r="J118" s="17">
        <f>IF(D118="","",ROUND(SUMIFS('الوصفات'!$G$6:$G$1005,'الوصفات'!$A$6:$A$1005,A118&amp;""),2))</f>
        <v/>
      </c>
      <c r="K118" s="18">
        <f>IF(AND(ISNUMBER(J118),F118&lt;&gt;""),ROUND(J118/B118,4),"")</f>
        <v/>
      </c>
      <c r="L118" s="17">
        <f>IF(J118="","",ROUND(J118-D118,2))</f>
        <v/>
      </c>
      <c r="M118" s="16">
        <f>IF(F118="","",COUNTIFS($F$6:$F$205,"&gt;"&amp;F118)+COUNTIFS($F$6:F118,F118))</f>
        <v/>
      </c>
    </row>
    <row r="119">
      <c r="A119" s="5" t="n"/>
      <c r="B119" s="15" t="n"/>
      <c r="C119" s="16">
        <f>IF(A119&amp;""="","",COUNTIFS('الوصفات'!$A$6:$A$1005,A119&amp;""))</f>
        <v/>
      </c>
      <c r="D119" s="17">
        <f>IF(A119&amp;""="","",IF(C119=0,"",ROUND(SUMIFS('الوصفات'!$F$6:$F$1005,'الوصفات'!$A$6:$A$1005,A119&amp;""),2)))</f>
        <v/>
      </c>
      <c r="E119" s="17">
        <f>IF(OR(D119="",N('الإعدادات'!$B$4)&lt;=0),"",ROUNDUP(ROUND(D119/'الإعدادات'!$B$4,4),0))</f>
        <v/>
      </c>
      <c r="F119" s="17">
        <f>IF(AND(ISNUMBER(D119),N(B119)&gt;0),ROUND(B119-D119,2),"")</f>
        <v/>
      </c>
      <c r="G119" s="18">
        <f>IF(F119="","",ROUND(D119/B119,4))</f>
        <v/>
      </c>
      <c r="H119" s="18">
        <f>IF(F119="","",ROUND(F119/B119,4))</f>
        <v/>
      </c>
      <c r="I119" s="6">
        <f>IF(A119&amp;""="","",IF(C119=0,"بدون وصفة",IF(F119="","بدون سعر",IF(G119&gt;'الإعدادات'!$B$4,"فوق المستهدف","ضمن المستهدف"))))</f>
        <v/>
      </c>
      <c r="J119" s="17">
        <f>IF(D119="","",ROUND(SUMIFS('الوصفات'!$G$6:$G$1005,'الوصفات'!$A$6:$A$1005,A119&amp;""),2))</f>
        <v/>
      </c>
      <c r="K119" s="18">
        <f>IF(AND(ISNUMBER(J119),F119&lt;&gt;""),ROUND(J119/B119,4),"")</f>
        <v/>
      </c>
      <c r="L119" s="17">
        <f>IF(J119="","",ROUND(J119-D119,2))</f>
        <v/>
      </c>
      <c r="M119" s="16">
        <f>IF(F119="","",COUNTIFS($F$6:$F$205,"&gt;"&amp;F119)+COUNTIFS($F$6:F119,F119))</f>
        <v/>
      </c>
    </row>
    <row r="120">
      <c r="A120" s="5" t="n"/>
      <c r="B120" s="15" t="n"/>
      <c r="C120" s="16">
        <f>IF(A120&amp;""="","",COUNTIFS('الوصفات'!$A$6:$A$1005,A120&amp;""))</f>
        <v/>
      </c>
      <c r="D120" s="17">
        <f>IF(A120&amp;""="","",IF(C120=0,"",ROUND(SUMIFS('الوصفات'!$F$6:$F$1005,'الوصفات'!$A$6:$A$1005,A120&amp;""),2)))</f>
        <v/>
      </c>
      <c r="E120" s="17">
        <f>IF(OR(D120="",N('الإعدادات'!$B$4)&lt;=0),"",ROUNDUP(ROUND(D120/'الإعدادات'!$B$4,4),0))</f>
        <v/>
      </c>
      <c r="F120" s="17">
        <f>IF(AND(ISNUMBER(D120),N(B120)&gt;0),ROUND(B120-D120,2),"")</f>
        <v/>
      </c>
      <c r="G120" s="18">
        <f>IF(F120="","",ROUND(D120/B120,4))</f>
        <v/>
      </c>
      <c r="H120" s="18">
        <f>IF(F120="","",ROUND(F120/B120,4))</f>
        <v/>
      </c>
      <c r="I120" s="6">
        <f>IF(A120&amp;""="","",IF(C120=0,"بدون وصفة",IF(F120="","بدون سعر",IF(G120&gt;'الإعدادات'!$B$4,"فوق المستهدف","ضمن المستهدف"))))</f>
        <v/>
      </c>
      <c r="J120" s="17">
        <f>IF(D120="","",ROUND(SUMIFS('الوصفات'!$G$6:$G$1005,'الوصفات'!$A$6:$A$1005,A120&amp;""),2))</f>
        <v/>
      </c>
      <c r="K120" s="18">
        <f>IF(AND(ISNUMBER(J120),F120&lt;&gt;""),ROUND(J120/B120,4),"")</f>
        <v/>
      </c>
      <c r="L120" s="17">
        <f>IF(J120="","",ROUND(J120-D120,2))</f>
        <v/>
      </c>
      <c r="M120" s="16">
        <f>IF(F120="","",COUNTIFS($F$6:$F$205,"&gt;"&amp;F120)+COUNTIFS($F$6:F120,F120))</f>
        <v/>
      </c>
    </row>
    <row r="121">
      <c r="A121" s="5" t="n"/>
      <c r="B121" s="15" t="n"/>
      <c r="C121" s="16">
        <f>IF(A121&amp;""="","",COUNTIFS('الوصفات'!$A$6:$A$1005,A121&amp;""))</f>
        <v/>
      </c>
      <c r="D121" s="17">
        <f>IF(A121&amp;""="","",IF(C121=0,"",ROUND(SUMIFS('الوصفات'!$F$6:$F$1005,'الوصفات'!$A$6:$A$1005,A121&amp;""),2)))</f>
        <v/>
      </c>
      <c r="E121" s="17">
        <f>IF(OR(D121="",N('الإعدادات'!$B$4)&lt;=0),"",ROUNDUP(ROUND(D121/'الإعدادات'!$B$4,4),0))</f>
        <v/>
      </c>
      <c r="F121" s="17">
        <f>IF(AND(ISNUMBER(D121),N(B121)&gt;0),ROUND(B121-D121,2),"")</f>
        <v/>
      </c>
      <c r="G121" s="18">
        <f>IF(F121="","",ROUND(D121/B121,4))</f>
        <v/>
      </c>
      <c r="H121" s="18">
        <f>IF(F121="","",ROUND(F121/B121,4))</f>
        <v/>
      </c>
      <c r="I121" s="6">
        <f>IF(A121&amp;""="","",IF(C121=0,"بدون وصفة",IF(F121="","بدون سعر",IF(G121&gt;'الإعدادات'!$B$4,"فوق المستهدف","ضمن المستهدف"))))</f>
        <v/>
      </c>
      <c r="J121" s="17">
        <f>IF(D121="","",ROUND(SUMIFS('الوصفات'!$G$6:$G$1005,'الوصفات'!$A$6:$A$1005,A121&amp;""),2))</f>
        <v/>
      </c>
      <c r="K121" s="18">
        <f>IF(AND(ISNUMBER(J121),F121&lt;&gt;""),ROUND(J121/B121,4),"")</f>
        <v/>
      </c>
      <c r="L121" s="17">
        <f>IF(J121="","",ROUND(J121-D121,2))</f>
        <v/>
      </c>
      <c r="M121" s="16">
        <f>IF(F121="","",COUNTIFS($F$6:$F$205,"&gt;"&amp;F121)+COUNTIFS($F$6:F121,F121))</f>
        <v/>
      </c>
    </row>
    <row r="122">
      <c r="A122" s="5" t="n"/>
      <c r="B122" s="15" t="n"/>
      <c r="C122" s="16">
        <f>IF(A122&amp;""="","",COUNTIFS('الوصفات'!$A$6:$A$1005,A122&amp;""))</f>
        <v/>
      </c>
      <c r="D122" s="17">
        <f>IF(A122&amp;""="","",IF(C122=0,"",ROUND(SUMIFS('الوصفات'!$F$6:$F$1005,'الوصفات'!$A$6:$A$1005,A122&amp;""),2)))</f>
        <v/>
      </c>
      <c r="E122" s="17">
        <f>IF(OR(D122="",N('الإعدادات'!$B$4)&lt;=0),"",ROUNDUP(ROUND(D122/'الإعدادات'!$B$4,4),0))</f>
        <v/>
      </c>
      <c r="F122" s="17">
        <f>IF(AND(ISNUMBER(D122),N(B122)&gt;0),ROUND(B122-D122,2),"")</f>
        <v/>
      </c>
      <c r="G122" s="18">
        <f>IF(F122="","",ROUND(D122/B122,4))</f>
        <v/>
      </c>
      <c r="H122" s="18">
        <f>IF(F122="","",ROUND(F122/B122,4))</f>
        <v/>
      </c>
      <c r="I122" s="6">
        <f>IF(A122&amp;""="","",IF(C122=0,"بدون وصفة",IF(F122="","بدون سعر",IF(G122&gt;'الإعدادات'!$B$4,"فوق المستهدف","ضمن المستهدف"))))</f>
        <v/>
      </c>
      <c r="J122" s="17">
        <f>IF(D122="","",ROUND(SUMIFS('الوصفات'!$G$6:$G$1005,'الوصفات'!$A$6:$A$1005,A122&amp;""),2))</f>
        <v/>
      </c>
      <c r="K122" s="18">
        <f>IF(AND(ISNUMBER(J122),F122&lt;&gt;""),ROUND(J122/B122,4),"")</f>
        <v/>
      </c>
      <c r="L122" s="17">
        <f>IF(J122="","",ROUND(J122-D122,2))</f>
        <v/>
      </c>
      <c r="M122" s="16">
        <f>IF(F122="","",COUNTIFS($F$6:$F$205,"&gt;"&amp;F122)+COUNTIFS($F$6:F122,F122))</f>
        <v/>
      </c>
    </row>
    <row r="123">
      <c r="A123" s="5" t="n"/>
      <c r="B123" s="15" t="n"/>
      <c r="C123" s="16">
        <f>IF(A123&amp;""="","",COUNTIFS('الوصفات'!$A$6:$A$1005,A123&amp;""))</f>
        <v/>
      </c>
      <c r="D123" s="17">
        <f>IF(A123&amp;""="","",IF(C123=0,"",ROUND(SUMIFS('الوصفات'!$F$6:$F$1005,'الوصفات'!$A$6:$A$1005,A123&amp;""),2)))</f>
        <v/>
      </c>
      <c r="E123" s="17">
        <f>IF(OR(D123="",N('الإعدادات'!$B$4)&lt;=0),"",ROUNDUP(ROUND(D123/'الإعدادات'!$B$4,4),0))</f>
        <v/>
      </c>
      <c r="F123" s="17">
        <f>IF(AND(ISNUMBER(D123),N(B123)&gt;0),ROUND(B123-D123,2),"")</f>
        <v/>
      </c>
      <c r="G123" s="18">
        <f>IF(F123="","",ROUND(D123/B123,4))</f>
        <v/>
      </c>
      <c r="H123" s="18">
        <f>IF(F123="","",ROUND(F123/B123,4))</f>
        <v/>
      </c>
      <c r="I123" s="6">
        <f>IF(A123&amp;""="","",IF(C123=0,"بدون وصفة",IF(F123="","بدون سعر",IF(G123&gt;'الإعدادات'!$B$4,"فوق المستهدف","ضمن المستهدف"))))</f>
        <v/>
      </c>
      <c r="J123" s="17">
        <f>IF(D123="","",ROUND(SUMIFS('الوصفات'!$G$6:$G$1005,'الوصفات'!$A$6:$A$1005,A123&amp;""),2))</f>
        <v/>
      </c>
      <c r="K123" s="18">
        <f>IF(AND(ISNUMBER(J123),F123&lt;&gt;""),ROUND(J123/B123,4),"")</f>
        <v/>
      </c>
      <c r="L123" s="17">
        <f>IF(J123="","",ROUND(J123-D123,2))</f>
        <v/>
      </c>
      <c r="M123" s="16">
        <f>IF(F123="","",COUNTIFS($F$6:$F$205,"&gt;"&amp;F123)+COUNTIFS($F$6:F123,F123))</f>
        <v/>
      </c>
    </row>
    <row r="124">
      <c r="A124" s="5" t="n"/>
      <c r="B124" s="15" t="n"/>
      <c r="C124" s="16">
        <f>IF(A124&amp;""="","",COUNTIFS('الوصفات'!$A$6:$A$1005,A124&amp;""))</f>
        <v/>
      </c>
      <c r="D124" s="17">
        <f>IF(A124&amp;""="","",IF(C124=0,"",ROUND(SUMIFS('الوصفات'!$F$6:$F$1005,'الوصفات'!$A$6:$A$1005,A124&amp;""),2)))</f>
        <v/>
      </c>
      <c r="E124" s="17">
        <f>IF(OR(D124="",N('الإعدادات'!$B$4)&lt;=0),"",ROUNDUP(ROUND(D124/'الإعدادات'!$B$4,4),0))</f>
        <v/>
      </c>
      <c r="F124" s="17">
        <f>IF(AND(ISNUMBER(D124),N(B124)&gt;0),ROUND(B124-D124,2),"")</f>
        <v/>
      </c>
      <c r="G124" s="18">
        <f>IF(F124="","",ROUND(D124/B124,4))</f>
        <v/>
      </c>
      <c r="H124" s="18">
        <f>IF(F124="","",ROUND(F124/B124,4))</f>
        <v/>
      </c>
      <c r="I124" s="6">
        <f>IF(A124&amp;""="","",IF(C124=0,"بدون وصفة",IF(F124="","بدون سعر",IF(G124&gt;'الإعدادات'!$B$4,"فوق المستهدف","ضمن المستهدف"))))</f>
        <v/>
      </c>
      <c r="J124" s="17">
        <f>IF(D124="","",ROUND(SUMIFS('الوصفات'!$G$6:$G$1005,'الوصفات'!$A$6:$A$1005,A124&amp;""),2))</f>
        <v/>
      </c>
      <c r="K124" s="18">
        <f>IF(AND(ISNUMBER(J124),F124&lt;&gt;""),ROUND(J124/B124,4),"")</f>
        <v/>
      </c>
      <c r="L124" s="17">
        <f>IF(J124="","",ROUND(J124-D124,2))</f>
        <v/>
      </c>
      <c r="M124" s="16">
        <f>IF(F124="","",COUNTIFS($F$6:$F$205,"&gt;"&amp;F124)+COUNTIFS($F$6:F124,F124))</f>
        <v/>
      </c>
    </row>
    <row r="125">
      <c r="A125" s="5" t="n"/>
      <c r="B125" s="15" t="n"/>
      <c r="C125" s="16">
        <f>IF(A125&amp;""="","",COUNTIFS('الوصفات'!$A$6:$A$1005,A125&amp;""))</f>
        <v/>
      </c>
      <c r="D125" s="17">
        <f>IF(A125&amp;""="","",IF(C125=0,"",ROUND(SUMIFS('الوصفات'!$F$6:$F$1005,'الوصفات'!$A$6:$A$1005,A125&amp;""),2)))</f>
        <v/>
      </c>
      <c r="E125" s="17">
        <f>IF(OR(D125="",N('الإعدادات'!$B$4)&lt;=0),"",ROUNDUP(ROUND(D125/'الإعدادات'!$B$4,4),0))</f>
        <v/>
      </c>
      <c r="F125" s="17">
        <f>IF(AND(ISNUMBER(D125),N(B125)&gt;0),ROUND(B125-D125,2),"")</f>
        <v/>
      </c>
      <c r="G125" s="18">
        <f>IF(F125="","",ROUND(D125/B125,4))</f>
        <v/>
      </c>
      <c r="H125" s="18">
        <f>IF(F125="","",ROUND(F125/B125,4))</f>
        <v/>
      </c>
      <c r="I125" s="6">
        <f>IF(A125&amp;""="","",IF(C125=0,"بدون وصفة",IF(F125="","بدون سعر",IF(G125&gt;'الإعدادات'!$B$4,"فوق المستهدف","ضمن المستهدف"))))</f>
        <v/>
      </c>
      <c r="J125" s="17">
        <f>IF(D125="","",ROUND(SUMIFS('الوصفات'!$G$6:$G$1005,'الوصفات'!$A$6:$A$1005,A125&amp;""),2))</f>
        <v/>
      </c>
      <c r="K125" s="18">
        <f>IF(AND(ISNUMBER(J125),F125&lt;&gt;""),ROUND(J125/B125,4),"")</f>
        <v/>
      </c>
      <c r="L125" s="17">
        <f>IF(J125="","",ROUND(J125-D125,2))</f>
        <v/>
      </c>
      <c r="M125" s="16">
        <f>IF(F125="","",COUNTIFS($F$6:$F$205,"&gt;"&amp;F125)+COUNTIFS($F$6:F125,F125))</f>
        <v/>
      </c>
    </row>
    <row r="126">
      <c r="A126" s="5" t="n"/>
      <c r="B126" s="15" t="n"/>
      <c r="C126" s="16">
        <f>IF(A126&amp;""="","",COUNTIFS('الوصفات'!$A$6:$A$1005,A126&amp;""))</f>
        <v/>
      </c>
      <c r="D126" s="17">
        <f>IF(A126&amp;""="","",IF(C126=0,"",ROUND(SUMIFS('الوصفات'!$F$6:$F$1005,'الوصفات'!$A$6:$A$1005,A126&amp;""),2)))</f>
        <v/>
      </c>
      <c r="E126" s="17">
        <f>IF(OR(D126="",N('الإعدادات'!$B$4)&lt;=0),"",ROUNDUP(ROUND(D126/'الإعدادات'!$B$4,4),0))</f>
        <v/>
      </c>
      <c r="F126" s="17">
        <f>IF(AND(ISNUMBER(D126),N(B126)&gt;0),ROUND(B126-D126,2),"")</f>
        <v/>
      </c>
      <c r="G126" s="18">
        <f>IF(F126="","",ROUND(D126/B126,4))</f>
        <v/>
      </c>
      <c r="H126" s="18">
        <f>IF(F126="","",ROUND(F126/B126,4))</f>
        <v/>
      </c>
      <c r="I126" s="6">
        <f>IF(A126&amp;""="","",IF(C126=0,"بدون وصفة",IF(F126="","بدون سعر",IF(G126&gt;'الإعدادات'!$B$4,"فوق المستهدف","ضمن المستهدف"))))</f>
        <v/>
      </c>
      <c r="J126" s="17">
        <f>IF(D126="","",ROUND(SUMIFS('الوصفات'!$G$6:$G$1005,'الوصفات'!$A$6:$A$1005,A126&amp;""),2))</f>
        <v/>
      </c>
      <c r="K126" s="18">
        <f>IF(AND(ISNUMBER(J126),F126&lt;&gt;""),ROUND(J126/B126,4),"")</f>
        <v/>
      </c>
      <c r="L126" s="17">
        <f>IF(J126="","",ROUND(J126-D126,2))</f>
        <v/>
      </c>
      <c r="M126" s="16">
        <f>IF(F126="","",COUNTIFS($F$6:$F$205,"&gt;"&amp;F126)+COUNTIFS($F$6:F126,F126))</f>
        <v/>
      </c>
    </row>
    <row r="127">
      <c r="A127" s="5" t="n"/>
      <c r="B127" s="15" t="n"/>
      <c r="C127" s="16">
        <f>IF(A127&amp;""="","",COUNTIFS('الوصفات'!$A$6:$A$1005,A127&amp;""))</f>
        <v/>
      </c>
      <c r="D127" s="17">
        <f>IF(A127&amp;""="","",IF(C127=0,"",ROUND(SUMIFS('الوصفات'!$F$6:$F$1005,'الوصفات'!$A$6:$A$1005,A127&amp;""),2)))</f>
        <v/>
      </c>
      <c r="E127" s="17">
        <f>IF(OR(D127="",N('الإعدادات'!$B$4)&lt;=0),"",ROUNDUP(ROUND(D127/'الإعدادات'!$B$4,4),0))</f>
        <v/>
      </c>
      <c r="F127" s="17">
        <f>IF(AND(ISNUMBER(D127),N(B127)&gt;0),ROUND(B127-D127,2),"")</f>
        <v/>
      </c>
      <c r="G127" s="18">
        <f>IF(F127="","",ROUND(D127/B127,4))</f>
        <v/>
      </c>
      <c r="H127" s="18">
        <f>IF(F127="","",ROUND(F127/B127,4))</f>
        <v/>
      </c>
      <c r="I127" s="6">
        <f>IF(A127&amp;""="","",IF(C127=0,"بدون وصفة",IF(F127="","بدون سعر",IF(G127&gt;'الإعدادات'!$B$4,"فوق المستهدف","ضمن المستهدف"))))</f>
        <v/>
      </c>
      <c r="J127" s="17">
        <f>IF(D127="","",ROUND(SUMIFS('الوصفات'!$G$6:$G$1005,'الوصفات'!$A$6:$A$1005,A127&amp;""),2))</f>
        <v/>
      </c>
      <c r="K127" s="18">
        <f>IF(AND(ISNUMBER(J127),F127&lt;&gt;""),ROUND(J127/B127,4),"")</f>
        <v/>
      </c>
      <c r="L127" s="17">
        <f>IF(J127="","",ROUND(J127-D127,2))</f>
        <v/>
      </c>
      <c r="M127" s="16">
        <f>IF(F127="","",COUNTIFS($F$6:$F$205,"&gt;"&amp;F127)+COUNTIFS($F$6:F127,F127))</f>
        <v/>
      </c>
    </row>
    <row r="128">
      <c r="A128" s="5" t="n"/>
      <c r="B128" s="15" t="n"/>
      <c r="C128" s="16">
        <f>IF(A128&amp;""="","",COUNTIFS('الوصفات'!$A$6:$A$1005,A128&amp;""))</f>
        <v/>
      </c>
      <c r="D128" s="17">
        <f>IF(A128&amp;""="","",IF(C128=0,"",ROUND(SUMIFS('الوصفات'!$F$6:$F$1005,'الوصفات'!$A$6:$A$1005,A128&amp;""),2)))</f>
        <v/>
      </c>
      <c r="E128" s="17">
        <f>IF(OR(D128="",N('الإعدادات'!$B$4)&lt;=0),"",ROUNDUP(ROUND(D128/'الإعدادات'!$B$4,4),0))</f>
        <v/>
      </c>
      <c r="F128" s="17">
        <f>IF(AND(ISNUMBER(D128),N(B128)&gt;0),ROUND(B128-D128,2),"")</f>
        <v/>
      </c>
      <c r="G128" s="18">
        <f>IF(F128="","",ROUND(D128/B128,4))</f>
        <v/>
      </c>
      <c r="H128" s="18">
        <f>IF(F128="","",ROUND(F128/B128,4))</f>
        <v/>
      </c>
      <c r="I128" s="6">
        <f>IF(A128&amp;""="","",IF(C128=0,"بدون وصفة",IF(F128="","بدون سعر",IF(G128&gt;'الإعدادات'!$B$4,"فوق المستهدف","ضمن المستهدف"))))</f>
        <v/>
      </c>
      <c r="J128" s="17">
        <f>IF(D128="","",ROUND(SUMIFS('الوصفات'!$G$6:$G$1005,'الوصفات'!$A$6:$A$1005,A128&amp;""),2))</f>
        <v/>
      </c>
      <c r="K128" s="18">
        <f>IF(AND(ISNUMBER(J128),F128&lt;&gt;""),ROUND(J128/B128,4),"")</f>
        <v/>
      </c>
      <c r="L128" s="17">
        <f>IF(J128="","",ROUND(J128-D128,2))</f>
        <v/>
      </c>
      <c r="M128" s="16">
        <f>IF(F128="","",COUNTIFS($F$6:$F$205,"&gt;"&amp;F128)+COUNTIFS($F$6:F128,F128))</f>
        <v/>
      </c>
    </row>
    <row r="129">
      <c r="A129" s="5" t="n"/>
      <c r="B129" s="15" t="n"/>
      <c r="C129" s="16">
        <f>IF(A129&amp;""="","",COUNTIFS('الوصفات'!$A$6:$A$1005,A129&amp;""))</f>
        <v/>
      </c>
      <c r="D129" s="17">
        <f>IF(A129&amp;""="","",IF(C129=0,"",ROUND(SUMIFS('الوصفات'!$F$6:$F$1005,'الوصفات'!$A$6:$A$1005,A129&amp;""),2)))</f>
        <v/>
      </c>
      <c r="E129" s="17">
        <f>IF(OR(D129="",N('الإعدادات'!$B$4)&lt;=0),"",ROUNDUP(ROUND(D129/'الإعدادات'!$B$4,4),0))</f>
        <v/>
      </c>
      <c r="F129" s="17">
        <f>IF(AND(ISNUMBER(D129),N(B129)&gt;0),ROUND(B129-D129,2),"")</f>
        <v/>
      </c>
      <c r="G129" s="18">
        <f>IF(F129="","",ROUND(D129/B129,4))</f>
        <v/>
      </c>
      <c r="H129" s="18">
        <f>IF(F129="","",ROUND(F129/B129,4))</f>
        <v/>
      </c>
      <c r="I129" s="6">
        <f>IF(A129&amp;""="","",IF(C129=0,"بدون وصفة",IF(F129="","بدون سعر",IF(G129&gt;'الإعدادات'!$B$4,"فوق المستهدف","ضمن المستهدف"))))</f>
        <v/>
      </c>
      <c r="J129" s="17">
        <f>IF(D129="","",ROUND(SUMIFS('الوصفات'!$G$6:$G$1005,'الوصفات'!$A$6:$A$1005,A129&amp;""),2))</f>
        <v/>
      </c>
      <c r="K129" s="18">
        <f>IF(AND(ISNUMBER(J129),F129&lt;&gt;""),ROUND(J129/B129,4),"")</f>
        <v/>
      </c>
      <c r="L129" s="17">
        <f>IF(J129="","",ROUND(J129-D129,2))</f>
        <v/>
      </c>
      <c r="M129" s="16">
        <f>IF(F129="","",COUNTIFS($F$6:$F$205,"&gt;"&amp;F129)+COUNTIFS($F$6:F129,F129))</f>
        <v/>
      </c>
    </row>
    <row r="130">
      <c r="A130" s="5" t="n"/>
      <c r="B130" s="15" t="n"/>
      <c r="C130" s="16">
        <f>IF(A130&amp;""="","",COUNTIFS('الوصفات'!$A$6:$A$1005,A130&amp;""))</f>
        <v/>
      </c>
      <c r="D130" s="17">
        <f>IF(A130&amp;""="","",IF(C130=0,"",ROUND(SUMIFS('الوصفات'!$F$6:$F$1005,'الوصفات'!$A$6:$A$1005,A130&amp;""),2)))</f>
        <v/>
      </c>
      <c r="E130" s="17">
        <f>IF(OR(D130="",N('الإعدادات'!$B$4)&lt;=0),"",ROUNDUP(ROUND(D130/'الإعدادات'!$B$4,4),0))</f>
        <v/>
      </c>
      <c r="F130" s="17">
        <f>IF(AND(ISNUMBER(D130),N(B130)&gt;0),ROUND(B130-D130,2),"")</f>
        <v/>
      </c>
      <c r="G130" s="18">
        <f>IF(F130="","",ROUND(D130/B130,4))</f>
        <v/>
      </c>
      <c r="H130" s="18">
        <f>IF(F130="","",ROUND(F130/B130,4))</f>
        <v/>
      </c>
      <c r="I130" s="6">
        <f>IF(A130&amp;""="","",IF(C130=0,"بدون وصفة",IF(F130="","بدون سعر",IF(G130&gt;'الإعدادات'!$B$4,"فوق المستهدف","ضمن المستهدف"))))</f>
        <v/>
      </c>
      <c r="J130" s="17">
        <f>IF(D130="","",ROUND(SUMIFS('الوصفات'!$G$6:$G$1005,'الوصفات'!$A$6:$A$1005,A130&amp;""),2))</f>
        <v/>
      </c>
      <c r="K130" s="18">
        <f>IF(AND(ISNUMBER(J130),F130&lt;&gt;""),ROUND(J130/B130,4),"")</f>
        <v/>
      </c>
      <c r="L130" s="17">
        <f>IF(J130="","",ROUND(J130-D130,2))</f>
        <v/>
      </c>
      <c r="M130" s="16">
        <f>IF(F130="","",COUNTIFS($F$6:$F$205,"&gt;"&amp;F130)+COUNTIFS($F$6:F130,F130))</f>
        <v/>
      </c>
    </row>
    <row r="131">
      <c r="A131" s="5" t="n"/>
      <c r="B131" s="15" t="n"/>
      <c r="C131" s="16">
        <f>IF(A131&amp;""="","",COUNTIFS('الوصفات'!$A$6:$A$1005,A131&amp;""))</f>
        <v/>
      </c>
      <c r="D131" s="17">
        <f>IF(A131&amp;""="","",IF(C131=0,"",ROUND(SUMIFS('الوصفات'!$F$6:$F$1005,'الوصفات'!$A$6:$A$1005,A131&amp;""),2)))</f>
        <v/>
      </c>
      <c r="E131" s="17">
        <f>IF(OR(D131="",N('الإعدادات'!$B$4)&lt;=0),"",ROUNDUP(ROUND(D131/'الإعدادات'!$B$4,4),0))</f>
        <v/>
      </c>
      <c r="F131" s="17">
        <f>IF(AND(ISNUMBER(D131),N(B131)&gt;0),ROUND(B131-D131,2),"")</f>
        <v/>
      </c>
      <c r="G131" s="18">
        <f>IF(F131="","",ROUND(D131/B131,4))</f>
        <v/>
      </c>
      <c r="H131" s="18">
        <f>IF(F131="","",ROUND(F131/B131,4))</f>
        <v/>
      </c>
      <c r="I131" s="6">
        <f>IF(A131&amp;""="","",IF(C131=0,"بدون وصفة",IF(F131="","بدون سعر",IF(G131&gt;'الإعدادات'!$B$4,"فوق المستهدف","ضمن المستهدف"))))</f>
        <v/>
      </c>
      <c r="J131" s="17">
        <f>IF(D131="","",ROUND(SUMIFS('الوصفات'!$G$6:$G$1005,'الوصفات'!$A$6:$A$1005,A131&amp;""),2))</f>
        <v/>
      </c>
      <c r="K131" s="18">
        <f>IF(AND(ISNUMBER(J131),F131&lt;&gt;""),ROUND(J131/B131,4),"")</f>
        <v/>
      </c>
      <c r="L131" s="17">
        <f>IF(J131="","",ROUND(J131-D131,2))</f>
        <v/>
      </c>
      <c r="M131" s="16">
        <f>IF(F131="","",COUNTIFS($F$6:$F$205,"&gt;"&amp;F131)+COUNTIFS($F$6:F131,F131))</f>
        <v/>
      </c>
    </row>
    <row r="132">
      <c r="A132" s="5" t="n"/>
      <c r="B132" s="15" t="n"/>
      <c r="C132" s="16">
        <f>IF(A132&amp;""="","",COUNTIFS('الوصفات'!$A$6:$A$1005,A132&amp;""))</f>
        <v/>
      </c>
      <c r="D132" s="17">
        <f>IF(A132&amp;""="","",IF(C132=0,"",ROUND(SUMIFS('الوصفات'!$F$6:$F$1005,'الوصفات'!$A$6:$A$1005,A132&amp;""),2)))</f>
        <v/>
      </c>
      <c r="E132" s="17">
        <f>IF(OR(D132="",N('الإعدادات'!$B$4)&lt;=0),"",ROUNDUP(ROUND(D132/'الإعدادات'!$B$4,4),0))</f>
        <v/>
      </c>
      <c r="F132" s="17">
        <f>IF(AND(ISNUMBER(D132),N(B132)&gt;0),ROUND(B132-D132,2),"")</f>
        <v/>
      </c>
      <c r="G132" s="18">
        <f>IF(F132="","",ROUND(D132/B132,4))</f>
        <v/>
      </c>
      <c r="H132" s="18">
        <f>IF(F132="","",ROUND(F132/B132,4))</f>
        <v/>
      </c>
      <c r="I132" s="6">
        <f>IF(A132&amp;""="","",IF(C132=0,"بدون وصفة",IF(F132="","بدون سعر",IF(G132&gt;'الإعدادات'!$B$4,"فوق المستهدف","ضمن المستهدف"))))</f>
        <v/>
      </c>
      <c r="J132" s="17">
        <f>IF(D132="","",ROUND(SUMIFS('الوصفات'!$G$6:$G$1005,'الوصفات'!$A$6:$A$1005,A132&amp;""),2))</f>
        <v/>
      </c>
      <c r="K132" s="18">
        <f>IF(AND(ISNUMBER(J132),F132&lt;&gt;""),ROUND(J132/B132,4),"")</f>
        <v/>
      </c>
      <c r="L132" s="17">
        <f>IF(J132="","",ROUND(J132-D132,2))</f>
        <v/>
      </c>
      <c r="M132" s="16">
        <f>IF(F132="","",COUNTIFS($F$6:$F$205,"&gt;"&amp;F132)+COUNTIFS($F$6:F132,F132))</f>
        <v/>
      </c>
    </row>
    <row r="133">
      <c r="A133" s="5" t="n"/>
      <c r="B133" s="15" t="n"/>
      <c r="C133" s="16">
        <f>IF(A133&amp;""="","",COUNTIFS('الوصفات'!$A$6:$A$1005,A133&amp;""))</f>
        <v/>
      </c>
      <c r="D133" s="17">
        <f>IF(A133&amp;""="","",IF(C133=0,"",ROUND(SUMIFS('الوصفات'!$F$6:$F$1005,'الوصفات'!$A$6:$A$1005,A133&amp;""),2)))</f>
        <v/>
      </c>
      <c r="E133" s="17">
        <f>IF(OR(D133="",N('الإعدادات'!$B$4)&lt;=0),"",ROUNDUP(ROUND(D133/'الإعدادات'!$B$4,4),0))</f>
        <v/>
      </c>
      <c r="F133" s="17">
        <f>IF(AND(ISNUMBER(D133),N(B133)&gt;0),ROUND(B133-D133,2),"")</f>
        <v/>
      </c>
      <c r="G133" s="18">
        <f>IF(F133="","",ROUND(D133/B133,4))</f>
        <v/>
      </c>
      <c r="H133" s="18">
        <f>IF(F133="","",ROUND(F133/B133,4))</f>
        <v/>
      </c>
      <c r="I133" s="6">
        <f>IF(A133&amp;""="","",IF(C133=0,"بدون وصفة",IF(F133="","بدون سعر",IF(G133&gt;'الإعدادات'!$B$4,"فوق المستهدف","ضمن المستهدف"))))</f>
        <v/>
      </c>
      <c r="J133" s="17">
        <f>IF(D133="","",ROUND(SUMIFS('الوصفات'!$G$6:$G$1005,'الوصفات'!$A$6:$A$1005,A133&amp;""),2))</f>
        <v/>
      </c>
      <c r="K133" s="18">
        <f>IF(AND(ISNUMBER(J133),F133&lt;&gt;""),ROUND(J133/B133,4),"")</f>
        <v/>
      </c>
      <c r="L133" s="17">
        <f>IF(J133="","",ROUND(J133-D133,2))</f>
        <v/>
      </c>
      <c r="M133" s="16">
        <f>IF(F133="","",COUNTIFS($F$6:$F$205,"&gt;"&amp;F133)+COUNTIFS($F$6:F133,F133))</f>
        <v/>
      </c>
    </row>
    <row r="134">
      <c r="A134" s="5" t="n"/>
      <c r="B134" s="15" t="n"/>
      <c r="C134" s="16">
        <f>IF(A134&amp;""="","",COUNTIFS('الوصفات'!$A$6:$A$1005,A134&amp;""))</f>
        <v/>
      </c>
      <c r="D134" s="17">
        <f>IF(A134&amp;""="","",IF(C134=0,"",ROUND(SUMIFS('الوصفات'!$F$6:$F$1005,'الوصفات'!$A$6:$A$1005,A134&amp;""),2)))</f>
        <v/>
      </c>
      <c r="E134" s="17">
        <f>IF(OR(D134="",N('الإعدادات'!$B$4)&lt;=0),"",ROUNDUP(ROUND(D134/'الإعدادات'!$B$4,4),0))</f>
        <v/>
      </c>
      <c r="F134" s="17">
        <f>IF(AND(ISNUMBER(D134),N(B134)&gt;0),ROUND(B134-D134,2),"")</f>
        <v/>
      </c>
      <c r="G134" s="18">
        <f>IF(F134="","",ROUND(D134/B134,4))</f>
        <v/>
      </c>
      <c r="H134" s="18">
        <f>IF(F134="","",ROUND(F134/B134,4))</f>
        <v/>
      </c>
      <c r="I134" s="6">
        <f>IF(A134&amp;""="","",IF(C134=0,"بدون وصفة",IF(F134="","بدون سعر",IF(G134&gt;'الإعدادات'!$B$4,"فوق المستهدف","ضمن المستهدف"))))</f>
        <v/>
      </c>
      <c r="J134" s="17">
        <f>IF(D134="","",ROUND(SUMIFS('الوصفات'!$G$6:$G$1005,'الوصفات'!$A$6:$A$1005,A134&amp;""),2))</f>
        <v/>
      </c>
      <c r="K134" s="18">
        <f>IF(AND(ISNUMBER(J134),F134&lt;&gt;""),ROUND(J134/B134,4),"")</f>
        <v/>
      </c>
      <c r="L134" s="17">
        <f>IF(J134="","",ROUND(J134-D134,2))</f>
        <v/>
      </c>
      <c r="M134" s="16">
        <f>IF(F134="","",COUNTIFS($F$6:$F$205,"&gt;"&amp;F134)+COUNTIFS($F$6:F134,F134))</f>
        <v/>
      </c>
    </row>
    <row r="135">
      <c r="A135" s="5" t="n"/>
      <c r="B135" s="15" t="n"/>
      <c r="C135" s="16">
        <f>IF(A135&amp;""="","",COUNTIFS('الوصفات'!$A$6:$A$1005,A135&amp;""))</f>
        <v/>
      </c>
      <c r="D135" s="17">
        <f>IF(A135&amp;""="","",IF(C135=0,"",ROUND(SUMIFS('الوصفات'!$F$6:$F$1005,'الوصفات'!$A$6:$A$1005,A135&amp;""),2)))</f>
        <v/>
      </c>
      <c r="E135" s="17">
        <f>IF(OR(D135="",N('الإعدادات'!$B$4)&lt;=0),"",ROUNDUP(ROUND(D135/'الإعدادات'!$B$4,4),0))</f>
        <v/>
      </c>
      <c r="F135" s="17">
        <f>IF(AND(ISNUMBER(D135),N(B135)&gt;0),ROUND(B135-D135,2),"")</f>
        <v/>
      </c>
      <c r="G135" s="18">
        <f>IF(F135="","",ROUND(D135/B135,4))</f>
        <v/>
      </c>
      <c r="H135" s="18">
        <f>IF(F135="","",ROUND(F135/B135,4))</f>
        <v/>
      </c>
      <c r="I135" s="6">
        <f>IF(A135&amp;""="","",IF(C135=0,"بدون وصفة",IF(F135="","بدون سعر",IF(G135&gt;'الإعدادات'!$B$4,"فوق المستهدف","ضمن المستهدف"))))</f>
        <v/>
      </c>
      <c r="J135" s="17">
        <f>IF(D135="","",ROUND(SUMIFS('الوصفات'!$G$6:$G$1005,'الوصفات'!$A$6:$A$1005,A135&amp;""),2))</f>
        <v/>
      </c>
      <c r="K135" s="18">
        <f>IF(AND(ISNUMBER(J135),F135&lt;&gt;""),ROUND(J135/B135,4),"")</f>
        <v/>
      </c>
      <c r="L135" s="17">
        <f>IF(J135="","",ROUND(J135-D135,2))</f>
        <v/>
      </c>
      <c r="M135" s="16">
        <f>IF(F135="","",COUNTIFS($F$6:$F$205,"&gt;"&amp;F135)+COUNTIFS($F$6:F135,F135))</f>
        <v/>
      </c>
    </row>
    <row r="136">
      <c r="A136" s="5" t="n"/>
      <c r="B136" s="15" t="n"/>
      <c r="C136" s="16">
        <f>IF(A136&amp;""="","",COUNTIFS('الوصفات'!$A$6:$A$1005,A136&amp;""))</f>
        <v/>
      </c>
      <c r="D136" s="17">
        <f>IF(A136&amp;""="","",IF(C136=0,"",ROUND(SUMIFS('الوصفات'!$F$6:$F$1005,'الوصفات'!$A$6:$A$1005,A136&amp;""),2)))</f>
        <v/>
      </c>
      <c r="E136" s="17">
        <f>IF(OR(D136="",N('الإعدادات'!$B$4)&lt;=0),"",ROUNDUP(ROUND(D136/'الإعدادات'!$B$4,4),0))</f>
        <v/>
      </c>
      <c r="F136" s="17">
        <f>IF(AND(ISNUMBER(D136),N(B136)&gt;0),ROUND(B136-D136,2),"")</f>
        <v/>
      </c>
      <c r="G136" s="18">
        <f>IF(F136="","",ROUND(D136/B136,4))</f>
        <v/>
      </c>
      <c r="H136" s="18">
        <f>IF(F136="","",ROUND(F136/B136,4))</f>
        <v/>
      </c>
      <c r="I136" s="6">
        <f>IF(A136&amp;""="","",IF(C136=0,"بدون وصفة",IF(F136="","بدون سعر",IF(G136&gt;'الإعدادات'!$B$4,"فوق المستهدف","ضمن المستهدف"))))</f>
        <v/>
      </c>
      <c r="J136" s="17">
        <f>IF(D136="","",ROUND(SUMIFS('الوصفات'!$G$6:$G$1005,'الوصفات'!$A$6:$A$1005,A136&amp;""),2))</f>
        <v/>
      </c>
      <c r="K136" s="18">
        <f>IF(AND(ISNUMBER(J136),F136&lt;&gt;""),ROUND(J136/B136,4),"")</f>
        <v/>
      </c>
      <c r="L136" s="17">
        <f>IF(J136="","",ROUND(J136-D136,2))</f>
        <v/>
      </c>
      <c r="M136" s="16">
        <f>IF(F136="","",COUNTIFS($F$6:$F$205,"&gt;"&amp;F136)+COUNTIFS($F$6:F136,F136))</f>
        <v/>
      </c>
    </row>
    <row r="137">
      <c r="A137" s="5" t="n"/>
      <c r="B137" s="15" t="n"/>
      <c r="C137" s="16">
        <f>IF(A137&amp;""="","",COUNTIFS('الوصفات'!$A$6:$A$1005,A137&amp;""))</f>
        <v/>
      </c>
      <c r="D137" s="17">
        <f>IF(A137&amp;""="","",IF(C137=0,"",ROUND(SUMIFS('الوصفات'!$F$6:$F$1005,'الوصفات'!$A$6:$A$1005,A137&amp;""),2)))</f>
        <v/>
      </c>
      <c r="E137" s="17">
        <f>IF(OR(D137="",N('الإعدادات'!$B$4)&lt;=0),"",ROUNDUP(ROUND(D137/'الإعدادات'!$B$4,4),0))</f>
        <v/>
      </c>
      <c r="F137" s="17">
        <f>IF(AND(ISNUMBER(D137),N(B137)&gt;0),ROUND(B137-D137,2),"")</f>
        <v/>
      </c>
      <c r="G137" s="18">
        <f>IF(F137="","",ROUND(D137/B137,4))</f>
        <v/>
      </c>
      <c r="H137" s="18">
        <f>IF(F137="","",ROUND(F137/B137,4))</f>
        <v/>
      </c>
      <c r="I137" s="6">
        <f>IF(A137&amp;""="","",IF(C137=0,"بدون وصفة",IF(F137="","بدون سعر",IF(G137&gt;'الإعدادات'!$B$4,"فوق المستهدف","ضمن المستهدف"))))</f>
        <v/>
      </c>
      <c r="J137" s="17">
        <f>IF(D137="","",ROUND(SUMIFS('الوصفات'!$G$6:$G$1005,'الوصفات'!$A$6:$A$1005,A137&amp;""),2))</f>
        <v/>
      </c>
      <c r="K137" s="18">
        <f>IF(AND(ISNUMBER(J137),F137&lt;&gt;""),ROUND(J137/B137,4),"")</f>
        <v/>
      </c>
      <c r="L137" s="17">
        <f>IF(J137="","",ROUND(J137-D137,2))</f>
        <v/>
      </c>
      <c r="M137" s="16">
        <f>IF(F137="","",COUNTIFS($F$6:$F$205,"&gt;"&amp;F137)+COUNTIFS($F$6:F137,F137))</f>
        <v/>
      </c>
    </row>
    <row r="138">
      <c r="A138" s="5" t="n"/>
      <c r="B138" s="15" t="n"/>
      <c r="C138" s="16">
        <f>IF(A138&amp;""="","",COUNTIFS('الوصفات'!$A$6:$A$1005,A138&amp;""))</f>
        <v/>
      </c>
      <c r="D138" s="17">
        <f>IF(A138&amp;""="","",IF(C138=0,"",ROUND(SUMIFS('الوصفات'!$F$6:$F$1005,'الوصفات'!$A$6:$A$1005,A138&amp;""),2)))</f>
        <v/>
      </c>
      <c r="E138" s="17">
        <f>IF(OR(D138="",N('الإعدادات'!$B$4)&lt;=0),"",ROUNDUP(ROUND(D138/'الإعدادات'!$B$4,4),0))</f>
        <v/>
      </c>
      <c r="F138" s="17">
        <f>IF(AND(ISNUMBER(D138),N(B138)&gt;0),ROUND(B138-D138,2),"")</f>
        <v/>
      </c>
      <c r="G138" s="18">
        <f>IF(F138="","",ROUND(D138/B138,4))</f>
        <v/>
      </c>
      <c r="H138" s="18">
        <f>IF(F138="","",ROUND(F138/B138,4))</f>
        <v/>
      </c>
      <c r="I138" s="6">
        <f>IF(A138&amp;""="","",IF(C138=0,"بدون وصفة",IF(F138="","بدون سعر",IF(G138&gt;'الإعدادات'!$B$4,"فوق المستهدف","ضمن المستهدف"))))</f>
        <v/>
      </c>
      <c r="J138" s="17">
        <f>IF(D138="","",ROUND(SUMIFS('الوصفات'!$G$6:$G$1005,'الوصفات'!$A$6:$A$1005,A138&amp;""),2))</f>
        <v/>
      </c>
      <c r="K138" s="18">
        <f>IF(AND(ISNUMBER(J138),F138&lt;&gt;""),ROUND(J138/B138,4),"")</f>
        <v/>
      </c>
      <c r="L138" s="17">
        <f>IF(J138="","",ROUND(J138-D138,2))</f>
        <v/>
      </c>
      <c r="M138" s="16">
        <f>IF(F138="","",COUNTIFS($F$6:$F$205,"&gt;"&amp;F138)+COUNTIFS($F$6:F138,F138))</f>
        <v/>
      </c>
    </row>
    <row r="139">
      <c r="A139" s="5" t="n"/>
      <c r="B139" s="15" t="n"/>
      <c r="C139" s="16">
        <f>IF(A139&amp;""="","",COUNTIFS('الوصفات'!$A$6:$A$1005,A139&amp;""))</f>
        <v/>
      </c>
      <c r="D139" s="17">
        <f>IF(A139&amp;""="","",IF(C139=0,"",ROUND(SUMIFS('الوصفات'!$F$6:$F$1005,'الوصفات'!$A$6:$A$1005,A139&amp;""),2)))</f>
        <v/>
      </c>
      <c r="E139" s="17">
        <f>IF(OR(D139="",N('الإعدادات'!$B$4)&lt;=0),"",ROUNDUP(ROUND(D139/'الإعدادات'!$B$4,4),0))</f>
        <v/>
      </c>
      <c r="F139" s="17">
        <f>IF(AND(ISNUMBER(D139),N(B139)&gt;0),ROUND(B139-D139,2),"")</f>
        <v/>
      </c>
      <c r="G139" s="18">
        <f>IF(F139="","",ROUND(D139/B139,4))</f>
        <v/>
      </c>
      <c r="H139" s="18">
        <f>IF(F139="","",ROUND(F139/B139,4))</f>
        <v/>
      </c>
      <c r="I139" s="6">
        <f>IF(A139&amp;""="","",IF(C139=0,"بدون وصفة",IF(F139="","بدون سعر",IF(G139&gt;'الإعدادات'!$B$4,"فوق المستهدف","ضمن المستهدف"))))</f>
        <v/>
      </c>
      <c r="J139" s="17">
        <f>IF(D139="","",ROUND(SUMIFS('الوصفات'!$G$6:$G$1005,'الوصفات'!$A$6:$A$1005,A139&amp;""),2))</f>
        <v/>
      </c>
      <c r="K139" s="18">
        <f>IF(AND(ISNUMBER(J139),F139&lt;&gt;""),ROUND(J139/B139,4),"")</f>
        <v/>
      </c>
      <c r="L139" s="17">
        <f>IF(J139="","",ROUND(J139-D139,2))</f>
        <v/>
      </c>
      <c r="M139" s="16">
        <f>IF(F139="","",COUNTIFS($F$6:$F$205,"&gt;"&amp;F139)+COUNTIFS($F$6:F139,F139))</f>
        <v/>
      </c>
    </row>
    <row r="140">
      <c r="A140" s="5" t="n"/>
      <c r="B140" s="15" t="n"/>
      <c r="C140" s="16">
        <f>IF(A140&amp;""="","",COUNTIFS('الوصفات'!$A$6:$A$1005,A140&amp;""))</f>
        <v/>
      </c>
      <c r="D140" s="17">
        <f>IF(A140&amp;""="","",IF(C140=0,"",ROUND(SUMIFS('الوصفات'!$F$6:$F$1005,'الوصفات'!$A$6:$A$1005,A140&amp;""),2)))</f>
        <v/>
      </c>
      <c r="E140" s="17">
        <f>IF(OR(D140="",N('الإعدادات'!$B$4)&lt;=0),"",ROUNDUP(ROUND(D140/'الإعدادات'!$B$4,4),0))</f>
        <v/>
      </c>
      <c r="F140" s="17">
        <f>IF(AND(ISNUMBER(D140),N(B140)&gt;0),ROUND(B140-D140,2),"")</f>
        <v/>
      </c>
      <c r="G140" s="18">
        <f>IF(F140="","",ROUND(D140/B140,4))</f>
        <v/>
      </c>
      <c r="H140" s="18">
        <f>IF(F140="","",ROUND(F140/B140,4))</f>
        <v/>
      </c>
      <c r="I140" s="6">
        <f>IF(A140&amp;""="","",IF(C140=0,"بدون وصفة",IF(F140="","بدون سعر",IF(G140&gt;'الإعدادات'!$B$4,"فوق المستهدف","ضمن المستهدف"))))</f>
        <v/>
      </c>
      <c r="J140" s="17">
        <f>IF(D140="","",ROUND(SUMIFS('الوصفات'!$G$6:$G$1005,'الوصفات'!$A$6:$A$1005,A140&amp;""),2))</f>
        <v/>
      </c>
      <c r="K140" s="18">
        <f>IF(AND(ISNUMBER(J140),F140&lt;&gt;""),ROUND(J140/B140,4),"")</f>
        <v/>
      </c>
      <c r="L140" s="17">
        <f>IF(J140="","",ROUND(J140-D140,2))</f>
        <v/>
      </c>
      <c r="M140" s="16">
        <f>IF(F140="","",COUNTIFS($F$6:$F$205,"&gt;"&amp;F140)+COUNTIFS($F$6:F140,F140))</f>
        <v/>
      </c>
    </row>
    <row r="141">
      <c r="A141" s="5" t="n"/>
      <c r="B141" s="15" t="n"/>
      <c r="C141" s="16">
        <f>IF(A141&amp;""="","",COUNTIFS('الوصفات'!$A$6:$A$1005,A141&amp;""))</f>
        <v/>
      </c>
      <c r="D141" s="17">
        <f>IF(A141&amp;""="","",IF(C141=0,"",ROUND(SUMIFS('الوصفات'!$F$6:$F$1005,'الوصفات'!$A$6:$A$1005,A141&amp;""),2)))</f>
        <v/>
      </c>
      <c r="E141" s="17">
        <f>IF(OR(D141="",N('الإعدادات'!$B$4)&lt;=0),"",ROUNDUP(ROUND(D141/'الإعدادات'!$B$4,4),0))</f>
        <v/>
      </c>
      <c r="F141" s="17">
        <f>IF(AND(ISNUMBER(D141),N(B141)&gt;0),ROUND(B141-D141,2),"")</f>
        <v/>
      </c>
      <c r="G141" s="18">
        <f>IF(F141="","",ROUND(D141/B141,4))</f>
        <v/>
      </c>
      <c r="H141" s="18">
        <f>IF(F141="","",ROUND(F141/B141,4))</f>
        <v/>
      </c>
      <c r="I141" s="6">
        <f>IF(A141&amp;""="","",IF(C141=0,"بدون وصفة",IF(F141="","بدون سعر",IF(G141&gt;'الإعدادات'!$B$4,"فوق المستهدف","ضمن المستهدف"))))</f>
        <v/>
      </c>
      <c r="J141" s="17">
        <f>IF(D141="","",ROUND(SUMIFS('الوصفات'!$G$6:$G$1005,'الوصفات'!$A$6:$A$1005,A141&amp;""),2))</f>
        <v/>
      </c>
      <c r="K141" s="18">
        <f>IF(AND(ISNUMBER(J141),F141&lt;&gt;""),ROUND(J141/B141,4),"")</f>
        <v/>
      </c>
      <c r="L141" s="17">
        <f>IF(J141="","",ROUND(J141-D141,2))</f>
        <v/>
      </c>
      <c r="M141" s="16">
        <f>IF(F141="","",COUNTIFS($F$6:$F$205,"&gt;"&amp;F141)+COUNTIFS($F$6:F141,F141))</f>
        <v/>
      </c>
    </row>
    <row r="142">
      <c r="A142" s="5" t="n"/>
      <c r="B142" s="15" t="n"/>
      <c r="C142" s="16">
        <f>IF(A142&amp;""="","",COUNTIFS('الوصفات'!$A$6:$A$1005,A142&amp;""))</f>
        <v/>
      </c>
      <c r="D142" s="17">
        <f>IF(A142&amp;""="","",IF(C142=0,"",ROUND(SUMIFS('الوصفات'!$F$6:$F$1005,'الوصفات'!$A$6:$A$1005,A142&amp;""),2)))</f>
        <v/>
      </c>
      <c r="E142" s="17">
        <f>IF(OR(D142="",N('الإعدادات'!$B$4)&lt;=0),"",ROUNDUP(ROUND(D142/'الإعدادات'!$B$4,4),0))</f>
        <v/>
      </c>
      <c r="F142" s="17">
        <f>IF(AND(ISNUMBER(D142),N(B142)&gt;0),ROUND(B142-D142,2),"")</f>
        <v/>
      </c>
      <c r="G142" s="18">
        <f>IF(F142="","",ROUND(D142/B142,4))</f>
        <v/>
      </c>
      <c r="H142" s="18">
        <f>IF(F142="","",ROUND(F142/B142,4))</f>
        <v/>
      </c>
      <c r="I142" s="6">
        <f>IF(A142&amp;""="","",IF(C142=0,"بدون وصفة",IF(F142="","بدون سعر",IF(G142&gt;'الإعدادات'!$B$4,"فوق المستهدف","ضمن المستهدف"))))</f>
        <v/>
      </c>
      <c r="J142" s="17">
        <f>IF(D142="","",ROUND(SUMIFS('الوصفات'!$G$6:$G$1005,'الوصفات'!$A$6:$A$1005,A142&amp;""),2))</f>
        <v/>
      </c>
      <c r="K142" s="18">
        <f>IF(AND(ISNUMBER(J142),F142&lt;&gt;""),ROUND(J142/B142,4),"")</f>
        <v/>
      </c>
      <c r="L142" s="17">
        <f>IF(J142="","",ROUND(J142-D142,2))</f>
        <v/>
      </c>
      <c r="M142" s="16">
        <f>IF(F142="","",COUNTIFS($F$6:$F$205,"&gt;"&amp;F142)+COUNTIFS($F$6:F142,F142))</f>
        <v/>
      </c>
    </row>
    <row r="143">
      <c r="A143" s="5" t="n"/>
      <c r="B143" s="15" t="n"/>
      <c r="C143" s="16">
        <f>IF(A143&amp;""="","",COUNTIFS('الوصفات'!$A$6:$A$1005,A143&amp;""))</f>
        <v/>
      </c>
      <c r="D143" s="17">
        <f>IF(A143&amp;""="","",IF(C143=0,"",ROUND(SUMIFS('الوصفات'!$F$6:$F$1005,'الوصفات'!$A$6:$A$1005,A143&amp;""),2)))</f>
        <v/>
      </c>
      <c r="E143" s="17">
        <f>IF(OR(D143="",N('الإعدادات'!$B$4)&lt;=0),"",ROUNDUP(ROUND(D143/'الإعدادات'!$B$4,4),0))</f>
        <v/>
      </c>
      <c r="F143" s="17">
        <f>IF(AND(ISNUMBER(D143),N(B143)&gt;0),ROUND(B143-D143,2),"")</f>
        <v/>
      </c>
      <c r="G143" s="18">
        <f>IF(F143="","",ROUND(D143/B143,4))</f>
        <v/>
      </c>
      <c r="H143" s="18">
        <f>IF(F143="","",ROUND(F143/B143,4))</f>
        <v/>
      </c>
      <c r="I143" s="6">
        <f>IF(A143&amp;""="","",IF(C143=0,"بدون وصفة",IF(F143="","بدون سعر",IF(G143&gt;'الإعدادات'!$B$4,"فوق المستهدف","ضمن المستهدف"))))</f>
        <v/>
      </c>
      <c r="J143" s="17">
        <f>IF(D143="","",ROUND(SUMIFS('الوصفات'!$G$6:$G$1005,'الوصفات'!$A$6:$A$1005,A143&amp;""),2))</f>
        <v/>
      </c>
      <c r="K143" s="18">
        <f>IF(AND(ISNUMBER(J143),F143&lt;&gt;""),ROUND(J143/B143,4),"")</f>
        <v/>
      </c>
      <c r="L143" s="17">
        <f>IF(J143="","",ROUND(J143-D143,2))</f>
        <v/>
      </c>
      <c r="M143" s="16">
        <f>IF(F143="","",COUNTIFS($F$6:$F$205,"&gt;"&amp;F143)+COUNTIFS($F$6:F143,F143))</f>
        <v/>
      </c>
    </row>
    <row r="144">
      <c r="A144" s="5" t="n"/>
      <c r="B144" s="15" t="n"/>
      <c r="C144" s="16">
        <f>IF(A144&amp;""="","",COUNTIFS('الوصفات'!$A$6:$A$1005,A144&amp;""))</f>
        <v/>
      </c>
      <c r="D144" s="17">
        <f>IF(A144&amp;""="","",IF(C144=0,"",ROUND(SUMIFS('الوصفات'!$F$6:$F$1005,'الوصفات'!$A$6:$A$1005,A144&amp;""),2)))</f>
        <v/>
      </c>
      <c r="E144" s="17">
        <f>IF(OR(D144="",N('الإعدادات'!$B$4)&lt;=0),"",ROUNDUP(ROUND(D144/'الإعدادات'!$B$4,4),0))</f>
        <v/>
      </c>
      <c r="F144" s="17">
        <f>IF(AND(ISNUMBER(D144),N(B144)&gt;0),ROUND(B144-D144,2),"")</f>
        <v/>
      </c>
      <c r="G144" s="18">
        <f>IF(F144="","",ROUND(D144/B144,4))</f>
        <v/>
      </c>
      <c r="H144" s="18">
        <f>IF(F144="","",ROUND(F144/B144,4))</f>
        <v/>
      </c>
      <c r="I144" s="6">
        <f>IF(A144&amp;""="","",IF(C144=0,"بدون وصفة",IF(F144="","بدون سعر",IF(G144&gt;'الإعدادات'!$B$4,"فوق المستهدف","ضمن المستهدف"))))</f>
        <v/>
      </c>
      <c r="J144" s="17">
        <f>IF(D144="","",ROUND(SUMIFS('الوصفات'!$G$6:$G$1005,'الوصفات'!$A$6:$A$1005,A144&amp;""),2))</f>
        <v/>
      </c>
      <c r="K144" s="18">
        <f>IF(AND(ISNUMBER(J144),F144&lt;&gt;""),ROUND(J144/B144,4),"")</f>
        <v/>
      </c>
      <c r="L144" s="17">
        <f>IF(J144="","",ROUND(J144-D144,2))</f>
        <v/>
      </c>
      <c r="M144" s="16">
        <f>IF(F144="","",COUNTIFS($F$6:$F$205,"&gt;"&amp;F144)+COUNTIFS($F$6:F144,F144))</f>
        <v/>
      </c>
    </row>
    <row r="145">
      <c r="A145" s="5" t="n"/>
      <c r="B145" s="15" t="n"/>
      <c r="C145" s="16">
        <f>IF(A145&amp;""="","",COUNTIFS('الوصفات'!$A$6:$A$1005,A145&amp;""))</f>
        <v/>
      </c>
      <c r="D145" s="17">
        <f>IF(A145&amp;""="","",IF(C145=0,"",ROUND(SUMIFS('الوصفات'!$F$6:$F$1005,'الوصفات'!$A$6:$A$1005,A145&amp;""),2)))</f>
        <v/>
      </c>
      <c r="E145" s="17">
        <f>IF(OR(D145="",N('الإعدادات'!$B$4)&lt;=0),"",ROUNDUP(ROUND(D145/'الإعدادات'!$B$4,4),0))</f>
        <v/>
      </c>
      <c r="F145" s="17">
        <f>IF(AND(ISNUMBER(D145),N(B145)&gt;0),ROUND(B145-D145,2),"")</f>
        <v/>
      </c>
      <c r="G145" s="18">
        <f>IF(F145="","",ROUND(D145/B145,4))</f>
        <v/>
      </c>
      <c r="H145" s="18">
        <f>IF(F145="","",ROUND(F145/B145,4))</f>
        <v/>
      </c>
      <c r="I145" s="6">
        <f>IF(A145&amp;""="","",IF(C145=0,"بدون وصفة",IF(F145="","بدون سعر",IF(G145&gt;'الإعدادات'!$B$4,"فوق المستهدف","ضمن المستهدف"))))</f>
        <v/>
      </c>
      <c r="J145" s="17">
        <f>IF(D145="","",ROUND(SUMIFS('الوصفات'!$G$6:$G$1005,'الوصفات'!$A$6:$A$1005,A145&amp;""),2))</f>
        <v/>
      </c>
      <c r="K145" s="18">
        <f>IF(AND(ISNUMBER(J145),F145&lt;&gt;""),ROUND(J145/B145,4),"")</f>
        <v/>
      </c>
      <c r="L145" s="17">
        <f>IF(J145="","",ROUND(J145-D145,2))</f>
        <v/>
      </c>
      <c r="M145" s="16">
        <f>IF(F145="","",COUNTIFS($F$6:$F$205,"&gt;"&amp;F145)+COUNTIFS($F$6:F145,F145))</f>
        <v/>
      </c>
    </row>
    <row r="146">
      <c r="A146" s="5" t="n"/>
      <c r="B146" s="15" t="n"/>
      <c r="C146" s="16">
        <f>IF(A146&amp;""="","",COUNTIFS('الوصفات'!$A$6:$A$1005,A146&amp;""))</f>
        <v/>
      </c>
      <c r="D146" s="17">
        <f>IF(A146&amp;""="","",IF(C146=0,"",ROUND(SUMIFS('الوصفات'!$F$6:$F$1005,'الوصفات'!$A$6:$A$1005,A146&amp;""),2)))</f>
        <v/>
      </c>
      <c r="E146" s="17">
        <f>IF(OR(D146="",N('الإعدادات'!$B$4)&lt;=0),"",ROUNDUP(ROUND(D146/'الإعدادات'!$B$4,4),0))</f>
        <v/>
      </c>
      <c r="F146" s="17">
        <f>IF(AND(ISNUMBER(D146),N(B146)&gt;0),ROUND(B146-D146,2),"")</f>
        <v/>
      </c>
      <c r="G146" s="18">
        <f>IF(F146="","",ROUND(D146/B146,4))</f>
        <v/>
      </c>
      <c r="H146" s="18">
        <f>IF(F146="","",ROUND(F146/B146,4))</f>
        <v/>
      </c>
      <c r="I146" s="6">
        <f>IF(A146&amp;""="","",IF(C146=0,"بدون وصفة",IF(F146="","بدون سعر",IF(G146&gt;'الإعدادات'!$B$4,"فوق المستهدف","ضمن المستهدف"))))</f>
        <v/>
      </c>
      <c r="J146" s="17">
        <f>IF(D146="","",ROUND(SUMIFS('الوصفات'!$G$6:$G$1005,'الوصفات'!$A$6:$A$1005,A146&amp;""),2))</f>
        <v/>
      </c>
      <c r="K146" s="18">
        <f>IF(AND(ISNUMBER(J146),F146&lt;&gt;""),ROUND(J146/B146,4),"")</f>
        <v/>
      </c>
      <c r="L146" s="17">
        <f>IF(J146="","",ROUND(J146-D146,2))</f>
        <v/>
      </c>
      <c r="M146" s="16">
        <f>IF(F146="","",COUNTIFS($F$6:$F$205,"&gt;"&amp;F146)+COUNTIFS($F$6:F146,F146))</f>
        <v/>
      </c>
    </row>
    <row r="147">
      <c r="A147" s="5" t="n"/>
      <c r="B147" s="15" t="n"/>
      <c r="C147" s="16">
        <f>IF(A147&amp;""="","",COUNTIFS('الوصفات'!$A$6:$A$1005,A147&amp;""))</f>
        <v/>
      </c>
      <c r="D147" s="17">
        <f>IF(A147&amp;""="","",IF(C147=0,"",ROUND(SUMIFS('الوصفات'!$F$6:$F$1005,'الوصفات'!$A$6:$A$1005,A147&amp;""),2)))</f>
        <v/>
      </c>
      <c r="E147" s="17">
        <f>IF(OR(D147="",N('الإعدادات'!$B$4)&lt;=0),"",ROUNDUP(ROUND(D147/'الإعدادات'!$B$4,4),0))</f>
        <v/>
      </c>
      <c r="F147" s="17">
        <f>IF(AND(ISNUMBER(D147),N(B147)&gt;0),ROUND(B147-D147,2),"")</f>
        <v/>
      </c>
      <c r="G147" s="18">
        <f>IF(F147="","",ROUND(D147/B147,4))</f>
        <v/>
      </c>
      <c r="H147" s="18">
        <f>IF(F147="","",ROUND(F147/B147,4))</f>
        <v/>
      </c>
      <c r="I147" s="6">
        <f>IF(A147&amp;""="","",IF(C147=0,"بدون وصفة",IF(F147="","بدون سعر",IF(G147&gt;'الإعدادات'!$B$4,"فوق المستهدف","ضمن المستهدف"))))</f>
        <v/>
      </c>
      <c r="J147" s="17">
        <f>IF(D147="","",ROUND(SUMIFS('الوصفات'!$G$6:$G$1005,'الوصفات'!$A$6:$A$1005,A147&amp;""),2))</f>
        <v/>
      </c>
      <c r="K147" s="18">
        <f>IF(AND(ISNUMBER(J147),F147&lt;&gt;""),ROUND(J147/B147,4),"")</f>
        <v/>
      </c>
      <c r="L147" s="17">
        <f>IF(J147="","",ROUND(J147-D147,2))</f>
        <v/>
      </c>
      <c r="M147" s="16">
        <f>IF(F147="","",COUNTIFS($F$6:$F$205,"&gt;"&amp;F147)+COUNTIFS($F$6:F147,F147))</f>
        <v/>
      </c>
    </row>
    <row r="148">
      <c r="A148" s="5" t="n"/>
      <c r="B148" s="15" t="n"/>
      <c r="C148" s="16">
        <f>IF(A148&amp;""="","",COUNTIFS('الوصفات'!$A$6:$A$1005,A148&amp;""))</f>
        <v/>
      </c>
      <c r="D148" s="17">
        <f>IF(A148&amp;""="","",IF(C148=0,"",ROUND(SUMIFS('الوصفات'!$F$6:$F$1005,'الوصفات'!$A$6:$A$1005,A148&amp;""),2)))</f>
        <v/>
      </c>
      <c r="E148" s="17">
        <f>IF(OR(D148="",N('الإعدادات'!$B$4)&lt;=0),"",ROUNDUP(ROUND(D148/'الإعدادات'!$B$4,4),0))</f>
        <v/>
      </c>
      <c r="F148" s="17">
        <f>IF(AND(ISNUMBER(D148),N(B148)&gt;0),ROUND(B148-D148,2),"")</f>
        <v/>
      </c>
      <c r="G148" s="18">
        <f>IF(F148="","",ROUND(D148/B148,4))</f>
        <v/>
      </c>
      <c r="H148" s="18">
        <f>IF(F148="","",ROUND(F148/B148,4))</f>
        <v/>
      </c>
      <c r="I148" s="6">
        <f>IF(A148&amp;""="","",IF(C148=0,"بدون وصفة",IF(F148="","بدون سعر",IF(G148&gt;'الإعدادات'!$B$4,"فوق المستهدف","ضمن المستهدف"))))</f>
        <v/>
      </c>
      <c r="J148" s="17">
        <f>IF(D148="","",ROUND(SUMIFS('الوصفات'!$G$6:$G$1005,'الوصفات'!$A$6:$A$1005,A148&amp;""),2))</f>
        <v/>
      </c>
      <c r="K148" s="18">
        <f>IF(AND(ISNUMBER(J148),F148&lt;&gt;""),ROUND(J148/B148,4),"")</f>
        <v/>
      </c>
      <c r="L148" s="17">
        <f>IF(J148="","",ROUND(J148-D148,2))</f>
        <v/>
      </c>
      <c r="M148" s="16">
        <f>IF(F148="","",COUNTIFS($F$6:$F$205,"&gt;"&amp;F148)+COUNTIFS($F$6:F148,F148))</f>
        <v/>
      </c>
    </row>
    <row r="149">
      <c r="A149" s="5" t="n"/>
      <c r="B149" s="15" t="n"/>
      <c r="C149" s="16">
        <f>IF(A149&amp;""="","",COUNTIFS('الوصفات'!$A$6:$A$1005,A149&amp;""))</f>
        <v/>
      </c>
      <c r="D149" s="17">
        <f>IF(A149&amp;""="","",IF(C149=0,"",ROUND(SUMIFS('الوصفات'!$F$6:$F$1005,'الوصفات'!$A$6:$A$1005,A149&amp;""),2)))</f>
        <v/>
      </c>
      <c r="E149" s="17">
        <f>IF(OR(D149="",N('الإعدادات'!$B$4)&lt;=0),"",ROUNDUP(ROUND(D149/'الإعدادات'!$B$4,4),0))</f>
        <v/>
      </c>
      <c r="F149" s="17">
        <f>IF(AND(ISNUMBER(D149),N(B149)&gt;0),ROUND(B149-D149,2),"")</f>
        <v/>
      </c>
      <c r="G149" s="18">
        <f>IF(F149="","",ROUND(D149/B149,4))</f>
        <v/>
      </c>
      <c r="H149" s="18">
        <f>IF(F149="","",ROUND(F149/B149,4))</f>
        <v/>
      </c>
      <c r="I149" s="6">
        <f>IF(A149&amp;""="","",IF(C149=0,"بدون وصفة",IF(F149="","بدون سعر",IF(G149&gt;'الإعدادات'!$B$4,"فوق المستهدف","ضمن المستهدف"))))</f>
        <v/>
      </c>
      <c r="J149" s="17">
        <f>IF(D149="","",ROUND(SUMIFS('الوصفات'!$G$6:$G$1005,'الوصفات'!$A$6:$A$1005,A149&amp;""),2))</f>
        <v/>
      </c>
      <c r="K149" s="18">
        <f>IF(AND(ISNUMBER(J149),F149&lt;&gt;""),ROUND(J149/B149,4),"")</f>
        <v/>
      </c>
      <c r="L149" s="17">
        <f>IF(J149="","",ROUND(J149-D149,2))</f>
        <v/>
      </c>
      <c r="M149" s="16">
        <f>IF(F149="","",COUNTIFS($F$6:$F$205,"&gt;"&amp;F149)+COUNTIFS($F$6:F149,F149))</f>
        <v/>
      </c>
    </row>
    <row r="150">
      <c r="A150" s="5" t="n"/>
      <c r="B150" s="15" t="n"/>
      <c r="C150" s="16">
        <f>IF(A150&amp;""="","",COUNTIFS('الوصفات'!$A$6:$A$1005,A150&amp;""))</f>
        <v/>
      </c>
      <c r="D150" s="17">
        <f>IF(A150&amp;""="","",IF(C150=0,"",ROUND(SUMIFS('الوصفات'!$F$6:$F$1005,'الوصفات'!$A$6:$A$1005,A150&amp;""),2)))</f>
        <v/>
      </c>
      <c r="E150" s="17">
        <f>IF(OR(D150="",N('الإعدادات'!$B$4)&lt;=0),"",ROUNDUP(ROUND(D150/'الإعدادات'!$B$4,4),0))</f>
        <v/>
      </c>
      <c r="F150" s="17">
        <f>IF(AND(ISNUMBER(D150),N(B150)&gt;0),ROUND(B150-D150,2),"")</f>
        <v/>
      </c>
      <c r="G150" s="18">
        <f>IF(F150="","",ROUND(D150/B150,4))</f>
        <v/>
      </c>
      <c r="H150" s="18">
        <f>IF(F150="","",ROUND(F150/B150,4))</f>
        <v/>
      </c>
      <c r="I150" s="6">
        <f>IF(A150&amp;""="","",IF(C150=0,"بدون وصفة",IF(F150="","بدون سعر",IF(G150&gt;'الإعدادات'!$B$4,"فوق المستهدف","ضمن المستهدف"))))</f>
        <v/>
      </c>
      <c r="J150" s="17">
        <f>IF(D150="","",ROUND(SUMIFS('الوصفات'!$G$6:$G$1005,'الوصفات'!$A$6:$A$1005,A150&amp;""),2))</f>
        <v/>
      </c>
      <c r="K150" s="18">
        <f>IF(AND(ISNUMBER(J150),F150&lt;&gt;""),ROUND(J150/B150,4),"")</f>
        <v/>
      </c>
      <c r="L150" s="17">
        <f>IF(J150="","",ROUND(J150-D150,2))</f>
        <v/>
      </c>
      <c r="M150" s="16">
        <f>IF(F150="","",COUNTIFS($F$6:$F$205,"&gt;"&amp;F150)+COUNTIFS($F$6:F150,F150))</f>
        <v/>
      </c>
    </row>
    <row r="151">
      <c r="A151" s="5" t="n"/>
      <c r="B151" s="15" t="n"/>
      <c r="C151" s="16">
        <f>IF(A151&amp;""="","",COUNTIFS('الوصفات'!$A$6:$A$1005,A151&amp;""))</f>
        <v/>
      </c>
      <c r="D151" s="17">
        <f>IF(A151&amp;""="","",IF(C151=0,"",ROUND(SUMIFS('الوصفات'!$F$6:$F$1005,'الوصفات'!$A$6:$A$1005,A151&amp;""),2)))</f>
        <v/>
      </c>
      <c r="E151" s="17">
        <f>IF(OR(D151="",N('الإعدادات'!$B$4)&lt;=0),"",ROUNDUP(ROUND(D151/'الإعدادات'!$B$4,4),0))</f>
        <v/>
      </c>
      <c r="F151" s="17">
        <f>IF(AND(ISNUMBER(D151),N(B151)&gt;0),ROUND(B151-D151,2),"")</f>
        <v/>
      </c>
      <c r="G151" s="18">
        <f>IF(F151="","",ROUND(D151/B151,4))</f>
        <v/>
      </c>
      <c r="H151" s="18">
        <f>IF(F151="","",ROUND(F151/B151,4))</f>
        <v/>
      </c>
      <c r="I151" s="6">
        <f>IF(A151&amp;""="","",IF(C151=0,"بدون وصفة",IF(F151="","بدون سعر",IF(G151&gt;'الإعدادات'!$B$4,"فوق المستهدف","ضمن المستهدف"))))</f>
        <v/>
      </c>
      <c r="J151" s="17">
        <f>IF(D151="","",ROUND(SUMIFS('الوصفات'!$G$6:$G$1005,'الوصفات'!$A$6:$A$1005,A151&amp;""),2))</f>
        <v/>
      </c>
      <c r="K151" s="18">
        <f>IF(AND(ISNUMBER(J151),F151&lt;&gt;""),ROUND(J151/B151,4),"")</f>
        <v/>
      </c>
      <c r="L151" s="17">
        <f>IF(J151="","",ROUND(J151-D151,2))</f>
        <v/>
      </c>
      <c r="M151" s="16">
        <f>IF(F151="","",COUNTIFS($F$6:$F$205,"&gt;"&amp;F151)+COUNTIFS($F$6:F151,F151))</f>
        <v/>
      </c>
    </row>
    <row r="152">
      <c r="A152" s="5" t="n"/>
      <c r="B152" s="15" t="n"/>
      <c r="C152" s="16">
        <f>IF(A152&amp;""="","",COUNTIFS('الوصفات'!$A$6:$A$1005,A152&amp;""))</f>
        <v/>
      </c>
      <c r="D152" s="17">
        <f>IF(A152&amp;""="","",IF(C152=0,"",ROUND(SUMIFS('الوصفات'!$F$6:$F$1005,'الوصفات'!$A$6:$A$1005,A152&amp;""),2)))</f>
        <v/>
      </c>
      <c r="E152" s="17">
        <f>IF(OR(D152="",N('الإعدادات'!$B$4)&lt;=0),"",ROUNDUP(ROUND(D152/'الإعدادات'!$B$4,4),0))</f>
        <v/>
      </c>
      <c r="F152" s="17">
        <f>IF(AND(ISNUMBER(D152),N(B152)&gt;0),ROUND(B152-D152,2),"")</f>
        <v/>
      </c>
      <c r="G152" s="18">
        <f>IF(F152="","",ROUND(D152/B152,4))</f>
        <v/>
      </c>
      <c r="H152" s="18">
        <f>IF(F152="","",ROUND(F152/B152,4))</f>
        <v/>
      </c>
      <c r="I152" s="6">
        <f>IF(A152&amp;""="","",IF(C152=0,"بدون وصفة",IF(F152="","بدون سعر",IF(G152&gt;'الإعدادات'!$B$4,"فوق المستهدف","ضمن المستهدف"))))</f>
        <v/>
      </c>
      <c r="J152" s="17">
        <f>IF(D152="","",ROUND(SUMIFS('الوصفات'!$G$6:$G$1005,'الوصفات'!$A$6:$A$1005,A152&amp;""),2))</f>
        <v/>
      </c>
      <c r="K152" s="18">
        <f>IF(AND(ISNUMBER(J152),F152&lt;&gt;""),ROUND(J152/B152,4),"")</f>
        <v/>
      </c>
      <c r="L152" s="17">
        <f>IF(J152="","",ROUND(J152-D152,2))</f>
        <v/>
      </c>
      <c r="M152" s="16">
        <f>IF(F152="","",COUNTIFS($F$6:$F$205,"&gt;"&amp;F152)+COUNTIFS($F$6:F152,F152))</f>
        <v/>
      </c>
    </row>
    <row r="153">
      <c r="A153" s="5" t="n"/>
      <c r="B153" s="15" t="n"/>
      <c r="C153" s="16">
        <f>IF(A153&amp;""="","",COUNTIFS('الوصفات'!$A$6:$A$1005,A153&amp;""))</f>
        <v/>
      </c>
      <c r="D153" s="17">
        <f>IF(A153&amp;""="","",IF(C153=0,"",ROUND(SUMIFS('الوصفات'!$F$6:$F$1005,'الوصفات'!$A$6:$A$1005,A153&amp;""),2)))</f>
        <v/>
      </c>
      <c r="E153" s="17">
        <f>IF(OR(D153="",N('الإعدادات'!$B$4)&lt;=0),"",ROUNDUP(ROUND(D153/'الإعدادات'!$B$4,4),0))</f>
        <v/>
      </c>
      <c r="F153" s="17">
        <f>IF(AND(ISNUMBER(D153),N(B153)&gt;0),ROUND(B153-D153,2),"")</f>
        <v/>
      </c>
      <c r="G153" s="18">
        <f>IF(F153="","",ROUND(D153/B153,4))</f>
        <v/>
      </c>
      <c r="H153" s="18">
        <f>IF(F153="","",ROUND(F153/B153,4))</f>
        <v/>
      </c>
      <c r="I153" s="6">
        <f>IF(A153&amp;""="","",IF(C153=0,"بدون وصفة",IF(F153="","بدون سعر",IF(G153&gt;'الإعدادات'!$B$4,"فوق المستهدف","ضمن المستهدف"))))</f>
        <v/>
      </c>
      <c r="J153" s="17">
        <f>IF(D153="","",ROUND(SUMIFS('الوصفات'!$G$6:$G$1005,'الوصفات'!$A$6:$A$1005,A153&amp;""),2))</f>
        <v/>
      </c>
      <c r="K153" s="18">
        <f>IF(AND(ISNUMBER(J153),F153&lt;&gt;""),ROUND(J153/B153,4),"")</f>
        <v/>
      </c>
      <c r="L153" s="17">
        <f>IF(J153="","",ROUND(J153-D153,2))</f>
        <v/>
      </c>
      <c r="M153" s="16">
        <f>IF(F153="","",COUNTIFS($F$6:$F$205,"&gt;"&amp;F153)+COUNTIFS($F$6:F153,F153))</f>
        <v/>
      </c>
    </row>
    <row r="154">
      <c r="A154" s="5" t="n"/>
      <c r="B154" s="15" t="n"/>
      <c r="C154" s="16">
        <f>IF(A154&amp;""="","",COUNTIFS('الوصفات'!$A$6:$A$1005,A154&amp;""))</f>
        <v/>
      </c>
      <c r="D154" s="17">
        <f>IF(A154&amp;""="","",IF(C154=0,"",ROUND(SUMIFS('الوصفات'!$F$6:$F$1005,'الوصفات'!$A$6:$A$1005,A154&amp;""),2)))</f>
        <v/>
      </c>
      <c r="E154" s="17">
        <f>IF(OR(D154="",N('الإعدادات'!$B$4)&lt;=0),"",ROUNDUP(ROUND(D154/'الإعدادات'!$B$4,4),0))</f>
        <v/>
      </c>
      <c r="F154" s="17">
        <f>IF(AND(ISNUMBER(D154),N(B154)&gt;0),ROUND(B154-D154,2),"")</f>
        <v/>
      </c>
      <c r="G154" s="18">
        <f>IF(F154="","",ROUND(D154/B154,4))</f>
        <v/>
      </c>
      <c r="H154" s="18">
        <f>IF(F154="","",ROUND(F154/B154,4))</f>
        <v/>
      </c>
      <c r="I154" s="6">
        <f>IF(A154&amp;""="","",IF(C154=0,"بدون وصفة",IF(F154="","بدون سعر",IF(G154&gt;'الإعدادات'!$B$4,"فوق المستهدف","ضمن المستهدف"))))</f>
        <v/>
      </c>
      <c r="J154" s="17">
        <f>IF(D154="","",ROUND(SUMIFS('الوصفات'!$G$6:$G$1005,'الوصفات'!$A$6:$A$1005,A154&amp;""),2))</f>
        <v/>
      </c>
      <c r="K154" s="18">
        <f>IF(AND(ISNUMBER(J154),F154&lt;&gt;""),ROUND(J154/B154,4),"")</f>
        <v/>
      </c>
      <c r="L154" s="17">
        <f>IF(J154="","",ROUND(J154-D154,2))</f>
        <v/>
      </c>
      <c r="M154" s="16">
        <f>IF(F154="","",COUNTIFS($F$6:$F$205,"&gt;"&amp;F154)+COUNTIFS($F$6:F154,F154))</f>
        <v/>
      </c>
    </row>
    <row r="155">
      <c r="A155" s="5" t="n"/>
      <c r="B155" s="15" t="n"/>
      <c r="C155" s="16">
        <f>IF(A155&amp;""="","",COUNTIFS('الوصفات'!$A$6:$A$1005,A155&amp;""))</f>
        <v/>
      </c>
      <c r="D155" s="17">
        <f>IF(A155&amp;""="","",IF(C155=0,"",ROUND(SUMIFS('الوصفات'!$F$6:$F$1005,'الوصفات'!$A$6:$A$1005,A155&amp;""),2)))</f>
        <v/>
      </c>
      <c r="E155" s="17">
        <f>IF(OR(D155="",N('الإعدادات'!$B$4)&lt;=0),"",ROUNDUP(ROUND(D155/'الإعدادات'!$B$4,4),0))</f>
        <v/>
      </c>
      <c r="F155" s="17">
        <f>IF(AND(ISNUMBER(D155),N(B155)&gt;0),ROUND(B155-D155,2),"")</f>
        <v/>
      </c>
      <c r="G155" s="18">
        <f>IF(F155="","",ROUND(D155/B155,4))</f>
        <v/>
      </c>
      <c r="H155" s="18">
        <f>IF(F155="","",ROUND(F155/B155,4))</f>
        <v/>
      </c>
      <c r="I155" s="6">
        <f>IF(A155&amp;""="","",IF(C155=0,"بدون وصفة",IF(F155="","بدون سعر",IF(G155&gt;'الإعدادات'!$B$4,"فوق المستهدف","ضمن المستهدف"))))</f>
        <v/>
      </c>
      <c r="J155" s="17">
        <f>IF(D155="","",ROUND(SUMIFS('الوصفات'!$G$6:$G$1005,'الوصفات'!$A$6:$A$1005,A155&amp;""),2))</f>
        <v/>
      </c>
      <c r="K155" s="18">
        <f>IF(AND(ISNUMBER(J155),F155&lt;&gt;""),ROUND(J155/B155,4),"")</f>
        <v/>
      </c>
      <c r="L155" s="17">
        <f>IF(J155="","",ROUND(J155-D155,2))</f>
        <v/>
      </c>
      <c r="M155" s="16">
        <f>IF(F155="","",COUNTIFS($F$6:$F$205,"&gt;"&amp;F155)+COUNTIFS($F$6:F155,F155))</f>
        <v/>
      </c>
    </row>
    <row r="156">
      <c r="A156" s="5" t="n"/>
      <c r="B156" s="15" t="n"/>
      <c r="C156" s="16">
        <f>IF(A156&amp;""="","",COUNTIFS('الوصفات'!$A$6:$A$1005,A156&amp;""))</f>
        <v/>
      </c>
      <c r="D156" s="17">
        <f>IF(A156&amp;""="","",IF(C156=0,"",ROUND(SUMIFS('الوصفات'!$F$6:$F$1005,'الوصفات'!$A$6:$A$1005,A156&amp;""),2)))</f>
        <v/>
      </c>
      <c r="E156" s="17">
        <f>IF(OR(D156="",N('الإعدادات'!$B$4)&lt;=0),"",ROUNDUP(ROUND(D156/'الإعدادات'!$B$4,4),0))</f>
        <v/>
      </c>
      <c r="F156" s="17">
        <f>IF(AND(ISNUMBER(D156),N(B156)&gt;0),ROUND(B156-D156,2),"")</f>
        <v/>
      </c>
      <c r="G156" s="18">
        <f>IF(F156="","",ROUND(D156/B156,4))</f>
        <v/>
      </c>
      <c r="H156" s="18">
        <f>IF(F156="","",ROUND(F156/B156,4))</f>
        <v/>
      </c>
      <c r="I156" s="6">
        <f>IF(A156&amp;""="","",IF(C156=0,"بدون وصفة",IF(F156="","بدون سعر",IF(G156&gt;'الإعدادات'!$B$4,"فوق المستهدف","ضمن المستهدف"))))</f>
        <v/>
      </c>
      <c r="J156" s="17">
        <f>IF(D156="","",ROUND(SUMIFS('الوصفات'!$G$6:$G$1005,'الوصفات'!$A$6:$A$1005,A156&amp;""),2))</f>
        <v/>
      </c>
      <c r="K156" s="18">
        <f>IF(AND(ISNUMBER(J156),F156&lt;&gt;""),ROUND(J156/B156,4),"")</f>
        <v/>
      </c>
      <c r="L156" s="17">
        <f>IF(J156="","",ROUND(J156-D156,2))</f>
        <v/>
      </c>
      <c r="M156" s="16">
        <f>IF(F156="","",COUNTIFS($F$6:$F$205,"&gt;"&amp;F156)+COUNTIFS($F$6:F156,F156))</f>
        <v/>
      </c>
    </row>
    <row r="157">
      <c r="A157" s="5" t="n"/>
      <c r="B157" s="15" t="n"/>
      <c r="C157" s="16">
        <f>IF(A157&amp;""="","",COUNTIFS('الوصفات'!$A$6:$A$1005,A157&amp;""))</f>
        <v/>
      </c>
      <c r="D157" s="17">
        <f>IF(A157&amp;""="","",IF(C157=0,"",ROUND(SUMIFS('الوصفات'!$F$6:$F$1005,'الوصفات'!$A$6:$A$1005,A157&amp;""),2)))</f>
        <v/>
      </c>
      <c r="E157" s="17">
        <f>IF(OR(D157="",N('الإعدادات'!$B$4)&lt;=0),"",ROUNDUP(ROUND(D157/'الإعدادات'!$B$4,4),0))</f>
        <v/>
      </c>
      <c r="F157" s="17">
        <f>IF(AND(ISNUMBER(D157),N(B157)&gt;0),ROUND(B157-D157,2),"")</f>
        <v/>
      </c>
      <c r="G157" s="18">
        <f>IF(F157="","",ROUND(D157/B157,4))</f>
        <v/>
      </c>
      <c r="H157" s="18">
        <f>IF(F157="","",ROUND(F157/B157,4))</f>
        <v/>
      </c>
      <c r="I157" s="6">
        <f>IF(A157&amp;""="","",IF(C157=0,"بدون وصفة",IF(F157="","بدون سعر",IF(G157&gt;'الإعدادات'!$B$4,"فوق المستهدف","ضمن المستهدف"))))</f>
        <v/>
      </c>
      <c r="J157" s="17">
        <f>IF(D157="","",ROUND(SUMIFS('الوصفات'!$G$6:$G$1005,'الوصفات'!$A$6:$A$1005,A157&amp;""),2))</f>
        <v/>
      </c>
      <c r="K157" s="18">
        <f>IF(AND(ISNUMBER(J157),F157&lt;&gt;""),ROUND(J157/B157,4),"")</f>
        <v/>
      </c>
      <c r="L157" s="17">
        <f>IF(J157="","",ROUND(J157-D157,2))</f>
        <v/>
      </c>
      <c r="M157" s="16">
        <f>IF(F157="","",COUNTIFS($F$6:$F$205,"&gt;"&amp;F157)+COUNTIFS($F$6:F157,F157))</f>
        <v/>
      </c>
    </row>
    <row r="158">
      <c r="A158" s="5" t="n"/>
      <c r="B158" s="15" t="n"/>
      <c r="C158" s="16">
        <f>IF(A158&amp;""="","",COUNTIFS('الوصفات'!$A$6:$A$1005,A158&amp;""))</f>
        <v/>
      </c>
      <c r="D158" s="17">
        <f>IF(A158&amp;""="","",IF(C158=0,"",ROUND(SUMIFS('الوصفات'!$F$6:$F$1005,'الوصفات'!$A$6:$A$1005,A158&amp;""),2)))</f>
        <v/>
      </c>
      <c r="E158" s="17">
        <f>IF(OR(D158="",N('الإعدادات'!$B$4)&lt;=0),"",ROUNDUP(ROUND(D158/'الإعدادات'!$B$4,4),0))</f>
        <v/>
      </c>
      <c r="F158" s="17">
        <f>IF(AND(ISNUMBER(D158),N(B158)&gt;0),ROUND(B158-D158,2),"")</f>
        <v/>
      </c>
      <c r="G158" s="18">
        <f>IF(F158="","",ROUND(D158/B158,4))</f>
        <v/>
      </c>
      <c r="H158" s="18">
        <f>IF(F158="","",ROUND(F158/B158,4))</f>
        <v/>
      </c>
      <c r="I158" s="6">
        <f>IF(A158&amp;""="","",IF(C158=0,"بدون وصفة",IF(F158="","بدون سعر",IF(G158&gt;'الإعدادات'!$B$4,"فوق المستهدف","ضمن المستهدف"))))</f>
        <v/>
      </c>
      <c r="J158" s="17">
        <f>IF(D158="","",ROUND(SUMIFS('الوصفات'!$G$6:$G$1005,'الوصفات'!$A$6:$A$1005,A158&amp;""),2))</f>
        <v/>
      </c>
      <c r="K158" s="18">
        <f>IF(AND(ISNUMBER(J158),F158&lt;&gt;""),ROUND(J158/B158,4),"")</f>
        <v/>
      </c>
      <c r="L158" s="17">
        <f>IF(J158="","",ROUND(J158-D158,2))</f>
        <v/>
      </c>
      <c r="M158" s="16">
        <f>IF(F158="","",COUNTIFS($F$6:$F$205,"&gt;"&amp;F158)+COUNTIFS($F$6:F158,F158))</f>
        <v/>
      </c>
    </row>
    <row r="159">
      <c r="A159" s="5" t="n"/>
      <c r="B159" s="15" t="n"/>
      <c r="C159" s="16">
        <f>IF(A159&amp;""="","",COUNTIFS('الوصفات'!$A$6:$A$1005,A159&amp;""))</f>
        <v/>
      </c>
      <c r="D159" s="17">
        <f>IF(A159&amp;""="","",IF(C159=0,"",ROUND(SUMIFS('الوصفات'!$F$6:$F$1005,'الوصفات'!$A$6:$A$1005,A159&amp;""),2)))</f>
        <v/>
      </c>
      <c r="E159" s="17">
        <f>IF(OR(D159="",N('الإعدادات'!$B$4)&lt;=0),"",ROUNDUP(ROUND(D159/'الإعدادات'!$B$4,4),0))</f>
        <v/>
      </c>
      <c r="F159" s="17">
        <f>IF(AND(ISNUMBER(D159),N(B159)&gt;0),ROUND(B159-D159,2),"")</f>
        <v/>
      </c>
      <c r="G159" s="18">
        <f>IF(F159="","",ROUND(D159/B159,4))</f>
        <v/>
      </c>
      <c r="H159" s="18">
        <f>IF(F159="","",ROUND(F159/B159,4))</f>
        <v/>
      </c>
      <c r="I159" s="6">
        <f>IF(A159&amp;""="","",IF(C159=0,"بدون وصفة",IF(F159="","بدون سعر",IF(G159&gt;'الإعدادات'!$B$4,"فوق المستهدف","ضمن المستهدف"))))</f>
        <v/>
      </c>
      <c r="J159" s="17">
        <f>IF(D159="","",ROUND(SUMIFS('الوصفات'!$G$6:$G$1005,'الوصفات'!$A$6:$A$1005,A159&amp;""),2))</f>
        <v/>
      </c>
      <c r="K159" s="18">
        <f>IF(AND(ISNUMBER(J159),F159&lt;&gt;""),ROUND(J159/B159,4),"")</f>
        <v/>
      </c>
      <c r="L159" s="17">
        <f>IF(J159="","",ROUND(J159-D159,2))</f>
        <v/>
      </c>
      <c r="M159" s="16">
        <f>IF(F159="","",COUNTIFS($F$6:$F$205,"&gt;"&amp;F159)+COUNTIFS($F$6:F159,F159))</f>
        <v/>
      </c>
    </row>
    <row r="160">
      <c r="A160" s="5" t="n"/>
      <c r="B160" s="15" t="n"/>
      <c r="C160" s="16">
        <f>IF(A160&amp;""="","",COUNTIFS('الوصفات'!$A$6:$A$1005,A160&amp;""))</f>
        <v/>
      </c>
      <c r="D160" s="17">
        <f>IF(A160&amp;""="","",IF(C160=0,"",ROUND(SUMIFS('الوصفات'!$F$6:$F$1005,'الوصفات'!$A$6:$A$1005,A160&amp;""),2)))</f>
        <v/>
      </c>
      <c r="E160" s="17">
        <f>IF(OR(D160="",N('الإعدادات'!$B$4)&lt;=0),"",ROUNDUP(ROUND(D160/'الإعدادات'!$B$4,4),0))</f>
        <v/>
      </c>
      <c r="F160" s="17">
        <f>IF(AND(ISNUMBER(D160),N(B160)&gt;0),ROUND(B160-D160,2),"")</f>
        <v/>
      </c>
      <c r="G160" s="18">
        <f>IF(F160="","",ROUND(D160/B160,4))</f>
        <v/>
      </c>
      <c r="H160" s="18">
        <f>IF(F160="","",ROUND(F160/B160,4))</f>
        <v/>
      </c>
      <c r="I160" s="6">
        <f>IF(A160&amp;""="","",IF(C160=0,"بدون وصفة",IF(F160="","بدون سعر",IF(G160&gt;'الإعدادات'!$B$4,"فوق المستهدف","ضمن المستهدف"))))</f>
        <v/>
      </c>
      <c r="J160" s="17">
        <f>IF(D160="","",ROUND(SUMIFS('الوصفات'!$G$6:$G$1005,'الوصفات'!$A$6:$A$1005,A160&amp;""),2))</f>
        <v/>
      </c>
      <c r="K160" s="18">
        <f>IF(AND(ISNUMBER(J160),F160&lt;&gt;""),ROUND(J160/B160,4),"")</f>
        <v/>
      </c>
      <c r="L160" s="17">
        <f>IF(J160="","",ROUND(J160-D160,2))</f>
        <v/>
      </c>
      <c r="M160" s="16">
        <f>IF(F160="","",COUNTIFS($F$6:$F$205,"&gt;"&amp;F160)+COUNTIFS($F$6:F160,F160))</f>
        <v/>
      </c>
    </row>
    <row r="161">
      <c r="A161" s="5" t="n"/>
      <c r="B161" s="15" t="n"/>
      <c r="C161" s="16">
        <f>IF(A161&amp;""="","",COUNTIFS('الوصفات'!$A$6:$A$1005,A161&amp;""))</f>
        <v/>
      </c>
      <c r="D161" s="17">
        <f>IF(A161&amp;""="","",IF(C161=0,"",ROUND(SUMIFS('الوصفات'!$F$6:$F$1005,'الوصفات'!$A$6:$A$1005,A161&amp;""),2)))</f>
        <v/>
      </c>
      <c r="E161" s="17">
        <f>IF(OR(D161="",N('الإعدادات'!$B$4)&lt;=0),"",ROUNDUP(ROUND(D161/'الإعدادات'!$B$4,4),0))</f>
        <v/>
      </c>
      <c r="F161" s="17">
        <f>IF(AND(ISNUMBER(D161),N(B161)&gt;0),ROUND(B161-D161,2),"")</f>
        <v/>
      </c>
      <c r="G161" s="18">
        <f>IF(F161="","",ROUND(D161/B161,4))</f>
        <v/>
      </c>
      <c r="H161" s="18">
        <f>IF(F161="","",ROUND(F161/B161,4))</f>
        <v/>
      </c>
      <c r="I161" s="6">
        <f>IF(A161&amp;""="","",IF(C161=0,"بدون وصفة",IF(F161="","بدون سعر",IF(G161&gt;'الإعدادات'!$B$4,"فوق المستهدف","ضمن المستهدف"))))</f>
        <v/>
      </c>
      <c r="J161" s="17">
        <f>IF(D161="","",ROUND(SUMIFS('الوصفات'!$G$6:$G$1005,'الوصفات'!$A$6:$A$1005,A161&amp;""),2))</f>
        <v/>
      </c>
      <c r="K161" s="18">
        <f>IF(AND(ISNUMBER(J161),F161&lt;&gt;""),ROUND(J161/B161,4),"")</f>
        <v/>
      </c>
      <c r="L161" s="17">
        <f>IF(J161="","",ROUND(J161-D161,2))</f>
        <v/>
      </c>
      <c r="M161" s="16">
        <f>IF(F161="","",COUNTIFS($F$6:$F$205,"&gt;"&amp;F161)+COUNTIFS($F$6:F161,F161))</f>
        <v/>
      </c>
    </row>
    <row r="162">
      <c r="A162" s="5" t="n"/>
      <c r="B162" s="15" t="n"/>
      <c r="C162" s="16">
        <f>IF(A162&amp;""="","",COUNTIFS('الوصفات'!$A$6:$A$1005,A162&amp;""))</f>
        <v/>
      </c>
      <c r="D162" s="17">
        <f>IF(A162&amp;""="","",IF(C162=0,"",ROUND(SUMIFS('الوصفات'!$F$6:$F$1005,'الوصفات'!$A$6:$A$1005,A162&amp;""),2)))</f>
        <v/>
      </c>
      <c r="E162" s="17">
        <f>IF(OR(D162="",N('الإعدادات'!$B$4)&lt;=0),"",ROUNDUP(ROUND(D162/'الإعدادات'!$B$4,4),0))</f>
        <v/>
      </c>
      <c r="F162" s="17">
        <f>IF(AND(ISNUMBER(D162),N(B162)&gt;0),ROUND(B162-D162,2),"")</f>
        <v/>
      </c>
      <c r="G162" s="18">
        <f>IF(F162="","",ROUND(D162/B162,4))</f>
        <v/>
      </c>
      <c r="H162" s="18">
        <f>IF(F162="","",ROUND(F162/B162,4))</f>
        <v/>
      </c>
      <c r="I162" s="6">
        <f>IF(A162&amp;""="","",IF(C162=0,"بدون وصفة",IF(F162="","بدون سعر",IF(G162&gt;'الإعدادات'!$B$4,"فوق المستهدف","ضمن المستهدف"))))</f>
        <v/>
      </c>
      <c r="J162" s="17">
        <f>IF(D162="","",ROUND(SUMIFS('الوصفات'!$G$6:$G$1005,'الوصفات'!$A$6:$A$1005,A162&amp;""),2))</f>
        <v/>
      </c>
      <c r="K162" s="18">
        <f>IF(AND(ISNUMBER(J162),F162&lt;&gt;""),ROUND(J162/B162,4),"")</f>
        <v/>
      </c>
      <c r="L162" s="17">
        <f>IF(J162="","",ROUND(J162-D162,2))</f>
        <v/>
      </c>
      <c r="M162" s="16">
        <f>IF(F162="","",COUNTIFS($F$6:$F$205,"&gt;"&amp;F162)+COUNTIFS($F$6:F162,F162))</f>
        <v/>
      </c>
    </row>
    <row r="163">
      <c r="A163" s="5" t="n"/>
      <c r="B163" s="15" t="n"/>
      <c r="C163" s="16">
        <f>IF(A163&amp;""="","",COUNTIFS('الوصفات'!$A$6:$A$1005,A163&amp;""))</f>
        <v/>
      </c>
      <c r="D163" s="17">
        <f>IF(A163&amp;""="","",IF(C163=0,"",ROUND(SUMIFS('الوصفات'!$F$6:$F$1005,'الوصفات'!$A$6:$A$1005,A163&amp;""),2)))</f>
        <v/>
      </c>
      <c r="E163" s="17">
        <f>IF(OR(D163="",N('الإعدادات'!$B$4)&lt;=0),"",ROUNDUP(ROUND(D163/'الإعدادات'!$B$4,4),0))</f>
        <v/>
      </c>
      <c r="F163" s="17">
        <f>IF(AND(ISNUMBER(D163),N(B163)&gt;0),ROUND(B163-D163,2),"")</f>
        <v/>
      </c>
      <c r="G163" s="18">
        <f>IF(F163="","",ROUND(D163/B163,4))</f>
        <v/>
      </c>
      <c r="H163" s="18">
        <f>IF(F163="","",ROUND(F163/B163,4))</f>
        <v/>
      </c>
      <c r="I163" s="6">
        <f>IF(A163&amp;""="","",IF(C163=0,"بدون وصفة",IF(F163="","بدون سعر",IF(G163&gt;'الإعدادات'!$B$4,"فوق المستهدف","ضمن المستهدف"))))</f>
        <v/>
      </c>
      <c r="J163" s="17">
        <f>IF(D163="","",ROUND(SUMIFS('الوصفات'!$G$6:$G$1005,'الوصفات'!$A$6:$A$1005,A163&amp;""),2))</f>
        <v/>
      </c>
      <c r="K163" s="18">
        <f>IF(AND(ISNUMBER(J163),F163&lt;&gt;""),ROUND(J163/B163,4),"")</f>
        <v/>
      </c>
      <c r="L163" s="17">
        <f>IF(J163="","",ROUND(J163-D163,2))</f>
        <v/>
      </c>
      <c r="M163" s="16">
        <f>IF(F163="","",COUNTIFS($F$6:$F$205,"&gt;"&amp;F163)+COUNTIFS($F$6:F163,F163))</f>
        <v/>
      </c>
    </row>
    <row r="164">
      <c r="A164" s="5" t="n"/>
      <c r="B164" s="15" t="n"/>
      <c r="C164" s="16">
        <f>IF(A164&amp;""="","",COUNTIFS('الوصفات'!$A$6:$A$1005,A164&amp;""))</f>
        <v/>
      </c>
      <c r="D164" s="17">
        <f>IF(A164&amp;""="","",IF(C164=0,"",ROUND(SUMIFS('الوصفات'!$F$6:$F$1005,'الوصفات'!$A$6:$A$1005,A164&amp;""),2)))</f>
        <v/>
      </c>
      <c r="E164" s="17">
        <f>IF(OR(D164="",N('الإعدادات'!$B$4)&lt;=0),"",ROUNDUP(ROUND(D164/'الإعدادات'!$B$4,4),0))</f>
        <v/>
      </c>
      <c r="F164" s="17">
        <f>IF(AND(ISNUMBER(D164),N(B164)&gt;0),ROUND(B164-D164,2),"")</f>
        <v/>
      </c>
      <c r="G164" s="18">
        <f>IF(F164="","",ROUND(D164/B164,4))</f>
        <v/>
      </c>
      <c r="H164" s="18">
        <f>IF(F164="","",ROUND(F164/B164,4))</f>
        <v/>
      </c>
      <c r="I164" s="6">
        <f>IF(A164&amp;""="","",IF(C164=0,"بدون وصفة",IF(F164="","بدون سعر",IF(G164&gt;'الإعدادات'!$B$4,"فوق المستهدف","ضمن المستهدف"))))</f>
        <v/>
      </c>
      <c r="J164" s="17">
        <f>IF(D164="","",ROUND(SUMIFS('الوصفات'!$G$6:$G$1005,'الوصفات'!$A$6:$A$1005,A164&amp;""),2))</f>
        <v/>
      </c>
      <c r="K164" s="18">
        <f>IF(AND(ISNUMBER(J164),F164&lt;&gt;""),ROUND(J164/B164,4),"")</f>
        <v/>
      </c>
      <c r="L164" s="17">
        <f>IF(J164="","",ROUND(J164-D164,2))</f>
        <v/>
      </c>
      <c r="M164" s="16">
        <f>IF(F164="","",COUNTIFS($F$6:$F$205,"&gt;"&amp;F164)+COUNTIFS($F$6:F164,F164))</f>
        <v/>
      </c>
    </row>
    <row r="165">
      <c r="A165" s="5" t="n"/>
      <c r="B165" s="15" t="n"/>
      <c r="C165" s="16">
        <f>IF(A165&amp;""="","",COUNTIFS('الوصفات'!$A$6:$A$1005,A165&amp;""))</f>
        <v/>
      </c>
      <c r="D165" s="17">
        <f>IF(A165&amp;""="","",IF(C165=0,"",ROUND(SUMIFS('الوصفات'!$F$6:$F$1005,'الوصفات'!$A$6:$A$1005,A165&amp;""),2)))</f>
        <v/>
      </c>
      <c r="E165" s="17">
        <f>IF(OR(D165="",N('الإعدادات'!$B$4)&lt;=0),"",ROUNDUP(ROUND(D165/'الإعدادات'!$B$4,4),0))</f>
        <v/>
      </c>
      <c r="F165" s="17">
        <f>IF(AND(ISNUMBER(D165),N(B165)&gt;0),ROUND(B165-D165,2),"")</f>
        <v/>
      </c>
      <c r="G165" s="18">
        <f>IF(F165="","",ROUND(D165/B165,4))</f>
        <v/>
      </c>
      <c r="H165" s="18">
        <f>IF(F165="","",ROUND(F165/B165,4))</f>
        <v/>
      </c>
      <c r="I165" s="6">
        <f>IF(A165&amp;""="","",IF(C165=0,"بدون وصفة",IF(F165="","بدون سعر",IF(G165&gt;'الإعدادات'!$B$4,"فوق المستهدف","ضمن المستهدف"))))</f>
        <v/>
      </c>
      <c r="J165" s="17">
        <f>IF(D165="","",ROUND(SUMIFS('الوصفات'!$G$6:$G$1005,'الوصفات'!$A$6:$A$1005,A165&amp;""),2))</f>
        <v/>
      </c>
      <c r="K165" s="18">
        <f>IF(AND(ISNUMBER(J165),F165&lt;&gt;""),ROUND(J165/B165,4),"")</f>
        <v/>
      </c>
      <c r="L165" s="17">
        <f>IF(J165="","",ROUND(J165-D165,2))</f>
        <v/>
      </c>
      <c r="M165" s="16">
        <f>IF(F165="","",COUNTIFS($F$6:$F$205,"&gt;"&amp;F165)+COUNTIFS($F$6:F165,F165))</f>
        <v/>
      </c>
    </row>
    <row r="166">
      <c r="A166" s="5" t="n"/>
      <c r="B166" s="15" t="n"/>
      <c r="C166" s="16">
        <f>IF(A166&amp;""="","",COUNTIFS('الوصفات'!$A$6:$A$1005,A166&amp;""))</f>
        <v/>
      </c>
      <c r="D166" s="17">
        <f>IF(A166&amp;""="","",IF(C166=0,"",ROUND(SUMIFS('الوصفات'!$F$6:$F$1005,'الوصفات'!$A$6:$A$1005,A166&amp;""),2)))</f>
        <v/>
      </c>
      <c r="E166" s="17">
        <f>IF(OR(D166="",N('الإعدادات'!$B$4)&lt;=0),"",ROUNDUP(ROUND(D166/'الإعدادات'!$B$4,4),0))</f>
        <v/>
      </c>
      <c r="F166" s="17">
        <f>IF(AND(ISNUMBER(D166),N(B166)&gt;0),ROUND(B166-D166,2),"")</f>
        <v/>
      </c>
      <c r="G166" s="18">
        <f>IF(F166="","",ROUND(D166/B166,4))</f>
        <v/>
      </c>
      <c r="H166" s="18">
        <f>IF(F166="","",ROUND(F166/B166,4))</f>
        <v/>
      </c>
      <c r="I166" s="6">
        <f>IF(A166&amp;""="","",IF(C166=0,"بدون وصفة",IF(F166="","بدون سعر",IF(G166&gt;'الإعدادات'!$B$4,"فوق المستهدف","ضمن المستهدف"))))</f>
        <v/>
      </c>
      <c r="J166" s="17">
        <f>IF(D166="","",ROUND(SUMIFS('الوصفات'!$G$6:$G$1005,'الوصفات'!$A$6:$A$1005,A166&amp;""),2))</f>
        <v/>
      </c>
      <c r="K166" s="18">
        <f>IF(AND(ISNUMBER(J166),F166&lt;&gt;""),ROUND(J166/B166,4),"")</f>
        <v/>
      </c>
      <c r="L166" s="17">
        <f>IF(J166="","",ROUND(J166-D166,2))</f>
        <v/>
      </c>
      <c r="M166" s="16">
        <f>IF(F166="","",COUNTIFS($F$6:$F$205,"&gt;"&amp;F166)+COUNTIFS($F$6:F166,F166))</f>
        <v/>
      </c>
    </row>
    <row r="167">
      <c r="A167" s="5" t="n"/>
      <c r="B167" s="15" t="n"/>
      <c r="C167" s="16">
        <f>IF(A167&amp;""="","",COUNTIFS('الوصفات'!$A$6:$A$1005,A167&amp;""))</f>
        <v/>
      </c>
      <c r="D167" s="17">
        <f>IF(A167&amp;""="","",IF(C167=0,"",ROUND(SUMIFS('الوصفات'!$F$6:$F$1005,'الوصفات'!$A$6:$A$1005,A167&amp;""),2)))</f>
        <v/>
      </c>
      <c r="E167" s="17">
        <f>IF(OR(D167="",N('الإعدادات'!$B$4)&lt;=0),"",ROUNDUP(ROUND(D167/'الإعدادات'!$B$4,4),0))</f>
        <v/>
      </c>
      <c r="F167" s="17">
        <f>IF(AND(ISNUMBER(D167),N(B167)&gt;0),ROUND(B167-D167,2),"")</f>
        <v/>
      </c>
      <c r="G167" s="18">
        <f>IF(F167="","",ROUND(D167/B167,4))</f>
        <v/>
      </c>
      <c r="H167" s="18">
        <f>IF(F167="","",ROUND(F167/B167,4))</f>
        <v/>
      </c>
      <c r="I167" s="6">
        <f>IF(A167&amp;""="","",IF(C167=0,"بدون وصفة",IF(F167="","بدون سعر",IF(G167&gt;'الإعدادات'!$B$4,"فوق المستهدف","ضمن المستهدف"))))</f>
        <v/>
      </c>
      <c r="J167" s="17">
        <f>IF(D167="","",ROUND(SUMIFS('الوصفات'!$G$6:$G$1005,'الوصفات'!$A$6:$A$1005,A167&amp;""),2))</f>
        <v/>
      </c>
      <c r="K167" s="18">
        <f>IF(AND(ISNUMBER(J167),F167&lt;&gt;""),ROUND(J167/B167,4),"")</f>
        <v/>
      </c>
      <c r="L167" s="17">
        <f>IF(J167="","",ROUND(J167-D167,2))</f>
        <v/>
      </c>
      <c r="M167" s="16">
        <f>IF(F167="","",COUNTIFS($F$6:$F$205,"&gt;"&amp;F167)+COUNTIFS($F$6:F167,F167))</f>
        <v/>
      </c>
    </row>
    <row r="168">
      <c r="A168" s="5" t="n"/>
      <c r="B168" s="15" t="n"/>
      <c r="C168" s="16">
        <f>IF(A168&amp;""="","",COUNTIFS('الوصفات'!$A$6:$A$1005,A168&amp;""))</f>
        <v/>
      </c>
      <c r="D168" s="17">
        <f>IF(A168&amp;""="","",IF(C168=0,"",ROUND(SUMIFS('الوصفات'!$F$6:$F$1005,'الوصفات'!$A$6:$A$1005,A168&amp;""),2)))</f>
        <v/>
      </c>
      <c r="E168" s="17">
        <f>IF(OR(D168="",N('الإعدادات'!$B$4)&lt;=0),"",ROUNDUP(ROUND(D168/'الإعدادات'!$B$4,4),0))</f>
        <v/>
      </c>
      <c r="F168" s="17">
        <f>IF(AND(ISNUMBER(D168),N(B168)&gt;0),ROUND(B168-D168,2),"")</f>
        <v/>
      </c>
      <c r="G168" s="18">
        <f>IF(F168="","",ROUND(D168/B168,4))</f>
        <v/>
      </c>
      <c r="H168" s="18">
        <f>IF(F168="","",ROUND(F168/B168,4))</f>
        <v/>
      </c>
      <c r="I168" s="6">
        <f>IF(A168&amp;""="","",IF(C168=0,"بدون وصفة",IF(F168="","بدون سعر",IF(G168&gt;'الإعدادات'!$B$4,"فوق المستهدف","ضمن المستهدف"))))</f>
        <v/>
      </c>
      <c r="J168" s="17">
        <f>IF(D168="","",ROUND(SUMIFS('الوصفات'!$G$6:$G$1005,'الوصفات'!$A$6:$A$1005,A168&amp;""),2))</f>
        <v/>
      </c>
      <c r="K168" s="18">
        <f>IF(AND(ISNUMBER(J168),F168&lt;&gt;""),ROUND(J168/B168,4),"")</f>
        <v/>
      </c>
      <c r="L168" s="17">
        <f>IF(J168="","",ROUND(J168-D168,2))</f>
        <v/>
      </c>
      <c r="M168" s="16">
        <f>IF(F168="","",COUNTIFS($F$6:$F$205,"&gt;"&amp;F168)+COUNTIFS($F$6:F168,F168))</f>
        <v/>
      </c>
    </row>
    <row r="169">
      <c r="A169" s="5" t="n"/>
      <c r="B169" s="15" t="n"/>
      <c r="C169" s="16">
        <f>IF(A169&amp;""="","",COUNTIFS('الوصفات'!$A$6:$A$1005,A169&amp;""))</f>
        <v/>
      </c>
      <c r="D169" s="17">
        <f>IF(A169&amp;""="","",IF(C169=0,"",ROUND(SUMIFS('الوصفات'!$F$6:$F$1005,'الوصفات'!$A$6:$A$1005,A169&amp;""),2)))</f>
        <v/>
      </c>
      <c r="E169" s="17">
        <f>IF(OR(D169="",N('الإعدادات'!$B$4)&lt;=0),"",ROUNDUP(ROUND(D169/'الإعدادات'!$B$4,4),0))</f>
        <v/>
      </c>
      <c r="F169" s="17">
        <f>IF(AND(ISNUMBER(D169),N(B169)&gt;0),ROUND(B169-D169,2),"")</f>
        <v/>
      </c>
      <c r="G169" s="18">
        <f>IF(F169="","",ROUND(D169/B169,4))</f>
        <v/>
      </c>
      <c r="H169" s="18">
        <f>IF(F169="","",ROUND(F169/B169,4))</f>
        <v/>
      </c>
      <c r="I169" s="6">
        <f>IF(A169&amp;""="","",IF(C169=0,"بدون وصفة",IF(F169="","بدون سعر",IF(G169&gt;'الإعدادات'!$B$4,"فوق المستهدف","ضمن المستهدف"))))</f>
        <v/>
      </c>
      <c r="J169" s="17">
        <f>IF(D169="","",ROUND(SUMIFS('الوصفات'!$G$6:$G$1005,'الوصفات'!$A$6:$A$1005,A169&amp;""),2))</f>
        <v/>
      </c>
      <c r="K169" s="18">
        <f>IF(AND(ISNUMBER(J169),F169&lt;&gt;""),ROUND(J169/B169,4),"")</f>
        <v/>
      </c>
      <c r="L169" s="17">
        <f>IF(J169="","",ROUND(J169-D169,2))</f>
        <v/>
      </c>
      <c r="M169" s="16">
        <f>IF(F169="","",COUNTIFS($F$6:$F$205,"&gt;"&amp;F169)+COUNTIFS($F$6:F169,F169))</f>
        <v/>
      </c>
    </row>
    <row r="170">
      <c r="A170" s="5" t="n"/>
      <c r="B170" s="15" t="n"/>
      <c r="C170" s="16">
        <f>IF(A170&amp;""="","",COUNTIFS('الوصفات'!$A$6:$A$1005,A170&amp;""))</f>
        <v/>
      </c>
      <c r="D170" s="17">
        <f>IF(A170&amp;""="","",IF(C170=0,"",ROUND(SUMIFS('الوصفات'!$F$6:$F$1005,'الوصفات'!$A$6:$A$1005,A170&amp;""),2)))</f>
        <v/>
      </c>
      <c r="E170" s="17">
        <f>IF(OR(D170="",N('الإعدادات'!$B$4)&lt;=0),"",ROUNDUP(ROUND(D170/'الإعدادات'!$B$4,4),0))</f>
        <v/>
      </c>
      <c r="F170" s="17">
        <f>IF(AND(ISNUMBER(D170),N(B170)&gt;0),ROUND(B170-D170,2),"")</f>
        <v/>
      </c>
      <c r="G170" s="18">
        <f>IF(F170="","",ROUND(D170/B170,4))</f>
        <v/>
      </c>
      <c r="H170" s="18">
        <f>IF(F170="","",ROUND(F170/B170,4))</f>
        <v/>
      </c>
      <c r="I170" s="6">
        <f>IF(A170&amp;""="","",IF(C170=0,"بدون وصفة",IF(F170="","بدون سعر",IF(G170&gt;'الإعدادات'!$B$4,"فوق المستهدف","ضمن المستهدف"))))</f>
        <v/>
      </c>
      <c r="J170" s="17">
        <f>IF(D170="","",ROUND(SUMIFS('الوصفات'!$G$6:$G$1005,'الوصفات'!$A$6:$A$1005,A170&amp;""),2))</f>
        <v/>
      </c>
      <c r="K170" s="18">
        <f>IF(AND(ISNUMBER(J170),F170&lt;&gt;""),ROUND(J170/B170,4),"")</f>
        <v/>
      </c>
      <c r="L170" s="17">
        <f>IF(J170="","",ROUND(J170-D170,2))</f>
        <v/>
      </c>
      <c r="M170" s="16">
        <f>IF(F170="","",COUNTIFS($F$6:$F$205,"&gt;"&amp;F170)+COUNTIFS($F$6:F170,F170))</f>
        <v/>
      </c>
    </row>
    <row r="171">
      <c r="A171" s="5" t="n"/>
      <c r="B171" s="15" t="n"/>
      <c r="C171" s="16">
        <f>IF(A171&amp;""="","",COUNTIFS('الوصفات'!$A$6:$A$1005,A171&amp;""))</f>
        <v/>
      </c>
      <c r="D171" s="17">
        <f>IF(A171&amp;""="","",IF(C171=0,"",ROUND(SUMIFS('الوصفات'!$F$6:$F$1005,'الوصفات'!$A$6:$A$1005,A171&amp;""),2)))</f>
        <v/>
      </c>
      <c r="E171" s="17">
        <f>IF(OR(D171="",N('الإعدادات'!$B$4)&lt;=0),"",ROUNDUP(ROUND(D171/'الإعدادات'!$B$4,4),0))</f>
        <v/>
      </c>
      <c r="F171" s="17">
        <f>IF(AND(ISNUMBER(D171),N(B171)&gt;0),ROUND(B171-D171,2),"")</f>
        <v/>
      </c>
      <c r="G171" s="18">
        <f>IF(F171="","",ROUND(D171/B171,4))</f>
        <v/>
      </c>
      <c r="H171" s="18">
        <f>IF(F171="","",ROUND(F171/B171,4))</f>
        <v/>
      </c>
      <c r="I171" s="6">
        <f>IF(A171&amp;""="","",IF(C171=0,"بدون وصفة",IF(F171="","بدون سعر",IF(G171&gt;'الإعدادات'!$B$4,"فوق المستهدف","ضمن المستهدف"))))</f>
        <v/>
      </c>
      <c r="J171" s="17">
        <f>IF(D171="","",ROUND(SUMIFS('الوصفات'!$G$6:$G$1005,'الوصفات'!$A$6:$A$1005,A171&amp;""),2))</f>
        <v/>
      </c>
      <c r="K171" s="18">
        <f>IF(AND(ISNUMBER(J171),F171&lt;&gt;""),ROUND(J171/B171,4),"")</f>
        <v/>
      </c>
      <c r="L171" s="17">
        <f>IF(J171="","",ROUND(J171-D171,2))</f>
        <v/>
      </c>
      <c r="M171" s="16">
        <f>IF(F171="","",COUNTIFS($F$6:$F$205,"&gt;"&amp;F171)+COUNTIFS($F$6:F171,F171))</f>
        <v/>
      </c>
    </row>
    <row r="172">
      <c r="A172" s="5" t="n"/>
      <c r="B172" s="15" t="n"/>
      <c r="C172" s="16">
        <f>IF(A172&amp;""="","",COUNTIFS('الوصفات'!$A$6:$A$1005,A172&amp;""))</f>
        <v/>
      </c>
      <c r="D172" s="17">
        <f>IF(A172&amp;""="","",IF(C172=0,"",ROUND(SUMIFS('الوصفات'!$F$6:$F$1005,'الوصفات'!$A$6:$A$1005,A172&amp;""),2)))</f>
        <v/>
      </c>
      <c r="E172" s="17">
        <f>IF(OR(D172="",N('الإعدادات'!$B$4)&lt;=0),"",ROUNDUP(ROUND(D172/'الإعدادات'!$B$4,4),0))</f>
        <v/>
      </c>
      <c r="F172" s="17">
        <f>IF(AND(ISNUMBER(D172),N(B172)&gt;0),ROUND(B172-D172,2),"")</f>
        <v/>
      </c>
      <c r="G172" s="18">
        <f>IF(F172="","",ROUND(D172/B172,4))</f>
        <v/>
      </c>
      <c r="H172" s="18">
        <f>IF(F172="","",ROUND(F172/B172,4))</f>
        <v/>
      </c>
      <c r="I172" s="6">
        <f>IF(A172&amp;""="","",IF(C172=0,"بدون وصفة",IF(F172="","بدون سعر",IF(G172&gt;'الإعدادات'!$B$4,"فوق المستهدف","ضمن المستهدف"))))</f>
        <v/>
      </c>
      <c r="J172" s="17">
        <f>IF(D172="","",ROUND(SUMIFS('الوصفات'!$G$6:$G$1005,'الوصفات'!$A$6:$A$1005,A172&amp;""),2))</f>
        <v/>
      </c>
      <c r="K172" s="18">
        <f>IF(AND(ISNUMBER(J172),F172&lt;&gt;""),ROUND(J172/B172,4),"")</f>
        <v/>
      </c>
      <c r="L172" s="17">
        <f>IF(J172="","",ROUND(J172-D172,2))</f>
        <v/>
      </c>
      <c r="M172" s="16">
        <f>IF(F172="","",COUNTIFS($F$6:$F$205,"&gt;"&amp;F172)+COUNTIFS($F$6:F172,F172))</f>
        <v/>
      </c>
    </row>
    <row r="173">
      <c r="A173" s="5" t="n"/>
      <c r="B173" s="15" t="n"/>
      <c r="C173" s="16">
        <f>IF(A173&amp;""="","",COUNTIFS('الوصفات'!$A$6:$A$1005,A173&amp;""))</f>
        <v/>
      </c>
      <c r="D173" s="17">
        <f>IF(A173&amp;""="","",IF(C173=0,"",ROUND(SUMIFS('الوصفات'!$F$6:$F$1005,'الوصفات'!$A$6:$A$1005,A173&amp;""),2)))</f>
        <v/>
      </c>
      <c r="E173" s="17">
        <f>IF(OR(D173="",N('الإعدادات'!$B$4)&lt;=0),"",ROUNDUP(ROUND(D173/'الإعدادات'!$B$4,4),0))</f>
        <v/>
      </c>
      <c r="F173" s="17">
        <f>IF(AND(ISNUMBER(D173),N(B173)&gt;0),ROUND(B173-D173,2),"")</f>
        <v/>
      </c>
      <c r="G173" s="18">
        <f>IF(F173="","",ROUND(D173/B173,4))</f>
        <v/>
      </c>
      <c r="H173" s="18">
        <f>IF(F173="","",ROUND(F173/B173,4))</f>
        <v/>
      </c>
      <c r="I173" s="6">
        <f>IF(A173&amp;""="","",IF(C173=0,"بدون وصفة",IF(F173="","بدون سعر",IF(G173&gt;'الإعدادات'!$B$4,"فوق المستهدف","ضمن المستهدف"))))</f>
        <v/>
      </c>
      <c r="J173" s="17">
        <f>IF(D173="","",ROUND(SUMIFS('الوصفات'!$G$6:$G$1005,'الوصفات'!$A$6:$A$1005,A173&amp;""),2))</f>
        <v/>
      </c>
      <c r="K173" s="18">
        <f>IF(AND(ISNUMBER(J173),F173&lt;&gt;""),ROUND(J173/B173,4),"")</f>
        <v/>
      </c>
      <c r="L173" s="17">
        <f>IF(J173="","",ROUND(J173-D173,2))</f>
        <v/>
      </c>
      <c r="M173" s="16">
        <f>IF(F173="","",COUNTIFS($F$6:$F$205,"&gt;"&amp;F173)+COUNTIFS($F$6:F173,F173))</f>
        <v/>
      </c>
    </row>
    <row r="174">
      <c r="A174" s="5" t="n"/>
      <c r="B174" s="15" t="n"/>
      <c r="C174" s="16">
        <f>IF(A174&amp;""="","",COUNTIFS('الوصفات'!$A$6:$A$1005,A174&amp;""))</f>
        <v/>
      </c>
      <c r="D174" s="17">
        <f>IF(A174&amp;""="","",IF(C174=0,"",ROUND(SUMIFS('الوصفات'!$F$6:$F$1005,'الوصفات'!$A$6:$A$1005,A174&amp;""),2)))</f>
        <v/>
      </c>
      <c r="E174" s="17">
        <f>IF(OR(D174="",N('الإعدادات'!$B$4)&lt;=0),"",ROUNDUP(ROUND(D174/'الإعدادات'!$B$4,4),0))</f>
        <v/>
      </c>
      <c r="F174" s="17">
        <f>IF(AND(ISNUMBER(D174),N(B174)&gt;0),ROUND(B174-D174,2),"")</f>
        <v/>
      </c>
      <c r="G174" s="18">
        <f>IF(F174="","",ROUND(D174/B174,4))</f>
        <v/>
      </c>
      <c r="H174" s="18">
        <f>IF(F174="","",ROUND(F174/B174,4))</f>
        <v/>
      </c>
      <c r="I174" s="6">
        <f>IF(A174&amp;""="","",IF(C174=0,"بدون وصفة",IF(F174="","بدون سعر",IF(G174&gt;'الإعدادات'!$B$4,"فوق المستهدف","ضمن المستهدف"))))</f>
        <v/>
      </c>
      <c r="J174" s="17">
        <f>IF(D174="","",ROUND(SUMIFS('الوصفات'!$G$6:$G$1005,'الوصفات'!$A$6:$A$1005,A174&amp;""),2))</f>
        <v/>
      </c>
      <c r="K174" s="18">
        <f>IF(AND(ISNUMBER(J174),F174&lt;&gt;""),ROUND(J174/B174,4),"")</f>
        <v/>
      </c>
      <c r="L174" s="17">
        <f>IF(J174="","",ROUND(J174-D174,2))</f>
        <v/>
      </c>
      <c r="M174" s="16">
        <f>IF(F174="","",COUNTIFS($F$6:$F$205,"&gt;"&amp;F174)+COUNTIFS($F$6:F174,F174))</f>
        <v/>
      </c>
    </row>
    <row r="175">
      <c r="A175" s="5" t="n"/>
      <c r="B175" s="15" t="n"/>
      <c r="C175" s="16">
        <f>IF(A175&amp;""="","",COUNTIFS('الوصفات'!$A$6:$A$1005,A175&amp;""))</f>
        <v/>
      </c>
      <c r="D175" s="17">
        <f>IF(A175&amp;""="","",IF(C175=0,"",ROUND(SUMIFS('الوصفات'!$F$6:$F$1005,'الوصفات'!$A$6:$A$1005,A175&amp;""),2)))</f>
        <v/>
      </c>
      <c r="E175" s="17">
        <f>IF(OR(D175="",N('الإعدادات'!$B$4)&lt;=0),"",ROUNDUP(ROUND(D175/'الإعدادات'!$B$4,4),0))</f>
        <v/>
      </c>
      <c r="F175" s="17">
        <f>IF(AND(ISNUMBER(D175),N(B175)&gt;0),ROUND(B175-D175,2),"")</f>
        <v/>
      </c>
      <c r="G175" s="18">
        <f>IF(F175="","",ROUND(D175/B175,4))</f>
        <v/>
      </c>
      <c r="H175" s="18">
        <f>IF(F175="","",ROUND(F175/B175,4))</f>
        <v/>
      </c>
      <c r="I175" s="6">
        <f>IF(A175&amp;""="","",IF(C175=0,"بدون وصفة",IF(F175="","بدون سعر",IF(G175&gt;'الإعدادات'!$B$4,"فوق المستهدف","ضمن المستهدف"))))</f>
        <v/>
      </c>
      <c r="J175" s="17">
        <f>IF(D175="","",ROUND(SUMIFS('الوصفات'!$G$6:$G$1005,'الوصفات'!$A$6:$A$1005,A175&amp;""),2))</f>
        <v/>
      </c>
      <c r="K175" s="18">
        <f>IF(AND(ISNUMBER(J175),F175&lt;&gt;""),ROUND(J175/B175,4),"")</f>
        <v/>
      </c>
      <c r="L175" s="17">
        <f>IF(J175="","",ROUND(J175-D175,2))</f>
        <v/>
      </c>
      <c r="M175" s="16">
        <f>IF(F175="","",COUNTIFS($F$6:$F$205,"&gt;"&amp;F175)+COUNTIFS($F$6:F175,F175))</f>
        <v/>
      </c>
    </row>
    <row r="176">
      <c r="A176" s="5" t="n"/>
      <c r="B176" s="15" t="n"/>
      <c r="C176" s="16">
        <f>IF(A176&amp;""="","",COUNTIFS('الوصفات'!$A$6:$A$1005,A176&amp;""))</f>
        <v/>
      </c>
      <c r="D176" s="17">
        <f>IF(A176&amp;""="","",IF(C176=0,"",ROUND(SUMIFS('الوصفات'!$F$6:$F$1005,'الوصفات'!$A$6:$A$1005,A176&amp;""),2)))</f>
        <v/>
      </c>
      <c r="E176" s="17">
        <f>IF(OR(D176="",N('الإعدادات'!$B$4)&lt;=0),"",ROUNDUP(ROUND(D176/'الإعدادات'!$B$4,4),0))</f>
        <v/>
      </c>
      <c r="F176" s="17">
        <f>IF(AND(ISNUMBER(D176),N(B176)&gt;0),ROUND(B176-D176,2),"")</f>
        <v/>
      </c>
      <c r="G176" s="18">
        <f>IF(F176="","",ROUND(D176/B176,4))</f>
        <v/>
      </c>
      <c r="H176" s="18">
        <f>IF(F176="","",ROUND(F176/B176,4))</f>
        <v/>
      </c>
      <c r="I176" s="6">
        <f>IF(A176&amp;""="","",IF(C176=0,"بدون وصفة",IF(F176="","بدون سعر",IF(G176&gt;'الإعدادات'!$B$4,"فوق المستهدف","ضمن المستهدف"))))</f>
        <v/>
      </c>
      <c r="J176" s="17">
        <f>IF(D176="","",ROUND(SUMIFS('الوصفات'!$G$6:$G$1005,'الوصفات'!$A$6:$A$1005,A176&amp;""),2))</f>
        <v/>
      </c>
      <c r="K176" s="18">
        <f>IF(AND(ISNUMBER(J176),F176&lt;&gt;""),ROUND(J176/B176,4),"")</f>
        <v/>
      </c>
      <c r="L176" s="17">
        <f>IF(J176="","",ROUND(J176-D176,2))</f>
        <v/>
      </c>
      <c r="M176" s="16">
        <f>IF(F176="","",COUNTIFS($F$6:$F$205,"&gt;"&amp;F176)+COUNTIFS($F$6:F176,F176))</f>
        <v/>
      </c>
    </row>
    <row r="177">
      <c r="A177" s="5" t="n"/>
      <c r="B177" s="15" t="n"/>
      <c r="C177" s="16">
        <f>IF(A177&amp;""="","",COUNTIFS('الوصفات'!$A$6:$A$1005,A177&amp;""))</f>
        <v/>
      </c>
      <c r="D177" s="17">
        <f>IF(A177&amp;""="","",IF(C177=0,"",ROUND(SUMIFS('الوصفات'!$F$6:$F$1005,'الوصفات'!$A$6:$A$1005,A177&amp;""),2)))</f>
        <v/>
      </c>
      <c r="E177" s="17">
        <f>IF(OR(D177="",N('الإعدادات'!$B$4)&lt;=0),"",ROUNDUP(ROUND(D177/'الإعدادات'!$B$4,4),0))</f>
        <v/>
      </c>
      <c r="F177" s="17">
        <f>IF(AND(ISNUMBER(D177),N(B177)&gt;0),ROUND(B177-D177,2),"")</f>
        <v/>
      </c>
      <c r="G177" s="18">
        <f>IF(F177="","",ROUND(D177/B177,4))</f>
        <v/>
      </c>
      <c r="H177" s="18">
        <f>IF(F177="","",ROUND(F177/B177,4))</f>
        <v/>
      </c>
      <c r="I177" s="6">
        <f>IF(A177&amp;""="","",IF(C177=0,"بدون وصفة",IF(F177="","بدون سعر",IF(G177&gt;'الإعدادات'!$B$4,"فوق المستهدف","ضمن المستهدف"))))</f>
        <v/>
      </c>
      <c r="J177" s="17">
        <f>IF(D177="","",ROUND(SUMIFS('الوصفات'!$G$6:$G$1005,'الوصفات'!$A$6:$A$1005,A177&amp;""),2))</f>
        <v/>
      </c>
      <c r="K177" s="18">
        <f>IF(AND(ISNUMBER(J177),F177&lt;&gt;""),ROUND(J177/B177,4),"")</f>
        <v/>
      </c>
      <c r="L177" s="17">
        <f>IF(J177="","",ROUND(J177-D177,2))</f>
        <v/>
      </c>
      <c r="M177" s="16">
        <f>IF(F177="","",COUNTIFS($F$6:$F$205,"&gt;"&amp;F177)+COUNTIFS($F$6:F177,F177))</f>
        <v/>
      </c>
    </row>
    <row r="178">
      <c r="A178" s="5" t="n"/>
      <c r="B178" s="15" t="n"/>
      <c r="C178" s="16">
        <f>IF(A178&amp;""="","",COUNTIFS('الوصفات'!$A$6:$A$1005,A178&amp;""))</f>
        <v/>
      </c>
      <c r="D178" s="17">
        <f>IF(A178&amp;""="","",IF(C178=0,"",ROUND(SUMIFS('الوصفات'!$F$6:$F$1005,'الوصفات'!$A$6:$A$1005,A178&amp;""),2)))</f>
        <v/>
      </c>
      <c r="E178" s="17">
        <f>IF(OR(D178="",N('الإعدادات'!$B$4)&lt;=0),"",ROUNDUP(ROUND(D178/'الإعدادات'!$B$4,4),0))</f>
        <v/>
      </c>
      <c r="F178" s="17">
        <f>IF(AND(ISNUMBER(D178),N(B178)&gt;0),ROUND(B178-D178,2),"")</f>
        <v/>
      </c>
      <c r="G178" s="18">
        <f>IF(F178="","",ROUND(D178/B178,4))</f>
        <v/>
      </c>
      <c r="H178" s="18">
        <f>IF(F178="","",ROUND(F178/B178,4))</f>
        <v/>
      </c>
      <c r="I178" s="6">
        <f>IF(A178&amp;""="","",IF(C178=0,"بدون وصفة",IF(F178="","بدون سعر",IF(G178&gt;'الإعدادات'!$B$4,"فوق المستهدف","ضمن المستهدف"))))</f>
        <v/>
      </c>
      <c r="J178" s="17">
        <f>IF(D178="","",ROUND(SUMIFS('الوصفات'!$G$6:$G$1005,'الوصفات'!$A$6:$A$1005,A178&amp;""),2))</f>
        <v/>
      </c>
      <c r="K178" s="18">
        <f>IF(AND(ISNUMBER(J178),F178&lt;&gt;""),ROUND(J178/B178,4),"")</f>
        <v/>
      </c>
      <c r="L178" s="17">
        <f>IF(J178="","",ROUND(J178-D178,2))</f>
        <v/>
      </c>
      <c r="M178" s="16">
        <f>IF(F178="","",COUNTIFS($F$6:$F$205,"&gt;"&amp;F178)+COUNTIFS($F$6:F178,F178))</f>
        <v/>
      </c>
    </row>
    <row r="179">
      <c r="A179" s="5" t="n"/>
      <c r="B179" s="15" t="n"/>
      <c r="C179" s="16">
        <f>IF(A179&amp;""="","",COUNTIFS('الوصفات'!$A$6:$A$1005,A179&amp;""))</f>
        <v/>
      </c>
      <c r="D179" s="17">
        <f>IF(A179&amp;""="","",IF(C179=0,"",ROUND(SUMIFS('الوصفات'!$F$6:$F$1005,'الوصفات'!$A$6:$A$1005,A179&amp;""),2)))</f>
        <v/>
      </c>
      <c r="E179" s="17">
        <f>IF(OR(D179="",N('الإعدادات'!$B$4)&lt;=0),"",ROUNDUP(ROUND(D179/'الإعدادات'!$B$4,4),0))</f>
        <v/>
      </c>
      <c r="F179" s="17">
        <f>IF(AND(ISNUMBER(D179),N(B179)&gt;0),ROUND(B179-D179,2),"")</f>
        <v/>
      </c>
      <c r="G179" s="18">
        <f>IF(F179="","",ROUND(D179/B179,4))</f>
        <v/>
      </c>
      <c r="H179" s="18">
        <f>IF(F179="","",ROUND(F179/B179,4))</f>
        <v/>
      </c>
      <c r="I179" s="6">
        <f>IF(A179&amp;""="","",IF(C179=0,"بدون وصفة",IF(F179="","بدون سعر",IF(G179&gt;'الإعدادات'!$B$4,"فوق المستهدف","ضمن المستهدف"))))</f>
        <v/>
      </c>
      <c r="J179" s="17">
        <f>IF(D179="","",ROUND(SUMIFS('الوصفات'!$G$6:$G$1005,'الوصفات'!$A$6:$A$1005,A179&amp;""),2))</f>
        <v/>
      </c>
      <c r="K179" s="18">
        <f>IF(AND(ISNUMBER(J179),F179&lt;&gt;""),ROUND(J179/B179,4),"")</f>
        <v/>
      </c>
      <c r="L179" s="17">
        <f>IF(J179="","",ROUND(J179-D179,2))</f>
        <v/>
      </c>
      <c r="M179" s="16">
        <f>IF(F179="","",COUNTIFS($F$6:$F$205,"&gt;"&amp;F179)+COUNTIFS($F$6:F179,F179))</f>
        <v/>
      </c>
    </row>
    <row r="180">
      <c r="A180" s="5" t="n"/>
      <c r="B180" s="15" t="n"/>
      <c r="C180" s="16">
        <f>IF(A180&amp;""="","",COUNTIFS('الوصفات'!$A$6:$A$1005,A180&amp;""))</f>
        <v/>
      </c>
      <c r="D180" s="17">
        <f>IF(A180&amp;""="","",IF(C180=0,"",ROUND(SUMIFS('الوصفات'!$F$6:$F$1005,'الوصفات'!$A$6:$A$1005,A180&amp;""),2)))</f>
        <v/>
      </c>
      <c r="E180" s="17">
        <f>IF(OR(D180="",N('الإعدادات'!$B$4)&lt;=0),"",ROUNDUP(ROUND(D180/'الإعدادات'!$B$4,4),0))</f>
        <v/>
      </c>
      <c r="F180" s="17">
        <f>IF(AND(ISNUMBER(D180),N(B180)&gt;0),ROUND(B180-D180,2),"")</f>
        <v/>
      </c>
      <c r="G180" s="18">
        <f>IF(F180="","",ROUND(D180/B180,4))</f>
        <v/>
      </c>
      <c r="H180" s="18">
        <f>IF(F180="","",ROUND(F180/B180,4))</f>
        <v/>
      </c>
      <c r="I180" s="6">
        <f>IF(A180&amp;""="","",IF(C180=0,"بدون وصفة",IF(F180="","بدون سعر",IF(G180&gt;'الإعدادات'!$B$4,"فوق المستهدف","ضمن المستهدف"))))</f>
        <v/>
      </c>
      <c r="J180" s="17">
        <f>IF(D180="","",ROUND(SUMIFS('الوصفات'!$G$6:$G$1005,'الوصفات'!$A$6:$A$1005,A180&amp;""),2))</f>
        <v/>
      </c>
      <c r="K180" s="18">
        <f>IF(AND(ISNUMBER(J180),F180&lt;&gt;""),ROUND(J180/B180,4),"")</f>
        <v/>
      </c>
      <c r="L180" s="17">
        <f>IF(J180="","",ROUND(J180-D180,2))</f>
        <v/>
      </c>
      <c r="M180" s="16">
        <f>IF(F180="","",COUNTIFS($F$6:$F$205,"&gt;"&amp;F180)+COUNTIFS($F$6:F180,F180))</f>
        <v/>
      </c>
    </row>
    <row r="181">
      <c r="A181" s="5" t="n"/>
      <c r="B181" s="15" t="n"/>
      <c r="C181" s="16">
        <f>IF(A181&amp;""="","",COUNTIFS('الوصفات'!$A$6:$A$1005,A181&amp;""))</f>
        <v/>
      </c>
      <c r="D181" s="17">
        <f>IF(A181&amp;""="","",IF(C181=0,"",ROUND(SUMIFS('الوصفات'!$F$6:$F$1005,'الوصفات'!$A$6:$A$1005,A181&amp;""),2)))</f>
        <v/>
      </c>
      <c r="E181" s="17">
        <f>IF(OR(D181="",N('الإعدادات'!$B$4)&lt;=0),"",ROUNDUP(ROUND(D181/'الإعدادات'!$B$4,4),0))</f>
        <v/>
      </c>
      <c r="F181" s="17">
        <f>IF(AND(ISNUMBER(D181),N(B181)&gt;0),ROUND(B181-D181,2),"")</f>
        <v/>
      </c>
      <c r="G181" s="18">
        <f>IF(F181="","",ROUND(D181/B181,4))</f>
        <v/>
      </c>
      <c r="H181" s="18">
        <f>IF(F181="","",ROUND(F181/B181,4))</f>
        <v/>
      </c>
      <c r="I181" s="6">
        <f>IF(A181&amp;""="","",IF(C181=0,"بدون وصفة",IF(F181="","بدون سعر",IF(G181&gt;'الإعدادات'!$B$4,"فوق المستهدف","ضمن المستهدف"))))</f>
        <v/>
      </c>
      <c r="J181" s="17">
        <f>IF(D181="","",ROUND(SUMIFS('الوصفات'!$G$6:$G$1005,'الوصفات'!$A$6:$A$1005,A181&amp;""),2))</f>
        <v/>
      </c>
      <c r="K181" s="18">
        <f>IF(AND(ISNUMBER(J181),F181&lt;&gt;""),ROUND(J181/B181,4),"")</f>
        <v/>
      </c>
      <c r="L181" s="17">
        <f>IF(J181="","",ROUND(J181-D181,2))</f>
        <v/>
      </c>
      <c r="M181" s="16">
        <f>IF(F181="","",COUNTIFS($F$6:$F$205,"&gt;"&amp;F181)+COUNTIFS($F$6:F181,F181))</f>
        <v/>
      </c>
    </row>
    <row r="182">
      <c r="A182" s="5" t="n"/>
      <c r="B182" s="15" t="n"/>
      <c r="C182" s="16">
        <f>IF(A182&amp;""="","",COUNTIFS('الوصفات'!$A$6:$A$1005,A182&amp;""))</f>
        <v/>
      </c>
      <c r="D182" s="17">
        <f>IF(A182&amp;""="","",IF(C182=0,"",ROUND(SUMIFS('الوصفات'!$F$6:$F$1005,'الوصفات'!$A$6:$A$1005,A182&amp;""),2)))</f>
        <v/>
      </c>
      <c r="E182" s="17">
        <f>IF(OR(D182="",N('الإعدادات'!$B$4)&lt;=0),"",ROUNDUP(ROUND(D182/'الإعدادات'!$B$4,4),0))</f>
        <v/>
      </c>
      <c r="F182" s="17">
        <f>IF(AND(ISNUMBER(D182),N(B182)&gt;0),ROUND(B182-D182,2),"")</f>
        <v/>
      </c>
      <c r="G182" s="18">
        <f>IF(F182="","",ROUND(D182/B182,4))</f>
        <v/>
      </c>
      <c r="H182" s="18">
        <f>IF(F182="","",ROUND(F182/B182,4))</f>
        <v/>
      </c>
      <c r="I182" s="6">
        <f>IF(A182&amp;""="","",IF(C182=0,"بدون وصفة",IF(F182="","بدون سعر",IF(G182&gt;'الإعدادات'!$B$4,"فوق المستهدف","ضمن المستهدف"))))</f>
        <v/>
      </c>
      <c r="J182" s="17">
        <f>IF(D182="","",ROUND(SUMIFS('الوصفات'!$G$6:$G$1005,'الوصفات'!$A$6:$A$1005,A182&amp;""),2))</f>
        <v/>
      </c>
      <c r="K182" s="18">
        <f>IF(AND(ISNUMBER(J182),F182&lt;&gt;""),ROUND(J182/B182,4),"")</f>
        <v/>
      </c>
      <c r="L182" s="17">
        <f>IF(J182="","",ROUND(J182-D182,2))</f>
        <v/>
      </c>
      <c r="M182" s="16">
        <f>IF(F182="","",COUNTIFS($F$6:$F$205,"&gt;"&amp;F182)+COUNTIFS($F$6:F182,F182))</f>
        <v/>
      </c>
    </row>
    <row r="183">
      <c r="A183" s="5" t="n"/>
      <c r="B183" s="15" t="n"/>
      <c r="C183" s="16">
        <f>IF(A183&amp;""="","",COUNTIFS('الوصفات'!$A$6:$A$1005,A183&amp;""))</f>
        <v/>
      </c>
      <c r="D183" s="17">
        <f>IF(A183&amp;""="","",IF(C183=0,"",ROUND(SUMIFS('الوصفات'!$F$6:$F$1005,'الوصفات'!$A$6:$A$1005,A183&amp;""),2)))</f>
        <v/>
      </c>
      <c r="E183" s="17">
        <f>IF(OR(D183="",N('الإعدادات'!$B$4)&lt;=0),"",ROUNDUP(ROUND(D183/'الإعدادات'!$B$4,4),0))</f>
        <v/>
      </c>
      <c r="F183" s="17">
        <f>IF(AND(ISNUMBER(D183),N(B183)&gt;0),ROUND(B183-D183,2),"")</f>
        <v/>
      </c>
      <c r="G183" s="18">
        <f>IF(F183="","",ROUND(D183/B183,4))</f>
        <v/>
      </c>
      <c r="H183" s="18">
        <f>IF(F183="","",ROUND(F183/B183,4))</f>
        <v/>
      </c>
      <c r="I183" s="6">
        <f>IF(A183&amp;""="","",IF(C183=0,"بدون وصفة",IF(F183="","بدون سعر",IF(G183&gt;'الإعدادات'!$B$4,"فوق المستهدف","ضمن المستهدف"))))</f>
        <v/>
      </c>
      <c r="J183" s="17">
        <f>IF(D183="","",ROUND(SUMIFS('الوصفات'!$G$6:$G$1005,'الوصفات'!$A$6:$A$1005,A183&amp;""),2))</f>
        <v/>
      </c>
      <c r="K183" s="18">
        <f>IF(AND(ISNUMBER(J183),F183&lt;&gt;""),ROUND(J183/B183,4),"")</f>
        <v/>
      </c>
      <c r="L183" s="17">
        <f>IF(J183="","",ROUND(J183-D183,2))</f>
        <v/>
      </c>
      <c r="M183" s="16">
        <f>IF(F183="","",COUNTIFS($F$6:$F$205,"&gt;"&amp;F183)+COUNTIFS($F$6:F183,F183))</f>
        <v/>
      </c>
    </row>
    <row r="184">
      <c r="A184" s="5" t="n"/>
      <c r="B184" s="15" t="n"/>
      <c r="C184" s="16">
        <f>IF(A184&amp;""="","",COUNTIFS('الوصفات'!$A$6:$A$1005,A184&amp;""))</f>
        <v/>
      </c>
      <c r="D184" s="17">
        <f>IF(A184&amp;""="","",IF(C184=0,"",ROUND(SUMIFS('الوصفات'!$F$6:$F$1005,'الوصفات'!$A$6:$A$1005,A184&amp;""),2)))</f>
        <v/>
      </c>
      <c r="E184" s="17">
        <f>IF(OR(D184="",N('الإعدادات'!$B$4)&lt;=0),"",ROUNDUP(ROUND(D184/'الإعدادات'!$B$4,4),0))</f>
        <v/>
      </c>
      <c r="F184" s="17">
        <f>IF(AND(ISNUMBER(D184),N(B184)&gt;0),ROUND(B184-D184,2),"")</f>
        <v/>
      </c>
      <c r="G184" s="18">
        <f>IF(F184="","",ROUND(D184/B184,4))</f>
        <v/>
      </c>
      <c r="H184" s="18">
        <f>IF(F184="","",ROUND(F184/B184,4))</f>
        <v/>
      </c>
      <c r="I184" s="6">
        <f>IF(A184&amp;""="","",IF(C184=0,"بدون وصفة",IF(F184="","بدون سعر",IF(G184&gt;'الإعدادات'!$B$4,"فوق المستهدف","ضمن المستهدف"))))</f>
        <v/>
      </c>
      <c r="J184" s="17">
        <f>IF(D184="","",ROUND(SUMIFS('الوصفات'!$G$6:$G$1005,'الوصفات'!$A$6:$A$1005,A184&amp;""),2))</f>
        <v/>
      </c>
      <c r="K184" s="18">
        <f>IF(AND(ISNUMBER(J184),F184&lt;&gt;""),ROUND(J184/B184,4),"")</f>
        <v/>
      </c>
      <c r="L184" s="17">
        <f>IF(J184="","",ROUND(J184-D184,2))</f>
        <v/>
      </c>
      <c r="M184" s="16">
        <f>IF(F184="","",COUNTIFS($F$6:$F$205,"&gt;"&amp;F184)+COUNTIFS($F$6:F184,F184))</f>
        <v/>
      </c>
    </row>
    <row r="185">
      <c r="A185" s="5" t="n"/>
      <c r="B185" s="15" t="n"/>
      <c r="C185" s="16">
        <f>IF(A185&amp;""="","",COUNTIFS('الوصفات'!$A$6:$A$1005,A185&amp;""))</f>
        <v/>
      </c>
      <c r="D185" s="17">
        <f>IF(A185&amp;""="","",IF(C185=0,"",ROUND(SUMIFS('الوصفات'!$F$6:$F$1005,'الوصفات'!$A$6:$A$1005,A185&amp;""),2)))</f>
        <v/>
      </c>
      <c r="E185" s="17">
        <f>IF(OR(D185="",N('الإعدادات'!$B$4)&lt;=0),"",ROUNDUP(ROUND(D185/'الإعدادات'!$B$4,4),0))</f>
        <v/>
      </c>
      <c r="F185" s="17">
        <f>IF(AND(ISNUMBER(D185),N(B185)&gt;0),ROUND(B185-D185,2),"")</f>
        <v/>
      </c>
      <c r="G185" s="18">
        <f>IF(F185="","",ROUND(D185/B185,4))</f>
        <v/>
      </c>
      <c r="H185" s="18">
        <f>IF(F185="","",ROUND(F185/B185,4))</f>
        <v/>
      </c>
      <c r="I185" s="6">
        <f>IF(A185&amp;""="","",IF(C185=0,"بدون وصفة",IF(F185="","بدون سعر",IF(G185&gt;'الإعدادات'!$B$4,"فوق المستهدف","ضمن المستهدف"))))</f>
        <v/>
      </c>
      <c r="J185" s="17">
        <f>IF(D185="","",ROUND(SUMIFS('الوصفات'!$G$6:$G$1005,'الوصفات'!$A$6:$A$1005,A185&amp;""),2))</f>
        <v/>
      </c>
      <c r="K185" s="18">
        <f>IF(AND(ISNUMBER(J185),F185&lt;&gt;""),ROUND(J185/B185,4),"")</f>
        <v/>
      </c>
      <c r="L185" s="17">
        <f>IF(J185="","",ROUND(J185-D185,2))</f>
        <v/>
      </c>
      <c r="M185" s="16">
        <f>IF(F185="","",COUNTIFS($F$6:$F$205,"&gt;"&amp;F185)+COUNTIFS($F$6:F185,F185))</f>
        <v/>
      </c>
    </row>
    <row r="186">
      <c r="A186" s="5" t="n"/>
      <c r="B186" s="15" t="n"/>
      <c r="C186" s="16">
        <f>IF(A186&amp;""="","",COUNTIFS('الوصفات'!$A$6:$A$1005,A186&amp;""))</f>
        <v/>
      </c>
      <c r="D186" s="17">
        <f>IF(A186&amp;""="","",IF(C186=0,"",ROUND(SUMIFS('الوصفات'!$F$6:$F$1005,'الوصفات'!$A$6:$A$1005,A186&amp;""),2)))</f>
        <v/>
      </c>
      <c r="E186" s="17">
        <f>IF(OR(D186="",N('الإعدادات'!$B$4)&lt;=0),"",ROUNDUP(ROUND(D186/'الإعدادات'!$B$4,4),0))</f>
        <v/>
      </c>
      <c r="F186" s="17">
        <f>IF(AND(ISNUMBER(D186),N(B186)&gt;0),ROUND(B186-D186,2),"")</f>
        <v/>
      </c>
      <c r="G186" s="18">
        <f>IF(F186="","",ROUND(D186/B186,4))</f>
        <v/>
      </c>
      <c r="H186" s="18">
        <f>IF(F186="","",ROUND(F186/B186,4))</f>
        <v/>
      </c>
      <c r="I186" s="6">
        <f>IF(A186&amp;""="","",IF(C186=0,"بدون وصفة",IF(F186="","بدون سعر",IF(G186&gt;'الإعدادات'!$B$4,"فوق المستهدف","ضمن المستهدف"))))</f>
        <v/>
      </c>
      <c r="J186" s="17">
        <f>IF(D186="","",ROUND(SUMIFS('الوصفات'!$G$6:$G$1005,'الوصفات'!$A$6:$A$1005,A186&amp;""),2))</f>
        <v/>
      </c>
      <c r="K186" s="18">
        <f>IF(AND(ISNUMBER(J186),F186&lt;&gt;""),ROUND(J186/B186,4),"")</f>
        <v/>
      </c>
      <c r="L186" s="17">
        <f>IF(J186="","",ROUND(J186-D186,2))</f>
        <v/>
      </c>
      <c r="M186" s="16">
        <f>IF(F186="","",COUNTIFS($F$6:$F$205,"&gt;"&amp;F186)+COUNTIFS($F$6:F186,F186))</f>
        <v/>
      </c>
    </row>
    <row r="187">
      <c r="A187" s="5" t="n"/>
      <c r="B187" s="15" t="n"/>
      <c r="C187" s="16">
        <f>IF(A187&amp;""="","",COUNTIFS('الوصفات'!$A$6:$A$1005,A187&amp;""))</f>
        <v/>
      </c>
      <c r="D187" s="17">
        <f>IF(A187&amp;""="","",IF(C187=0,"",ROUND(SUMIFS('الوصفات'!$F$6:$F$1005,'الوصفات'!$A$6:$A$1005,A187&amp;""),2)))</f>
        <v/>
      </c>
      <c r="E187" s="17">
        <f>IF(OR(D187="",N('الإعدادات'!$B$4)&lt;=0),"",ROUNDUP(ROUND(D187/'الإعدادات'!$B$4,4),0))</f>
        <v/>
      </c>
      <c r="F187" s="17">
        <f>IF(AND(ISNUMBER(D187),N(B187)&gt;0),ROUND(B187-D187,2),"")</f>
        <v/>
      </c>
      <c r="G187" s="18">
        <f>IF(F187="","",ROUND(D187/B187,4))</f>
        <v/>
      </c>
      <c r="H187" s="18">
        <f>IF(F187="","",ROUND(F187/B187,4))</f>
        <v/>
      </c>
      <c r="I187" s="6">
        <f>IF(A187&amp;""="","",IF(C187=0,"بدون وصفة",IF(F187="","بدون سعر",IF(G187&gt;'الإعدادات'!$B$4,"فوق المستهدف","ضمن المستهدف"))))</f>
        <v/>
      </c>
      <c r="J187" s="17">
        <f>IF(D187="","",ROUND(SUMIFS('الوصفات'!$G$6:$G$1005,'الوصفات'!$A$6:$A$1005,A187&amp;""),2))</f>
        <v/>
      </c>
      <c r="K187" s="18">
        <f>IF(AND(ISNUMBER(J187),F187&lt;&gt;""),ROUND(J187/B187,4),"")</f>
        <v/>
      </c>
      <c r="L187" s="17">
        <f>IF(J187="","",ROUND(J187-D187,2))</f>
        <v/>
      </c>
      <c r="M187" s="16">
        <f>IF(F187="","",COUNTIFS($F$6:$F$205,"&gt;"&amp;F187)+COUNTIFS($F$6:F187,F187))</f>
        <v/>
      </c>
    </row>
    <row r="188">
      <c r="A188" s="5" t="n"/>
      <c r="B188" s="15" t="n"/>
      <c r="C188" s="16">
        <f>IF(A188&amp;""="","",COUNTIFS('الوصفات'!$A$6:$A$1005,A188&amp;""))</f>
        <v/>
      </c>
      <c r="D188" s="17">
        <f>IF(A188&amp;""="","",IF(C188=0,"",ROUND(SUMIFS('الوصفات'!$F$6:$F$1005,'الوصفات'!$A$6:$A$1005,A188&amp;""),2)))</f>
        <v/>
      </c>
      <c r="E188" s="17">
        <f>IF(OR(D188="",N('الإعدادات'!$B$4)&lt;=0),"",ROUNDUP(ROUND(D188/'الإعدادات'!$B$4,4),0))</f>
        <v/>
      </c>
      <c r="F188" s="17">
        <f>IF(AND(ISNUMBER(D188),N(B188)&gt;0),ROUND(B188-D188,2),"")</f>
        <v/>
      </c>
      <c r="G188" s="18">
        <f>IF(F188="","",ROUND(D188/B188,4))</f>
        <v/>
      </c>
      <c r="H188" s="18">
        <f>IF(F188="","",ROUND(F188/B188,4))</f>
        <v/>
      </c>
      <c r="I188" s="6">
        <f>IF(A188&amp;""="","",IF(C188=0,"بدون وصفة",IF(F188="","بدون سعر",IF(G188&gt;'الإعدادات'!$B$4,"فوق المستهدف","ضمن المستهدف"))))</f>
        <v/>
      </c>
      <c r="J188" s="17">
        <f>IF(D188="","",ROUND(SUMIFS('الوصفات'!$G$6:$G$1005,'الوصفات'!$A$6:$A$1005,A188&amp;""),2))</f>
        <v/>
      </c>
      <c r="K188" s="18">
        <f>IF(AND(ISNUMBER(J188),F188&lt;&gt;""),ROUND(J188/B188,4),"")</f>
        <v/>
      </c>
      <c r="L188" s="17">
        <f>IF(J188="","",ROUND(J188-D188,2))</f>
        <v/>
      </c>
      <c r="M188" s="16">
        <f>IF(F188="","",COUNTIFS($F$6:$F$205,"&gt;"&amp;F188)+COUNTIFS($F$6:F188,F188))</f>
        <v/>
      </c>
    </row>
    <row r="189">
      <c r="A189" s="5" t="n"/>
      <c r="B189" s="15" t="n"/>
      <c r="C189" s="16">
        <f>IF(A189&amp;""="","",COUNTIFS('الوصفات'!$A$6:$A$1005,A189&amp;""))</f>
        <v/>
      </c>
      <c r="D189" s="17">
        <f>IF(A189&amp;""="","",IF(C189=0,"",ROUND(SUMIFS('الوصفات'!$F$6:$F$1005,'الوصفات'!$A$6:$A$1005,A189&amp;""),2)))</f>
        <v/>
      </c>
      <c r="E189" s="17">
        <f>IF(OR(D189="",N('الإعدادات'!$B$4)&lt;=0),"",ROUNDUP(ROUND(D189/'الإعدادات'!$B$4,4),0))</f>
        <v/>
      </c>
      <c r="F189" s="17">
        <f>IF(AND(ISNUMBER(D189),N(B189)&gt;0),ROUND(B189-D189,2),"")</f>
        <v/>
      </c>
      <c r="G189" s="18">
        <f>IF(F189="","",ROUND(D189/B189,4))</f>
        <v/>
      </c>
      <c r="H189" s="18">
        <f>IF(F189="","",ROUND(F189/B189,4))</f>
        <v/>
      </c>
      <c r="I189" s="6">
        <f>IF(A189&amp;""="","",IF(C189=0,"بدون وصفة",IF(F189="","بدون سعر",IF(G189&gt;'الإعدادات'!$B$4,"فوق المستهدف","ضمن المستهدف"))))</f>
        <v/>
      </c>
      <c r="J189" s="17">
        <f>IF(D189="","",ROUND(SUMIFS('الوصفات'!$G$6:$G$1005,'الوصفات'!$A$6:$A$1005,A189&amp;""),2))</f>
        <v/>
      </c>
      <c r="K189" s="18">
        <f>IF(AND(ISNUMBER(J189),F189&lt;&gt;""),ROUND(J189/B189,4),"")</f>
        <v/>
      </c>
      <c r="L189" s="17">
        <f>IF(J189="","",ROUND(J189-D189,2))</f>
        <v/>
      </c>
      <c r="M189" s="16">
        <f>IF(F189="","",COUNTIFS($F$6:$F$205,"&gt;"&amp;F189)+COUNTIFS($F$6:F189,F189))</f>
        <v/>
      </c>
    </row>
    <row r="190">
      <c r="A190" s="5" t="n"/>
      <c r="B190" s="15" t="n"/>
      <c r="C190" s="16">
        <f>IF(A190&amp;""="","",COUNTIFS('الوصفات'!$A$6:$A$1005,A190&amp;""))</f>
        <v/>
      </c>
      <c r="D190" s="17">
        <f>IF(A190&amp;""="","",IF(C190=0,"",ROUND(SUMIFS('الوصفات'!$F$6:$F$1005,'الوصفات'!$A$6:$A$1005,A190&amp;""),2)))</f>
        <v/>
      </c>
      <c r="E190" s="17">
        <f>IF(OR(D190="",N('الإعدادات'!$B$4)&lt;=0),"",ROUNDUP(ROUND(D190/'الإعدادات'!$B$4,4),0))</f>
        <v/>
      </c>
      <c r="F190" s="17">
        <f>IF(AND(ISNUMBER(D190),N(B190)&gt;0),ROUND(B190-D190,2),"")</f>
        <v/>
      </c>
      <c r="G190" s="18">
        <f>IF(F190="","",ROUND(D190/B190,4))</f>
        <v/>
      </c>
      <c r="H190" s="18">
        <f>IF(F190="","",ROUND(F190/B190,4))</f>
        <v/>
      </c>
      <c r="I190" s="6">
        <f>IF(A190&amp;""="","",IF(C190=0,"بدون وصفة",IF(F190="","بدون سعر",IF(G190&gt;'الإعدادات'!$B$4,"فوق المستهدف","ضمن المستهدف"))))</f>
        <v/>
      </c>
      <c r="J190" s="17">
        <f>IF(D190="","",ROUND(SUMIFS('الوصفات'!$G$6:$G$1005,'الوصفات'!$A$6:$A$1005,A190&amp;""),2))</f>
        <v/>
      </c>
      <c r="K190" s="18">
        <f>IF(AND(ISNUMBER(J190),F190&lt;&gt;""),ROUND(J190/B190,4),"")</f>
        <v/>
      </c>
      <c r="L190" s="17">
        <f>IF(J190="","",ROUND(J190-D190,2))</f>
        <v/>
      </c>
      <c r="M190" s="16">
        <f>IF(F190="","",COUNTIFS($F$6:$F$205,"&gt;"&amp;F190)+COUNTIFS($F$6:F190,F190))</f>
        <v/>
      </c>
    </row>
    <row r="191">
      <c r="A191" s="5" t="n"/>
      <c r="B191" s="15" t="n"/>
      <c r="C191" s="16">
        <f>IF(A191&amp;""="","",COUNTIFS('الوصفات'!$A$6:$A$1005,A191&amp;""))</f>
        <v/>
      </c>
      <c r="D191" s="17">
        <f>IF(A191&amp;""="","",IF(C191=0,"",ROUND(SUMIFS('الوصفات'!$F$6:$F$1005,'الوصفات'!$A$6:$A$1005,A191&amp;""),2)))</f>
        <v/>
      </c>
      <c r="E191" s="17">
        <f>IF(OR(D191="",N('الإعدادات'!$B$4)&lt;=0),"",ROUNDUP(ROUND(D191/'الإعدادات'!$B$4,4),0))</f>
        <v/>
      </c>
      <c r="F191" s="17">
        <f>IF(AND(ISNUMBER(D191),N(B191)&gt;0),ROUND(B191-D191,2),"")</f>
        <v/>
      </c>
      <c r="G191" s="18">
        <f>IF(F191="","",ROUND(D191/B191,4))</f>
        <v/>
      </c>
      <c r="H191" s="18">
        <f>IF(F191="","",ROUND(F191/B191,4))</f>
        <v/>
      </c>
      <c r="I191" s="6">
        <f>IF(A191&amp;""="","",IF(C191=0,"بدون وصفة",IF(F191="","بدون سعر",IF(G191&gt;'الإعدادات'!$B$4,"فوق المستهدف","ضمن المستهدف"))))</f>
        <v/>
      </c>
      <c r="J191" s="17">
        <f>IF(D191="","",ROUND(SUMIFS('الوصفات'!$G$6:$G$1005,'الوصفات'!$A$6:$A$1005,A191&amp;""),2))</f>
        <v/>
      </c>
      <c r="K191" s="18">
        <f>IF(AND(ISNUMBER(J191),F191&lt;&gt;""),ROUND(J191/B191,4),"")</f>
        <v/>
      </c>
      <c r="L191" s="17">
        <f>IF(J191="","",ROUND(J191-D191,2))</f>
        <v/>
      </c>
      <c r="M191" s="16">
        <f>IF(F191="","",COUNTIFS($F$6:$F$205,"&gt;"&amp;F191)+COUNTIFS($F$6:F191,F191))</f>
        <v/>
      </c>
    </row>
    <row r="192">
      <c r="A192" s="5" t="n"/>
      <c r="B192" s="15" t="n"/>
      <c r="C192" s="16">
        <f>IF(A192&amp;""="","",COUNTIFS('الوصفات'!$A$6:$A$1005,A192&amp;""))</f>
        <v/>
      </c>
      <c r="D192" s="17">
        <f>IF(A192&amp;""="","",IF(C192=0,"",ROUND(SUMIFS('الوصفات'!$F$6:$F$1005,'الوصفات'!$A$6:$A$1005,A192&amp;""),2)))</f>
        <v/>
      </c>
      <c r="E192" s="17">
        <f>IF(OR(D192="",N('الإعدادات'!$B$4)&lt;=0),"",ROUNDUP(ROUND(D192/'الإعدادات'!$B$4,4),0))</f>
        <v/>
      </c>
      <c r="F192" s="17">
        <f>IF(AND(ISNUMBER(D192),N(B192)&gt;0),ROUND(B192-D192,2),"")</f>
        <v/>
      </c>
      <c r="G192" s="18">
        <f>IF(F192="","",ROUND(D192/B192,4))</f>
        <v/>
      </c>
      <c r="H192" s="18">
        <f>IF(F192="","",ROUND(F192/B192,4))</f>
        <v/>
      </c>
      <c r="I192" s="6">
        <f>IF(A192&amp;""="","",IF(C192=0,"بدون وصفة",IF(F192="","بدون سعر",IF(G192&gt;'الإعدادات'!$B$4,"فوق المستهدف","ضمن المستهدف"))))</f>
        <v/>
      </c>
      <c r="J192" s="17">
        <f>IF(D192="","",ROUND(SUMIFS('الوصفات'!$G$6:$G$1005,'الوصفات'!$A$6:$A$1005,A192&amp;""),2))</f>
        <v/>
      </c>
      <c r="K192" s="18">
        <f>IF(AND(ISNUMBER(J192),F192&lt;&gt;""),ROUND(J192/B192,4),"")</f>
        <v/>
      </c>
      <c r="L192" s="17">
        <f>IF(J192="","",ROUND(J192-D192,2))</f>
        <v/>
      </c>
      <c r="M192" s="16">
        <f>IF(F192="","",COUNTIFS($F$6:$F$205,"&gt;"&amp;F192)+COUNTIFS($F$6:F192,F192))</f>
        <v/>
      </c>
    </row>
    <row r="193">
      <c r="A193" s="5" t="n"/>
      <c r="B193" s="15" t="n"/>
      <c r="C193" s="16">
        <f>IF(A193&amp;""="","",COUNTIFS('الوصفات'!$A$6:$A$1005,A193&amp;""))</f>
        <v/>
      </c>
      <c r="D193" s="17">
        <f>IF(A193&amp;""="","",IF(C193=0,"",ROUND(SUMIFS('الوصفات'!$F$6:$F$1005,'الوصفات'!$A$6:$A$1005,A193&amp;""),2)))</f>
        <v/>
      </c>
      <c r="E193" s="17">
        <f>IF(OR(D193="",N('الإعدادات'!$B$4)&lt;=0),"",ROUNDUP(ROUND(D193/'الإعدادات'!$B$4,4),0))</f>
        <v/>
      </c>
      <c r="F193" s="17">
        <f>IF(AND(ISNUMBER(D193),N(B193)&gt;0),ROUND(B193-D193,2),"")</f>
        <v/>
      </c>
      <c r="G193" s="18">
        <f>IF(F193="","",ROUND(D193/B193,4))</f>
        <v/>
      </c>
      <c r="H193" s="18">
        <f>IF(F193="","",ROUND(F193/B193,4))</f>
        <v/>
      </c>
      <c r="I193" s="6">
        <f>IF(A193&amp;""="","",IF(C193=0,"بدون وصفة",IF(F193="","بدون سعر",IF(G193&gt;'الإعدادات'!$B$4,"فوق المستهدف","ضمن المستهدف"))))</f>
        <v/>
      </c>
      <c r="J193" s="17">
        <f>IF(D193="","",ROUND(SUMIFS('الوصفات'!$G$6:$G$1005,'الوصفات'!$A$6:$A$1005,A193&amp;""),2))</f>
        <v/>
      </c>
      <c r="K193" s="18">
        <f>IF(AND(ISNUMBER(J193),F193&lt;&gt;""),ROUND(J193/B193,4),"")</f>
        <v/>
      </c>
      <c r="L193" s="17">
        <f>IF(J193="","",ROUND(J193-D193,2))</f>
        <v/>
      </c>
      <c r="M193" s="16">
        <f>IF(F193="","",COUNTIFS($F$6:$F$205,"&gt;"&amp;F193)+COUNTIFS($F$6:F193,F193))</f>
        <v/>
      </c>
    </row>
    <row r="194">
      <c r="A194" s="5" t="n"/>
      <c r="B194" s="15" t="n"/>
      <c r="C194" s="16">
        <f>IF(A194&amp;""="","",COUNTIFS('الوصفات'!$A$6:$A$1005,A194&amp;""))</f>
        <v/>
      </c>
      <c r="D194" s="17">
        <f>IF(A194&amp;""="","",IF(C194=0,"",ROUND(SUMIFS('الوصفات'!$F$6:$F$1005,'الوصفات'!$A$6:$A$1005,A194&amp;""),2)))</f>
        <v/>
      </c>
      <c r="E194" s="17">
        <f>IF(OR(D194="",N('الإعدادات'!$B$4)&lt;=0),"",ROUNDUP(ROUND(D194/'الإعدادات'!$B$4,4),0))</f>
        <v/>
      </c>
      <c r="F194" s="17">
        <f>IF(AND(ISNUMBER(D194),N(B194)&gt;0),ROUND(B194-D194,2),"")</f>
        <v/>
      </c>
      <c r="G194" s="18">
        <f>IF(F194="","",ROUND(D194/B194,4))</f>
        <v/>
      </c>
      <c r="H194" s="18">
        <f>IF(F194="","",ROUND(F194/B194,4))</f>
        <v/>
      </c>
      <c r="I194" s="6">
        <f>IF(A194&amp;""="","",IF(C194=0,"بدون وصفة",IF(F194="","بدون سعر",IF(G194&gt;'الإعدادات'!$B$4,"فوق المستهدف","ضمن المستهدف"))))</f>
        <v/>
      </c>
      <c r="J194" s="17">
        <f>IF(D194="","",ROUND(SUMIFS('الوصفات'!$G$6:$G$1005,'الوصفات'!$A$6:$A$1005,A194&amp;""),2))</f>
        <v/>
      </c>
      <c r="K194" s="18">
        <f>IF(AND(ISNUMBER(J194),F194&lt;&gt;""),ROUND(J194/B194,4),"")</f>
        <v/>
      </c>
      <c r="L194" s="17">
        <f>IF(J194="","",ROUND(J194-D194,2))</f>
        <v/>
      </c>
      <c r="M194" s="16">
        <f>IF(F194="","",COUNTIFS($F$6:$F$205,"&gt;"&amp;F194)+COUNTIFS($F$6:F194,F194))</f>
        <v/>
      </c>
    </row>
    <row r="195">
      <c r="A195" s="5" t="n"/>
      <c r="B195" s="15" t="n"/>
      <c r="C195" s="16">
        <f>IF(A195&amp;""="","",COUNTIFS('الوصفات'!$A$6:$A$1005,A195&amp;""))</f>
        <v/>
      </c>
      <c r="D195" s="17">
        <f>IF(A195&amp;""="","",IF(C195=0,"",ROUND(SUMIFS('الوصفات'!$F$6:$F$1005,'الوصفات'!$A$6:$A$1005,A195&amp;""),2)))</f>
        <v/>
      </c>
      <c r="E195" s="17">
        <f>IF(OR(D195="",N('الإعدادات'!$B$4)&lt;=0),"",ROUNDUP(ROUND(D195/'الإعدادات'!$B$4,4),0))</f>
        <v/>
      </c>
      <c r="F195" s="17">
        <f>IF(AND(ISNUMBER(D195),N(B195)&gt;0),ROUND(B195-D195,2),"")</f>
        <v/>
      </c>
      <c r="G195" s="18">
        <f>IF(F195="","",ROUND(D195/B195,4))</f>
        <v/>
      </c>
      <c r="H195" s="18">
        <f>IF(F195="","",ROUND(F195/B195,4))</f>
        <v/>
      </c>
      <c r="I195" s="6">
        <f>IF(A195&amp;""="","",IF(C195=0,"بدون وصفة",IF(F195="","بدون سعر",IF(G195&gt;'الإعدادات'!$B$4,"فوق المستهدف","ضمن المستهدف"))))</f>
        <v/>
      </c>
      <c r="J195" s="17">
        <f>IF(D195="","",ROUND(SUMIFS('الوصفات'!$G$6:$G$1005,'الوصفات'!$A$6:$A$1005,A195&amp;""),2))</f>
        <v/>
      </c>
      <c r="K195" s="18">
        <f>IF(AND(ISNUMBER(J195),F195&lt;&gt;""),ROUND(J195/B195,4),"")</f>
        <v/>
      </c>
      <c r="L195" s="17">
        <f>IF(J195="","",ROUND(J195-D195,2))</f>
        <v/>
      </c>
      <c r="M195" s="16">
        <f>IF(F195="","",COUNTIFS($F$6:$F$205,"&gt;"&amp;F195)+COUNTIFS($F$6:F195,F195))</f>
        <v/>
      </c>
    </row>
    <row r="196">
      <c r="A196" s="5" t="n"/>
      <c r="B196" s="15" t="n"/>
      <c r="C196" s="16">
        <f>IF(A196&amp;""="","",COUNTIFS('الوصفات'!$A$6:$A$1005,A196&amp;""))</f>
        <v/>
      </c>
      <c r="D196" s="17">
        <f>IF(A196&amp;""="","",IF(C196=0,"",ROUND(SUMIFS('الوصفات'!$F$6:$F$1005,'الوصفات'!$A$6:$A$1005,A196&amp;""),2)))</f>
        <v/>
      </c>
      <c r="E196" s="17">
        <f>IF(OR(D196="",N('الإعدادات'!$B$4)&lt;=0),"",ROUNDUP(ROUND(D196/'الإعدادات'!$B$4,4),0))</f>
        <v/>
      </c>
      <c r="F196" s="17">
        <f>IF(AND(ISNUMBER(D196),N(B196)&gt;0),ROUND(B196-D196,2),"")</f>
        <v/>
      </c>
      <c r="G196" s="18">
        <f>IF(F196="","",ROUND(D196/B196,4))</f>
        <v/>
      </c>
      <c r="H196" s="18">
        <f>IF(F196="","",ROUND(F196/B196,4))</f>
        <v/>
      </c>
      <c r="I196" s="6">
        <f>IF(A196&amp;""="","",IF(C196=0,"بدون وصفة",IF(F196="","بدون سعر",IF(G196&gt;'الإعدادات'!$B$4,"فوق المستهدف","ضمن المستهدف"))))</f>
        <v/>
      </c>
      <c r="J196" s="17">
        <f>IF(D196="","",ROUND(SUMIFS('الوصفات'!$G$6:$G$1005,'الوصفات'!$A$6:$A$1005,A196&amp;""),2))</f>
        <v/>
      </c>
      <c r="K196" s="18">
        <f>IF(AND(ISNUMBER(J196),F196&lt;&gt;""),ROUND(J196/B196,4),"")</f>
        <v/>
      </c>
      <c r="L196" s="17">
        <f>IF(J196="","",ROUND(J196-D196,2))</f>
        <v/>
      </c>
      <c r="M196" s="16">
        <f>IF(F196="","",COUNTIFS($F$6:$F$205,"&gt;"&amp;F196)+COUNTIFS($F$6:F196,F196))</f>
        <v/>
      </c>
    </row>
    <row r="197">
      <c r="A197" s="5" t="n"/>
      <c r="B197" s="15" t="n"/>
      <c r="C197" s="16">
        <f>IF(A197&amp;""="","",COUNTIFS('الوصفات'!$A$6:$A$1005,A197&amp;""))</f>
        <v/>
      </c>
      <c r="D197" s="17">
        <f>IF(A197&amp;""="","",IF(C197=0,"",ROUND(SUMIFS('الوصفات'!$F$6:$F$1005,'الوصفات'!$A$6:$A$1005,A197&amp;""),2)))</f>
        <v/>
      </c>
      <c r="E197" s="17">
        <f>IF(OR(D197="",N('الإعدادات'!$B$4)&lt;=0),"",ROUNDUP(ROUND(D197/'الإعدادات'!$B$4,4),0))</f>
        <v/>
      </c>
      <c r="F197" s="17">
        <f>IF(AND(ISNUMBER(D197),N(B197)&gt;0),ROUND(B197-D197,2),"")</f>
        <v/>
      </c>
      <c r="G197" s="18">
        <f>IF(F197="","",ROUND(D197/B197,4))</f>
        <v/>
      </c>
      <c r="H197" s="18">
        <f>IF(F197="","",ROUND(F197/B197,4))</f>
        <v/>
      </c>
      <c r="I197" s="6">
        <f>IF(A197&amp;""="","",IF(C197=0,"بدون وصفة",IF(F197="","بدون سعر",IF(G197&gt;'الإعدادات'!$B$4,"فوق المستهدف","ضمن المستهدف"))))</f>
        <v/>
      </c>
      <c r="J197" s="17">
        <f>IF(D197="","",ROUND(SUMIFS('الوصفات'!$G$6:$G$1005,'الوصفات'!$A$6:$A$1005,A197&amp;""),2))</f>
        <v/>
      </c>
      <c r="K197" s="18">
        <f>IF(AND(ISNUMBER(J197),F197&lt;&gt;""),ROUND(J197/B197,4),"")</f>
        <v/>
      </c>
      <c r="L197" s="17">
        <f>IF(J197="","",ROUND(J197-D197,2))</f>
        <v/>
      </c>
      <c r="M197" s="16">
        <f>IF(F197="","",COUNTIFS($F$6:$F$205,"&gt;"&amp;F197)+COUNTIFS($F$6:F197,F197))</f>
        <v/>
      </c>
    </row>
    <row r="198">
      <c r="A198" s="5" t="n"/>
      <c r="B198" s="15" t="n"/>
      <c r="C198" s="16">
        <f>IF(A198&amp;""="","",COUNTIFS('الوصفات'!$A$6:$A$1005,A198&amp;""))</f>
        <v/>
      </c>
      <c r="D198" s="17">
        <f>IF(A198&amp;""="","",IF(C198=0,"",ROUND(SUMIFS('الوصفات'!$F$6:$F$1005,'الوصفات'!$A$6:$A$1005,A198&amp;""),2)))</f>
        <v/>
      </c>
      <c r="E198" s="17">
        <f>IF(OR(D198="",N('الإعدادات'!$B$4)&lt;=0),"",ROUNDUP(ROUND(D198/'الإعدادات'!$B$4,4),0))</f>
        <v/>
      </c>
      <c r="F198" s="17">
        <f>IF(AND(ISNUMBER(D198),N(B198)&gt;0),ROUND(B198-D198,2),"")</f>
        <v/>
      </c>
      <c r="G198" s="18">
        <f>IF(F198="","",ROUND(D198/B198,4))</f>
        <v/>
      </c>
      <c r="H198" s="18">
        <f>IF(F198="","",ROUND(F198/B198,4))</f>
        <v/>
      </c>
      <c r="I198" s="6">
        <f>IF(A198&amp;""="","",IF(C198=0,"بدون وصفة",IF(F198="","بدون سعر",IF(G198&gt;'الإعدادات'!$B$4,"فوق المستهدف","ضمن المستهدف"))))</f>
        <v/>
      </c>
      <c r="J198" s="17">
        <f>IF(D198="","",ROUND(SUMIFS('الوصفات'!$G$6:$G$1005,'الوصفات'!$A$6:$A$1005,A198&amp;""),2))</f>
        <v/>
      </c>
      <c r="K198" s="18">
        <f>IF(AND(ISNUMBER(J198),F198&lt;&gt;""),ROUND(J198/B198,4),"")</f>
        <v/>
      </c>
      <c r="L198" s="17">
        <f>IF(J198="","",ROUND(J198-D198,2))</f>
        <v/>
      </c>
      <c r="M198" s="16">
        <f>IF(F198="","",COUNTIFS($F$6:$F$205,"&gt;"&amp;F198)+COUNTIFS($F$6:F198,F198))</f>
        <v/>
      </c>
    </row>
    <row r="199">
      <c r="A199" s="5" t="n"/>
      <c r="B199" s="15" t="n"/>
      <c r="C199" s="16">
        <f>IF(A199&amp;""="","",COUNTIFS('الوصفات'!$A$6:$A$1005,A199&amp;""))</f>
        <v/>
      </c>
      <c r="D199" s="17">
        <f>IF(A199&amp;""="","",IF(C199=0,"",ROUND(SUMIFS('الوصفات'!$F$6:$F$1005,'الوصفات'!$A$6:$A$1005,A199&amp;""),2)))</f>
        <v/>
      </c>
      <c r="E199" s="17">
        <f>IF(OR(D199="",N('الإعدادات'!$B$4)&lt;=0),"",ROUNDUP(ROUND(D199/'الإعدادات'!$B$4,4),0))</f>
        <v/>
      </c>
      <c r="F199" s="17">
        <f>IF(AND(ISNUMBER(D199),N(B199)&gt;0),ROUND(B199-D199,2),"")</f>
        <v/>
      </c>
      <c r="G199" s="18">
        <f>IF(F199="","",ROUND(D199/B199,4))</f>
        <v/>
      </c>
      <c r="H199" s="18">
        <f>IF(F199="","",ROUND(F199/B199,4))</f>
        <v/>
      </c>
      <c r="I199" s="6">
        <f>IF(A199&amp;""="","",IF(C199=0,"بدون وصفة",IF(F199="","بدون سعر",IF(G199&gt;'الإعدادات'!$B$4,"فوق المستهدف","ضمن المستهدف"))))</f>
        <v/>
      </c>
      <c r="J199" s="17">
        <f>IF(D199="","",ROUND(SUMIFS('الوصفات'!$G$6:$G$1005,'الوصفات'!$A$6:$A$1005,A199&amp;""),2))</f>
        <v/>
      </c>
      <c r="K199" s="18">
        <f>IF(AND(ISNUMBER(J199),F199&lt;&gt;""),ROUND(J199/B199,4),"")</f>
        <v/>
      </c>
      <c r="L199" s="17">
        <f>IF(J199="","",ROUND(J199-D199,2))</f>
        <v/>
      </c>
      <c r="M199" s="16">
        <f>IF(F199="","",COUNTIFS($F$6:$F$205,"&gt;"&amp;F199)+COUNTIFS($F$6:F199,F199))</f>
        <v/>
      </c>
    </row>
    <row r="200">
      <c r="A200" s="5" t="n"/>
      <c r="B200" s="15" t="n"/>
      <c r="C200" s="16">
        <f>IF(A200&amp;""="","",COUNTIFS('الوصفات'!$A$6:$A$1005,A200&amp;""))</f>
        <v/>
      </c>
      <c r="D200" s="17">
        <f>IF(A200&amp;""="","",IF(C200=0,"",ROUND(SUMIFS('الوصفات'!$F$6:$F$1005,'الوصفات'!$A$6:$A$1005,A200&amp;""),2)))</f>
        <v/>
      </c>
      <c r="E200" s="17">
        <f>IF(OR(D200="",N('الإعدادات'!$B$4)&lt;=0),"",ROUNDUP(ROUND(D200/'الإعدادات'!$B$4,4),0))</f>
        <v/>
      </c>
      <c r="F200" s="17">
        <f>IF(AND(ISNUMBER(D200),N(B200)&gt;0),ROUND(B200-D200,2),"")</f>
        <v/>
      </c>
      <c r="G200" s="18">
        <f>IF(F200="","",ROUND(D200/B200,4))</f>
        <v/>
      </c>
      <c r="H200" s="18">
        <f>IF(F200="","",ROUND(F200/B200,4))</f>
        <v/>
      </c>
      <c r="I200" s="6">
        <f>IF(A200&amp;""="","",IF(C200=0,"بدون وصفة",IF(F200="","بدون سعر",IF(G200&gt;'الإعدادات'!$B$4,"فوق المستهدف","ضمن المستهدف"))))</f>
        <v/>
      </c>
      <c r="J200" s="17">
        <f>IF(D200="","",ROUND(SUMIFS('الوصفات'!$G$6:$G$1005,'الوصفات'!$A$6:$A$1005,A200&amp;""),2))</f>
        <v/>
      </c>
      <c r="K200" s="18">
        <f>IF(AND(ISNUMBER(J200),F200&lt;&gt;""),ROUND(J200/B200,4),"")</f>
        <v/>
      </c>
      <c r="L200" s="17">
        <f>IF(J200="","",ROUND(J200-D200,2))</f>
        <v/>
      </c>
      <c r="M200" s="16">
        <f>IF(F200="","",COUNTIFS($F$6:$F$205,"&gt;"&amp;F200)+COUNTIFS($F$6:F200,F200))</f>
        <v/>
      </c>
    </row>
    <row r="201">
      <c r="A201" s="5" t="n"/>
      <c r="B201" s="15" t="n"/>
      <c r="C201" s="16">
        <f>IF(A201&amp;""="","",COUNTIFS('الوصفات'!$A$6:$A$1005,A201&amp;""))</f>
        <v/>
      </c>
      <c r="D201" s="17">
        <f>IF(A201&amp;""="","",IF(C201=0,"",ROUND(SUMIFS('الوصفات'!$F$6:$F$1005,'الوصفات'!$A$6:$A$1005,A201&amp;""),2)))</f>
        <v/>
      </c>
      <c r="E201" s="17">
        <f>IF(OR(D201="",N('الإعدادات'!$B$4)&lt;=0),"",ROUNDUP(ROUND(D201/'الإعدادات'!$B$4,4),0))</f>
        <v/>
      </c>
      <c r="F201" s="17">
        <f>IF(AND(ISNUMBER(D201),N(B201)&gt;0),ROUND(B201-D201,2),"")</f>
        <v/>
      </c>
      <c r="G201" s="18">
        <f>IF(F201="","",ROUND(D201/B201,4))</f>
        <v/>
      </c>
      <c r="H201" s="18">
        <f>IF(F201="","",ROUND(F201/B201,4))</f>
        <v/>
      </c>
      <c r="I201" s="6">
        <f>IF(A201&amp;""="","",IF(C201=0,"بدون وصفة",IF(F201="","بدون سعر",IF(G201&gt;'الإعدادات'!$B$4,"فوق المستهدف","ضمن المستهدف"))))</f>
        <v/>
      </c>
      <c r="J201" s="17">
        <f>IF(D201="","",ROUND(SUMIFS('الوصفات'!$G$6:$G$1005,'الوصفات'!$A$6:$A$1005,A201&amp;""),2))</f>
        <v/>
      </c>
      <c r="K201" s="18">
        <f>IF(AND(ISNUMBER(J201),F201&lt;&gt;""),ROUND(J201/B201,4),"")</f>
        <v/>
      </c>
      <c r="L201" s="17">
        <f>IF(J201="","",ROUND(J201-D201,2))</f>
        <v/>
      </c>
      <c r="M201" s="16">
        <f>IF(F201="","",COUNTIFS($F$6:$F$205,"&gt;"&amp;F201)+COUNTIFS($F$6:F201,F201))</f>
        <v/>
      </c>
    </row>
    <row r="202">
      <c r="A202" s="5" t="n"/>
      <c r="B202" s="15" t="n"/>
      <c r="C202" s="16">
        <f>IF(A202&amp;""="","",COUNTIFS('الوصفات'!$A$6:$A$1005,A202&amp;""))</f>
        <v/>
      </c>
      <c r="D202" s="17">
        <f>IF(A202&amp;""="","",IF(C202=0,"",ROUND(SUMIFS('الوصفات'!$F$6:$F$1005,'الوصفات'!$A$6:$A$1005,A202&amp;""),2)))</f>
        <v/>
      </c>
      <c r="E202" s="17">
        <f>IF(OR(D202="",N('الإعدادات'!$B$4)&lt;=0),"",ROUNDUP(ROUND(D202/'الإعدادات'!$B$4,4),0))</f>
        <v/>
      </c>
      <c r="F202" s="17">
        <f>IF(AND(ISNUMBER(D202),N(B202)&gt;0),ROUND(B202-D202,2),"")</f>
        <v/>
      </c>
      <c r="G202" s="18">
        <f>IF(F202="","",ROUND(D202/B202,4))</f>
        <v/>
      </c>
      <c r="H202" s="18">
        <f>IF(F202="","",ROUND(F202/B202,4))</f>
        <v/>
      </c>
      <c r="I202" s="6">
        <f>IF(A202&amp;""="","",IF(C202=0,"بدون وصفة",IF(F202="","بدون سعر",IF(G202&gt;'الإعدادات'!$B$4,"فوق المستهدف","ضمن المستهدف"))))</f>
        <v/>
      </c>
      <c r="J202" s="17">
        <f>IF(D202="","",ROUND(SUMIFS('الوصفات'!$G$6:$G$1005,'الوصفات'!$A$6:$A$1005,A202&amp;""),2))</f>
        <v/>
      </c>
      <c r="K202" s="18">
        <f>IF(AND(ISNUMBER(J202),F202&lt;&gt;""),ROUND(J202/B202,4),"")</f>
        <v/>
      </c>
      <c r="L202" s="17">
        <f>IF(J202="","",ROUND(J202-D202,2))</f>
        <v/>
      </c>
      <c r="M202" s="16">
        <f>IF(F202="","",COUNTIFS($F$6:$F$205,"&gt;"&amp;F202)+COUNTIFS($F$6:F202,F202))</f>
        <v/>
      </c>
    </row>
    <row r="203">
      <c r="A203" s="5" t="n"/>
      <c r="B203" s="15" t="n"/>
      <c r="C203" s="16">
        <f>IF(A203&amp;""="","",COUNTIFS('الوصفات'!$A$6:$A$1005,A203&amp;""))</f>
        <v/>
      </c>
      <c r="D203" s="17">
        <f>IF(A203&amp;""="","",IF(C203=0,"",ROUND(SUMIFS('الوصفات'!$F$6:$F$1005,'الوصفات'!$A$6:$A$1005,A203&amp;""),2)))</f>
        <v/>
      </c>
      <c r="E203" s="17">
        <f>IF(OR(D203="",N('الإعدادات'!$B$4)&lt;=0),"",ROUNDUP(ROUND(D203/'الإعدادات'!$B$4,4),0))</f>
        <v/>
      </c>
      <c r="F203" s="17">
        <f>IF(AND(ISNUMBER(D203),N(B203)&gt;0),ROUND(B203-D203,2),"")</f>
        <v/>
      </c>
      <c r="G203" s="18">
        <f>IF(F203="","",ROUND(D203/B203,4))</f>
        <v/>
      </c>
      <c r="H203" s="18">
        <f>IF(F203="","",ROUND(F203/B203,4))</f>
        <v/>
      </c>
      <c r="I203" s="6">
        <f>IF(A203&amp;""="","",IF(C203=0,"بدون وصفة",IF(F203="","بدون سعر",IF(G203&gt;'الإعدادات'!$B$4,"فوق المستهدف","ضمن المستهدف"))))</f>
        <v/>
      </c>
      <c r="J203" s="17">
        <f>IF(D203="","",ROUND(SUMIFS('الوصفات'!$G$6:$G$1005,'الوصفات'!$A$6:$A$1005,A203&amp;""),2))</f>
        <v/>
      </c>
      <c r="K203" s="18">
        <f>IF(AND(ISNUMBER(J203),F203&lt;&gt;""),ROUND(J203/B203,4),"")</f>
        <v/>
      </c>
      <c r="L203" s="17">
        <f>IF(J203="","",ROUND(J203-D203,2))</f>
        <v/>
      </c>
      <c r="M203" s="16">
        <f>IF(F203="","",COUNTIFS($F$6:$F$205,"&gt;"&amp;F203)+COUNTIFS($F$6:F203,F203))</f>
        <v/>
      </c>
    </row>
    <row r="204">
      <c r="A204" s="5" t="n"/>
      <c r="B204" s="15" t="n"/>
      <c r="C204" s="16">
        <f>IF(A204&amp;""="","",COUNTIFS('الوصفات'!$A$6:$A$1005,A204&amp;""))</f>
        <v/>
      </c>
      <c r="D204" s="17">
        <f>IF(A204&amp;""="","",IF(C204=0,"",ROUND(SUMIFS('الوصفات'!$F$6:$F$1005,'الوصفات'!$A$6:$A$1005,A204&amp;""),2)))</f>
        <v/>
      </c>
      <c r="E204" s="17">
        <f>IF(OR(D204="",N('الإعدادات'!$B$4)&lt;=0),"",ROUNDUP(ROUND(D204/'الإعدادات'!$B$4,4),0))</f>
        <v/>
      </c>
      <c r="F204" s="17">
        <f>IF(AND(ISNUMBER(D204),N(B204)&gt;0),ROUND(B204-D204,2),"")</f>
        <v/>
      </c>
      <c r="G204" s="18">
        <f>IF(F204="","",ROUND(D204/B204,4))</f>
        <v/>
      </c>
      <c r="H204" s="18">
        <f>IF(F204="","",ROUND(F204/B204,4))</f>
        <v/>
      </c>
      <c r="I204" s="6">
        <f>IF(A204&amp;""="","",IF(C204=0,"بدون وصفة",IF(F204="","بدون سعر",IF(G204&gt;'الإعدادات'!$B$4,"فوق المستهدف","ضمن المستهدف"))))</f>
        <v/>
      </c>
      <c r="J204" s="17">
        <f>IF(D204="","",ROUND(SUMIFS('الوصفات'!$G$6:$G$1005,'الوصفات'!$A$6:$A$1005,A204&amp;""),2))</f>
        <v/>
      </c>
      <c r="K204" s="18">
        <f>IF(AND(ISNUMBER(J204),F204&lt;&gt;""),ROUND(J204/B204,4),"")</f>
        <v/>
      </c>
      <c r="L204" s="17">
        <f>IF(J204="","",ROUND(J204-D204,2))</f>
        <v/>
      </c>
      <c r="M204" s="16">
        <f>IF(F204="","",COUNTIFS($F$6:$F$205,"&gt;"&amp;F204)+COUNTIFS($F$6:F204,F204))</f>
        <v/>
      </c>
    </row>
    <row r="205">
      <c r="A205" s="5" t="n"/>
      <c r="B205" s="15" t="n"/>
      <c r="C205" s="16">
        <f>IF(A205&amp;""="","",COUNTIFS('الوصفات'!$A$6:$A$1005,A205&amp;""))</f>
        <v/>
      </c>
      <c r="D205" s="17">
        <f>IF(A205&amp;""="","",IF(C205=0,"",ROUND(SUMIFS('الوصفات'!$F$6:$F$1005,'الوصفات'!$A$6:$A$1005,A205&amp;""),2)))</f>
        <v/>
      </c>
      <c r="E205" s="17">
        <f>IF(OR(D205="",N('الإعدادات'!$B$4)&lt;=0),"",ROUNDUP(ROUND(D205/'الإعدادات'!$B$4,4),0))</f>
        <v/>
      </c>
      <c r="F205" s="17">
        <f>IF(AND(ISNUMBER(D205),N(B205)&gt;0),ROUND(B205-D205,2),"")</f>
        <v/>
      </c>
      <c r="G205" s="18">
        <f>IF(F205="","",ROUND(D205/B205,4))</f>
        <v/>
      </c>
      <c r="H205" s="18">
        <f>IF(F205="","",ROUND(F205/B205,4))</f>
        <v/>
      </c>
      <c r="I205" s="6">
        <f>IF(A205&amp;""="","",IF(C205=0,"بدون وصفة",IF(F205="","بدون سعر",IF(G205&gt;'الإعدادات'!$B$4,"فوق المستهدف","ضمن المستهدف"))))</f>
        <v/>
      </c>
      <c r="J205" s="17">
        <f>IF(D205="","",ROUND(SUMIFS('الوصفات'!$G$6:$G$1005,'الوصفات'!$A$6:$A$1005,A205&amp;""),2))</f>
        <v/>
      </c>
      <c r="K205" s="18">
        <f>IF(AND(ISNUMBER(J205),F205&lt;&gt;""),ROUND(J205/B205,4),"")</f>
        <v/>
      </c>
      <c r="L205" s="17">
        <f>IF(J205="","",ROUND(J205-D205,2))</f>
        <v/>
      </c>
      <c r="M205" s="16">
        <f>IF(F205="","",COUNTIFS($F$6:$F$205,"&gt;"&amp;F205)+COUNTIFS($F$6:F205,F205))</f>
        <v/>
      </c>
    </row>
  </sheetData>
  <autoFilter ref="A5:M205"/>
  <mergeCells count="2">
    <mergeCell ref="A2:M2"/>
    <mergeCell ref="A1:M1"/>
  </mergeCells>
  <conditionalFormatting sqref="A6:M205">
    <cfRule type="expression" priority="1" dxfId="0">
      <formula>$I6="فوق المستهدف"</formula>
    </cfRule>
  </conditionalFormatting>
  <conditionalFormatting sqref="I6:I205">
    <cfRule type="expression" priority="2" dxfId="1">
      <formula>OR($I6="بدون وصفة",$I6="بدون سعر")</formula>
    </cfRule>
    <cfRule type="expression" priority="3" dxfId="2">
      <formula>$I6="ضمن المستهدف"</formula>
    </cfRule>
  </conditionalFormatting>
  <conditionalFormatting sqref="K6:K205">
    <cfRule type="expression" priority="4" dxfId="0">
      <formula>AND(ISNUMBER($K6),$K6&gt;'الإعدادات'!$B$4)</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1005"/>
  <sheetViews>
    <sheetView showGridLines="1" rightToLeft="1" workbookViewId="0">
      <pane ySplit="5" topLeftCell="A6" activePane="bottomLeft" state="frozen"/>
      <selection pane="bottomLeft" activeCell="A1" sqref="A1"/>
    </sheetView>
  </sheetViews>
  <sheetFormatPr baseColWidth="8" defaultRowHeight="15"/>
  <cols>
    <col width="26" customWidth="1" min="1" max="1"/>
    <col width="24" customWidth="1" min="2" max="2"/>
    <col width="12" customWidth="1" min="3" max="3"/>
    <col width="10" customWidth="1" min="4" max="4"/>
    <col width="14" customWidth="1" min="5" max="5"/>
    <col width="14" customWidth="1" min="6" max="6"/>
    <col width="16" customWidth="1" min="7" max="7"/>
  </cols>
  <sheetData>
    <row r="1" ht="26" customHeight="1">
      <c r="A1" s="10" t="inlineStr">
        <is>
          <t>شيت تكلفة الأطباق والوصفات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الطبق</t>
        </is>
      </c>
      <c r="B5" s="14" t="inlineStr">
        <is>
          <t>المكون</t>
        </is>
      </c>
      <c r="C5" s="14" t="inlineStr">
        <is>
          <t>الكمية</t>
        </is>
      </c>
      <c r="D5" s="14" t="inlineStr">
        <is>
          <t>الوحدة</t>
        </is>
      </c>
      <c r="E5" s="14" t="inlineStr">
        <is>
          <t>سعر الوحدة</t>
        </is>
      </c>
      <c r="F5" s="14" t="inlineStr">
        <is>
          <t>تكلفة السطر</t>
        </is>
      </c>
      <c r="G5" s="14" t="inlineStr">
        <is>
          <t>التكلفة بعد الزيادة</t>
        </is>
      </c>
    </row>
    <row r="6">
      <c r="A6" s="5" t="inlineStr">
        <is>
          <t>فراخ مشوية بالأرز</t>
        </is>
      </c>
      <c r="B6" s="5" t="inlineStr">
        <is>
          <t>دجاج</t>
        </is>
      </c>
      <c r="C6" s="19" t="n">
        <v>0.35</v>
      </c>
      <c r="D6" s="6">
        <f>IF(B6&amp;""="","",IFERROR(INDEX('المكونات'!$B$6:$B$305,MATCH(B6&amp;"",'المكونات'!$A$6:$A$305,0))&amp;"","مكون غير موجود"))</f>
        <v/>
      </c>
      <c r="E6" s="17">
        <f>IF(B6&amp;""="","",IFERROR(INDEX('المكونات'!$C$6:$C$305,MATCH(B6&amp;"",'المكونات'!$A$6:$A$305,0)),""))</f>
        <v/>
      </c>
      <c r="F6" s="17">
        <f>IF(AND(ISNUMBER(E6),ISNUMBER(C6)),ROUND(C6*E6,4),"")</f>
        <v/>
      </c>
      <c r="G6" s="17">
        <f>IF(ISNUMBER(F6),IF(B6&amp;""='الإعدادات'!$B$5&amp;"",ROUND(F6*(1+N('الإعدادات'!$B$6)),4),F6),"")</f>
        <v/>
      </c>
    </row>
    <row r="7">
      <c r="A7" s="5" t="inlineStr">
        <is>
          <t>فراخ مشوية بالأرز</t>
        </is>
      </c>
      <c r="B7" s="5" t="inlineStr">
        <is>
          <t>أرز</t>
        </is>
      </c>
      <c r="C7" s="19" t="n">
        <v>0.15</v>
      </c>
      <c r="D7" s="6">
        <f>IF(B7&amp;""="","",IFERROR(INDEX('المكونات'!$B$6:$B$305,MATCH(B7&amp;"",'المكونات'!$A$6:$A$305,0))&amp;"","مكون غير موجود"))</f>
        <v/>
      </c>
      <c r="E7" s="17">
        <f>IF(B7&amp;""="","",IFERROR(INDEX('المكونات'!$C$6:$C$305,MATCH(B7&amp;"",'المكونات'!$A$6:$A$305,0)),""))</f>
        <v/>
      </c>
      <c r="F7" s="17">
        <f>IF(AND(ISNUMBER(E7),ISNUMBER(C7)),ROUND(C7*E7,4),"")</f>
        <v/>
      </c>
      <c r="G7" s="17">
        <f>IF(ISNUMBER(F7),IF(B7&amp;""='الإعدادات'!$B$5&amp;"",ROUND(F7*(1+N('الإعدادات'!$B$6)),4),F7),"")</f>
        <v/>
      </c>
    </row>
    <row r="8">
      <c r="A8" s="5" t="inlineStr">
        <is>
          <t>فراخ مشوية بالأرز</t>
        </is>
      </c>
      <c r="B8" s="5" t="inlineStr">
        <is>
          <t>زيت</t>
        </is>
      </c>
      <c r="C8" s="19" t="n">
        <v>0.02</v>
      </c>
      <c r="D8" s="6">
        <f>IF(B8&amp;""="","",IFERROR(INDEX('المكونات'!$B$6:$B$305,MATCH(B8&amp;"",'المكونات'!$A$6:$A$305,0))&amp;"","مكون غير موجود"))</f>
        <v/>
      </c>
      <c r="E8" s="17">
        <f>IF(B8&amp;""="","",IFERROR(INDEX('المكونات'!$C$6:$C$305,MATCH(B8&amp;"",'المكونات'!$A$6:$A$305,0)),""))</f>
        <v/>
      </c>
      <c r="F8" s="17">
        <f>IF(AND(ISNUMBER(E8),ISNUMBER(C8)),ROUND(C8*E8,4),"")</f>
        <v/>
      </c>
      <c r="G8" s="17">
        <f>IF(ISNUMBER(F8),IF(B8&amp;""='الإعدادات'!$B$5&amp;"",ROUND(F8*(1+N('الإعدادات'!$B$6)),4),F8),"")</f>
        <v/>
      </c>
    </row>
    <row r="9">
      <c r="A9" s="5" t="inlineStr">
        <is>
          <t>فراخ مشوية بالأرز</t>
        </is>
      </c>
      <c r="B9" s="5" t="inlineStr">
        <is>
          <t>بصل</t>
        </is>
      </c>
      <c r="C9" s="19" t="n">
        <v>0.05</v>
      </c>
      <c r="D9" s="6">
        <f>IF(B9&amp;""="","",IFERROR(INDEX('المكونات'!$B$6:$B$305,MATCH(B9&amp;"",'المكونات'!$A$6:$A$305,0))&amp;"","مكون غير موجود"))</f>
        <v/>
      </c>
      <c r="E9" s="17">
        <f>IF(B9&amp;""="","",IFERROR(INDEX('المكونات'!$C$6:$C$305,MATCH(B9&amp;"",'المكونات'!$A$6:$A$305,0)),""))</f>
        <v/>
      </c>
      <c r="F9" s="17">
        <f>IF(AND(ISNUMBER(E9),ISNUMBER(C9)),ROUND(C9*E9,4),"")</f>
        <v/>
      </c>
      <c r="G9" s="17">
        <f>IF(ISNUMBER(F9),IF(B9&amp;""='الإعدادات'!$B$5&amp;"",ROUND(F9*(1+N('الإعدادات'!$B$6)),4),F9),"")</f>
        <v/>
      </c>
    </row>
    <row r="10">
      <c r="A10" s="5" t="inlineStr">
        <is>
          <t>برجر لحم</t>
        </is>
      </c>
      <c r="B10" s="5" t="inlineStr">
        <is>
          <t>لحم مفروم</t>
        </is>
      </c>
      <c r="C10" s="19" t="n">
        <v>0.15</v>
      </c>
      <c r="D10" s="6">
        <f>IF(B10&amp;""="","",IFERROR(INDEX('المكونات'!$B$6:$B$305,MATCH(B10&amp;"",'المكونات'!$A$6:$A$305,0))&amp;"","مكون غير موجود"))</f>
        <v/>
      </c>
      <c r="E10" s="17">
        <f>IF(B10&amp;""="","",IFERROR(INDEX('المكونات'!$C$6:$C$305,MATCH(B10&amp;"",'المكونات'!$A$6:$A$305,0)),""))</f>
        <v/>
      </c>
      <c r="F10" s="17">
        <f>IF(AND(ISNUMBER(E10),ISNUMBER(C10)),ROUND(C10*E10,4),"")</f>
        <v/>
      </c>
      <c r="G10" s="17">
        <f>IF(ISNUMBER(F10),IF(B10&amp;""='الإعدادات'!$B$5&amp;"",ROUND(F10*(1+N('الإعدادات'!$B$6)),4),F10),"")</f>
        <v/>
      </c>
    </row>
    <row r="11">
      <c r="A11" s="5" t="inlineStr">
        <is>
          <t>برجر لحم</t>
        </is>
      </c>
      <c r="B11" s="5" t="inlineStr">
        <is>
          <t>عيش برجر</t>
        </is>
      </c>
      <c r="C11" s="19" t="n">
        <v>1</v>
      </c>
      <c r="D11" s="6">
        <f>IF(B11&amp;""="","",IFERROR(INDEX('المكونات'!$B$6:$B$305,MATCH(B11&amp;"",'المكونات'!$A$6:$A$305,0))&amp;"","مكون غير موجود"))</f>
        <v/>
      </c>
      <c r="E11" s="17">
        <f>IF(B11&amp;""="","",IFERROR(INDEX('المكونات'!$C$6:$C$305,MATCH(B11&amp;"",'المكونات'!$A$6:$A$305,0)),""))</f>
        <v/>
      </c>
      <c r="F11" s="17">
        <f>IF(AND(ISNUMBER(E11),ISNUMBER(C11)),ROUND(C11*E11,4),"")</f>
        <v/>
      </c>
      <c r="G11" s="17">
        <f>IF(ISNUMBER(F11),IF(B11&amp;""='الإعدادات'!$B$5&amp;"",ROUND(F11*(1+N('الإعدادات'!$B$6)),4),F11),"")</f>
        <v/>
      </c>
    </row>
    <row r="12">
      <c r="A12" s="5" t="inlineStr">
        <is>
          <t>برجر لحم</t>
        </is>
      </c>
      <c r="B12" s="5" t="inlineStr">
        <is>
          <t>جبنة موتزاريلا</t>
        </is>
      </c>
      <c r="C12" s="19" t="n">
        <v>0.03</v>
      </c>
      <c r="D12" s="6">
        <f>IF(B12&amp;""="","",IFERROR(INDEX('المكونات'!$B$6:$B$305,MATCH(B12&amp;"",'المكونات'!$A$6:$A$305,0))&amp;"","مكون غير موجود"))</f>
        <v/>
      </c>
      <c r="E12" s="17">
        <f>IF(B12&amp;""="","",IFERROR(INDEX('المكونات'!$C$6:$C$305,MATCH(B12&amp;"",'المكونات'!$A$6:$A$305,0)),""))</f>
        <v/>
      </c>
      <c r="F12" s="17">
        <f>IF(AND(ISNUMBER(E12),ISNUMBER(C12)),ROUND(C12*E12,4),"")</f>
        <v/>
      </c>
      <c r="G12" s="17">
        <f>IF(ISNUMBER(F12),IF(B12&amp;""='الإعدادات'!$B$5&amp;"",ROUND(F12*(1+N('الإعدادات'!$B$6)),4),F12),"")</f>
        <v/>
      </c>
    </row>
    <row r="13">
      <c r="A13" s="5" t="inlineStr">
        <is>
          <t>برجر لحم</t>
        </is>
      </c>
      <c r="B13" s="5" t="inlineStr">
        <is>
          <t>طماطم</t>
        </is>
      </c>
      <c r="C13" s="19" t="n">
        <v>0.03</v>
      </c>
      <c r="D13" s="6">
        <f>IF(B13&amp;""="","",IFERROR(INDEX('المكونات'!$B$6:$B$305,MATCH(B13&amp;"",'المكونات'!$A$6:$A$305,0))&amp;"","مكون غير موجود"))</f>
        <v/>
      </c>
      <c r="E13" s="17">
        <f>IF(B13&amp;""="","",IFERROR(INDEX('المكونات'!$C$6:$C$305,MATCH(B13&amp;"",'المكونات'!$A$6:$A$305,0)),""))</f>
        <v/>
      </c>
      <c r="F13" s="17">
        <f>IF(AND(ISNUMBER(E13),ISNUMBER(C13)),ROUND(C13*E13,4),"")</f>
        <v/>
      </c>
      <c r="G13" s="17">
        <f>IF(ISNUMBER(F13),IF(B13&amp;""='الإعدادات'!$B$5&amp;"",ROUND(F13*(1+N('الإعدادات'!$B$6)),4),F13),"")</f>
        <v/>
      </c>
    </row>
    <row r="14">
      <c r="A14" s="5" t="inlineStr">
        <is>
          <t>برجر لحم</t>
        </is>
      </c>
      <c r="B14" s="5" t="inlineStr">
        <is>
          <t>بطاطس</t>
        </is>
      </c>
      <c r="C14" s="19" t="n">
        <v>0.2</v>
      </c>
      <c r="D14" s="6">
        <f>IF(B14&amp;""="","",IFERROR(INDEX('المكونات'!$B$6:$B$305,MATCH(B14&amp;"",'المكونات'!$A$6:$A$305,0))&amp;"","مكون غير موجود"))</f>
        <v/>
      </c>
      <c r="E14" s="17">
        <f>IF(B14&amp;""="","",IFERROR(INDEX('المكونات'!$C$6:$C$305,MATCH(B14&amp;"",'المكونات'!$A$6:$A$305,0)),""))</f>
        <v/>
      </c>
      <c r="F14" s="17">
        <f>IF(AND(ISNUMBER(E14),ISNUMBER(C14)),ROUND(C14*E14,4),"")</f>
        <v/>
      </c>
      <c r="G14" s="17">
        <f>IF(ISNUMBER(F14),IF(B14&amp;""='الإعدادات'!$B$5&amp;"",ROUND(F14*(1+N('الإعدادات'!$B$6)),4),F14),"")</f>
        <v/>
      </c>
    </row>
    <row r="15">
      <c r="A15" s="5" t="inlineStr">
        <is>
          <t>بيتزا مارجريتا</t>
        </is>
      </c>
      <c r="B15" s="5" t="inlineStr">
        <is>
          <t>دقيق</t>
        </is>
      </c>
      <c r="C15" s="19" t="n">
        <v>0.25</v>
      </c>
      <c r="D15" s="6">
        <f>IF(B15&amp;""="","",IFERROR(INDEX('المكونات'!$B$6:$B$305,MATCH(B15&amp;"",'المكونات'!$A$6:$A$305,0))&amp;"","مكون غير موجود"))</f>
        <v/>
      </c>
      <c r="E15" s="17">
        <f>IF(B15&amp;""="","",IFERROR(INDEX('المكونات'!$C$6:$C$305,MATCH(B15&amp;"",'المكونات'!$A$6:$A$305,0)),""))</f>
        <v/>
      </c>
      <c r="F15" s="17">
        <f>IF(AND(ISNUMBER(E15),ISNUMBER(C15)),ROUND(C15*E15,4),"")</f>
        <v/>
      </c>
      <c r="G15" s="17">
        <f>IF(ISNUMBER(F15),IF(B15&amp;""='الإعدادات'!$B$5&amp;"",ROUND(F15*(1+N('الإعدادات'!$B$6)),4),F15),"")</f>
        <v/>
      </c>
    </row>
    <row r="16">
      <c r="A16" s="5" t="inlineStr">
        <is>
          <t>بيتزا مارجريتا</t>
        </is>
      </c>
      <c r="B16" s="5" t="inlineStr">
        <is>
          <t>جبنة موتزاريلا</t>
        </is>
      </c>
      <c r="C16" s="19" t="n">
        <v>0.15</v>
      </c>
      <c r="D16" s="6">
        <f>IF(B16&amp;""="","",IFERROR(INDEX('المكونات'!$B$6:$B$305,MATCH(B16&amp;"",'المكونات'!$A$6:$A$305,0))&amp;"","مكون غير موجود"))</f>
        <v/>
      </c>
      <c r="E16" s="17">
        <f>IF(B16&amp;""="","",IFERROR(INDEX('المكونات'!$C$6:$C$305,MATCH(B16&amp;"",'المكونات'!$A$6:$A$305,0)),""))</f>
        <v/>
      </c>
      <c r="F16" s="17">
        <f>IF(AND(ISNUMBER(E16),ISNUMBER(C16)),ROUND(C16*E16,4),"")</f>
        <v/>
      </c>
      <c r="G16" s="17">
        <f>IF(ISNUMBER(F16),IF(B16&amp;""='الإعدادات'!$B$5&amp;"",ROUND(F16*(1+N('الإعدادات'!$B$6)),4),F16),"")</f>
        <v/>
      </c>
    </row>
    <row r="17">
      <c r="A17" s="5" t="inlineStr">
        <is>
          <t>بيتزا مارجريتا</t>
        </is>
      </c>
      <c r="B17" s="5" t="inlineStr">
        <is>
          <t>صلصة طماطم</t>
        </is>
      </c>
      <c r="C17" s="19" t="n">
        <v>0.05</v>
      </c>
      <c r="D17" s="6">
        <f>IF(B17&amp;""="","",IFERROR(INDEX('المكونات'!$B$6:$B$305,MATCH(B17&amp;"",'المكونات'!$A$6:$A$305,0))&amp;"","مكون غير موجود"))</f>
        <v/>
      </c>
      <c r="E17" s="17">
        <f>IF(B17&amp;""="","",IFERROR(INDEX('المكونات'!$C$6:$C$305,MATCH(B17&amp;"",'المكونات'!$A$6:$A$305,0)),""))</f>
        <v/>
      </c>
      <c r="F17" s="17">
        <f>IF(AND(ISNUMBER(E17),ISNUMBER(C17)),ROUND(C17*E17,4),"")</f>
        <v/>
      </c>
      <c r="G17" s="17">
        <f>IF(ISNUMBER(F17),IF(B17&amp;""='الإعدادات'!$B$5&amp;"",ROUND(F17*(1+N('الإعدادات'!$B$6)),4),F17),"")</f>
        <v/>
      </c>
    </row>
    <row r="18">
      <c r="A18" s="5" t="inlineStr">
        <is>
          <t>بيتزا مارجريتا</t>
        </is>
      </c>
      <c r="B18" s="5" t="inlineStr">
        <is>
          <t>زيت</t>
        </is>
      </c>
      <c r="C18" s="19" t="n">
        <v>0.01</v>
      </c>
      <c r="D18" s="6">
        <f>IF(B18&amp;""="","",IFERROR(INDEX('المكونات'!$B$6:$B$305,MATCH(B18&amp;"",'المكونات'!$A$6:$A$305,0))&amp;"","مكون غير موجود"))</f>
        <v/>
      </c>
      <c r="E18" s="17">
        <f>IF(B18&amp;""="","",IFERROR(INDEX('المكونات'!$C$6:$C$305,MATCH(B18&amp;"",'المكونات'!$A$6:$A$305,0)),""))</f>
        <v/>
      </c>
      <c r="F18" s="17">
        <f>IF(AND(ISNUMBER(E18),ISNUMBER(C18)),ROUND(C18*E18,4),"")</f>
        <v/>
      </c>
      <c r="G18" s="17">
        <f>IF(ISNUMBER(F18),IF(B18&amp;""='الإعدادات'!$B$5&amp;"",ROUND(F18*(1+N('الإعدادات'!$B$6)),4),F18),"")</f>
        <v/>
      </c>
    </row>
    <row r="19">
      <c r="A19" s="5" t="inlineStr">
        <is>
          <t>مكرونة بالصلصة</t>
        </is>
      </c>
      <c r="B19" s="5" t="inlineStr">
        <is>
          <t>مكرونة</t>
        </is>
      </c>
      <c r="C19" s="19" t="n">
        <v>0.12</v>
      </c>
      <c r="D19" s="6">
        <f>IF(B19&amp;""="","",IFERROR(INDEX('المكونات'!$B$6:$B$305,MATCH(B19&amp;"",'المكونات'!$A$6:$A$305,0))&amp;"","مكون غير موجود"))</f>
        <v/>
      </c>
      <c r="E19" s="17">
        <f>IF(B19&amp;""="","",IFERROR(INDEX('المكونات'!$C$6:$C$305,MATCH(B19&amp;"",'المكونات'!$A$6:$A$305,0)),""))</f>
        <v/>
      </c>
      <c r="F19" s="17">
        <f>IF(AND(ISNUMBER(E19),ISNUMBER(C19)),ROUND(C19*E19,4),"")</f>
        <v/>
      </c>
      <c r="G19" s="17">
        <f>IF(ISNUMBER(F19),IF(B19&amp;""='الإعدادات'!$B$5&amp;"",ROUND(F19*(1+N('الإعدادات'!$B$6)),4),F19),"")</f>
        <v/>
      </c>
    </row>
    <row r="20">
      <c r="A20" s="5" t="inlineStr">
        <is>
          <t>مكرونة بالصلصة</t>
        </is>
      </c>
      <c r="B20" s="5" t="inlineStr">
        <is>
          <t>صلصة طماطم</t>
        </is>
      </c>
      <c r="C20" s="19" t="n">
        <v>0.08</v>
      </c>
      <c r="D20" s="6">
        <f>IF(B20&amp;""="","",IFERROR(INDEX('المكونات'!$B$6:$B$305,MATCH(B20&amp;"",'المكونات'!$A$6:$A$305,0))&amp;"","مكون غير موجود"))</f>
        <v/>
      </c>
      <c r="E20" s="17">
        <f>IF(B20&amp;""="","",IFERROR(INDEX('المكونات'!$C$6:$C$305,MATCH(B20&amp;"",'المكونات'!$A$6:$A$305,0)),""))</f>
        <v/>
      </c>
      <c r="F20" s="17">
        <f>IF(AND(ISNUMBER(E20),ISNUMBER(C20)),ROUND(C20*E20,4),"")</f>
        <v/>
      </c>
      <c r="G20" s="17">
        <f>IF(ISNUMBER(F20),IF(B20&amp;""='الإعدادات'!$B$5&amp;"",ROUND(F20*(1+N('الإعدادات'!$B$6)),4),F20),"")</f>
        <v/>
      </c>
    </row>
    <row r="21">
      <c r="A21" s="5" t="inlineStr">
        <is>
          <t>مكرونة بالصلصة</t>
        </is>
      </c>
      <c r="B21" s="5" t="inlineStr">
        <is>
          <t>جبنة موتزاريلا</t>
        </is>
      </c>
      <c r="C21" s="19" t="n">
        <v>0.02</v>
      </c>
      <c r="D21" s="6">
        <f>IF(B21&amp;""="","",IFERROR(INDEX('المكونات'!$B$6:$B$305,MATCH(B21&amp;"",'المكونات'!$A$6:$A$305,0))&amp;"","مكون غير موجود"))</f>
        <v/>
      </c>
      <c r="E21" s="17">
        <f>IF(B21&amp;""="","",IFERROR(INDEX('المكونات'!$C$6:$C$305,MATCH(B21&amp;"",'المكونات'!$A$6:$A$305,0)),""))</f>
        <v/>
      </c>
      <c r="F21" s="17">
        <f>IF(AND(ISNUMBER(E21),ISNUMBER(C21)),ROUND(C21*E21,4),"")</f>
        <v/>
      </c>
      <c r="G21" s="17">
        <f>IF(ISNUMBER(F21),IF(B21&amp;""='الإعدادات'!$B$5&amp;"",ROUND(F21*(1+N('الإعدادات'!$B$6)),4),F21),"")</f>
        <v/>
      </c>
    </row>
    <row r="22">
      <c r="A22" s="5" t="inlineStr">
        <is>
          <t>مكرونة بالصلصة</t>
        </is>
      </c>
      <c r="B22" s="5" t="inlineStr">
        <is>
          <t>زيت</t>
        </is>
      </c>
      <c r="C22" s="19" t="n">
        <v>0.01</v>
      </c>
      <c r="D22" s="6">
        <f>IF(B22&amp;""="","",IFERROR(INDEX('المكونات'!$B$6:$B$305,MATCH(B22&amp;"",'المكونات'!$A$6:$A$305,0))&amp;"","مكون غير موجود"))</f>
        <v/>
      </c>
      <c r="E22" s="17">
        <f>IF(B22&amp;""="","",IFERROR(INDEX('المكونات'!$C$6:$C$305,MATCH(B22&amp;"",'المكونات'!$A$6:$A$305,0)),""))</f>
        <v/>
      </c>
      <c r="F22" s="17">
        <f>IF(AND(ISNUMBER(E22),ISNUMBER(C22)),ROUND(C22*E22,4),"")</f>
        <v/>
      </c>
      <c r="G22" s="17">
        <f>IF(ISNUMBER(F22),IF(B22&amp;""='الإعدادات'!$B$5&amp;"",ROUND(F22*(1+N('الإعدادات'!$B$6)),4),F22),"")</f>
        <v/>
      </c>
    </row>
    <row r="23">
      <c r="A23" s="5" t="inlineStr">
        <is>
          <t>مكرونة بالصلصة</t>
        </is>
      </c>
      <c r="B23" s="5" t="inlineStr">
        <is>
          <t>بصل</t>
        </is>
      </c>
      <c r="C23" s="19" t="n">
        <v>0.03</v>
      </c>
      <c r="D23" s="6">
        <f>IF(B23&amp;""="","",IFERROR(INDEX('المكونات'!$B$6:$B$305,MATCH(B23&amp;"",'المكونات'!$A$6:$A$305,0))&amp;"","مكون غير موجود"))</f>
        <v/>
      </c>
      <c r="E23" s="17">
        <f>IF(B23&amp;""="","",IFERROR(INDEX('المكونات'!$C$6:$C$305,MATCH(B23&amp;"",'المكونات'!$A$6:$A$305,0)),""))</f>
        <v/>
      </c>
      <c r="F23" s="17">
        <f>IF(AND(ISNUMBER(E23),ISNUMBER(C23)),ROUND(C23*E23,4),"")</f>
        <v/>
      </c>
      <c r="G23" s="17">
        <f>IF(ISNUMBER(F23),IF(B23&amp;""='الإعدادات'!$B$5&amp;"",ROUND(F23*(1+N('الإعدادات'!$B$6)),4),F23),"")</f>
        <v/>
      </c>
    </row>
    <row r="24">
      <c r="A24" s="5" t="inlineStr">
        <is>
          <t>بطاطس مقلية</t>
        </is>
      </c>
      <c r="B24" s="5" t="inlineStr">
        <is>
          <t>بطاطس</t>
        </is>
      </c>
      <c r="C24" s="19" t="n">
        <v>0.25</v>
      </c>
      <c r="D24" s="6">
        <f>IF(B24&amp;""="","",IFERROR(INDEX('المكونات'!$B$6:$B$305,MATCH(B24&amp;"",'المكونات'!$A$6:$A$305,0))&amp;"","مكون غير موجود"))</f>
        <v/>
      </c>
      <c r="E24" s="17">
        <f>IF(B24&amp;""="","",IFERROR(INDEX('المكونات'!$C$6:$C$305,MATCH(B24&amp;"",'المكونات'!$A$6:$A$305,0)),""))</f>
        <v/>
      </c>
      <c r="F24" s="17">
        <f>IF(AND(ISNUMBER(E24),ISNUMBER(C24)),ROUND(C24*E24,4),"")</f>
        <v/>
      </c>
      <c r="G24" s="17">
        <f>IF(ISNUMBER(F24),IF(B24&amp;""='الإعدادات'!$B$5&amp;"",ROUND(F24*(1+N('الإعدادات'!$B$6)),4),F24),"")</f>
        <v/>
      </c>
    </row>
    <row r="25">
      <c r="A25" s="5" t="inlineStr">
        <is>
          <t>بطاطس مقلية</t>
        </is>
      </c>
      <c r="B25" s="5" t="inlineStr">
        <is>
          <t>زيت</t>
        </is>
      </c>
      <c r="C25" s="19" t="n">
        <v>0.05</v>
      </c>
      <c r="D25" s="6">
        <f>IF(B25&amp;""="","",IFERROR(INDEX('المكونات'!$B$6:$B$305,MATCH(B25&amp;"",'المكونات'!$A$6:$A$305,0))&amp;"","مكون غير موجود"))</f>
        <v/>
      </c>
      <c r="E25" s="17">
        <f>IF(B25&amp;""="","",IFERROR(INDEX('المكونات'!$C$6:$C$305,MATCH(B25&amp;"",'المكونات'!$A$6:$A$305,0)),""))</f>
        <v/>
      </c>
      <c r="F25" s="17">
        <f>IF(AND(ISNUMBER(E25),ISNUMBER(C25)),ROUND(C25*E25,4),"")</f>
        <v/>
      </c>
      <c r="G25" s="17">
        <f>IF(ISNUMBER(F25),IF(B25&amp;""='الإعدادات'!$B$5&amp;"",ROUND(F25*(1+N('الإعدادات'!$B$6)),4),F25),"")</f>
        <v/>
      </c>
    </row>
    <row r="26">
      <c r="A26" s="5" t="inlineStr">
        <is>
          <t>كابتشينو</t>
        </is>
      </c>
      <c r="B26" s="5" t="inlineStr">
        <is>
          <t>بن قهوة</t>
        </is>
      </c>
      <c r="C26" s="19" t="n">
        <v>0.018</v>
      </c>
      <c r="D26" s="6">
        <f>IF(B26&amp;""="","",IFERROR(INDEX('المكونات'!$B$6:$B$305,MATCH(B26&amp;"",'المكونات'!$A$6:$A$305,0))&amp;"","مكون غير موجود"))</f>
        <v/>
      </c>
      <c r="E26" s="17">
        <f>IF(B26&amp;""="","",IFERROR(INDEX('المكونات'!$C$6:$C$305,MATCH(B26&amp;"",'المكونات'!$A$6:$A$305,0)),""))</f>
        <v/>
      </c>
      <c r="F26" s="17">
        <f>IF(AND(ISNUMBER(E26),ISNUMBER(C26)),ROUND(C26*E26,4),"")</f>
        <v/>
      </c>
      <c r="G26" s="17">
        <f>IF(ISNUMBER(F26),IF(B26&amp;""='الإعدادات'!$B$5&amp;"",ROUND(F26*(1+N('الإعدادات'!$B$6)),4),F26),"")</f>
        <v/>
      </c>
    </row>
    <row r="27">
      <c r="A27" s="5" t="inlineStr">
        <is>
          <t>كابتشينو</t>
        </is>
      </c>
      <c r="B27" s="5" t="inlineStr">
        <is>
          <t>حليب</t>
        </is>
      </c>
      <c r="C27" s="19" t="n">
        <v>0.2</v>
      </c>
      <c r="D27" s="6">
        <f>IF(B27&amp;""="","",IFERROR(INDEX('المكونات'!$B$6:$B$305,MATCH(B27&amp;"",'المكونات'!$A$6:$A$305,0))&amp;"","مكون غير موجود"))</f>
        <v/>
      </c>
      <c r="E27" s="17">
        <f>IF(B27&amp;""="","",IFERROR(INDEX('المكونات'!$C$6:$C$305,MATCH(B27&amp;"",'المكونات'!$A$6:$A$305,0)),""))</f>
        <v/>
      </c>
      <c r="F27" s="17">
        <f>IF(AND(ISNUMBER(E27),ISNUMBER(C27)),ROUND(C27*E27,4),"")</f>
        <v/>
      </c>
      <c r="G27" s="17">
        <f>IF(ISNUMBER(F27),IF(B27&amp;""='الإعدادات'!$B$5&amp;"",ROUND(F27*(1+N('الإعدادات'!$B$6)),4),F27),"")</f>
        <v/>
      </c>
    </row>
    <row r="28">
      <c r="A28" s="5" t="inlineStr">
        <is>
          <t>كابتشينو</t>
        </is>
      </c>
      <c r="B28" s="5" t="inlineStr">
        <is>
          <t>سكر</t>
        </is>
      </c>
      <c r="C28" s="19" t="n">
        <v>0.01</v>
      </c>
      <c r="D28" s="6">
        <f>IF(B28&amp;""="","",IFERROR(INDEX('المكونات'!$B$6:$B$305,MATCH(B28&amp;"",'المكونات'!$A$6:$A$305,0))&amp;"","مكون غير موجود"))</f>
        <v/>
      </c>
      <c r="E28" s="17">
        <f>IF(B28&amp;""="","",IFERROR(INDEX('المكونات'!$C$6:$C$305,MATCH(B28&amp;"",'المكونات'!$A$6:$A$305,0)),""))</f>
        <v/>
      </c>
      <c r="F28" s="17">
        <f>IF(AND(ISNUMBER(E28),ISNUMBER(C28)),ROUND(C28*E28,4),"")</f>
        <v/>
      </c>
      <c r="G28" s="17">
        <f>IF(ISNUMBER(F28),IF(B28&amp;""='الإعدادات'!$B$5&amp;"",ROUND(F28*(1+N('الإعدادات'!$B$6)),4),F28),"")</f>
        <v/>
      </c>
    </row>
    <row r="29">
      <c r="A29" s="5" t="inlineStr">
        <is>
          <t>أرز باللحمة</t>
        </is>
      </c>
      <c r="B29" s="5" t="inlineStr">
        <is>
          <t>لحم مفروم</t>
        </is>
      </c>
      <c r="C29" s="19" t="n">
        <v>0.2</v>
      </c>
      <c r="D29" s="6">
        <f>IF(B29&amp;""="","",IFERROR(INDEX('المكونات'!$B$6:$B$305,MATCH(B29&amp;"",'المكونات'!$A$6:$A$305,0))&amp;"","مكون غير موجود"))</f>
        <v/>
      </c>
      <c r="E29" s="17">
        <f>IF(B29&amp;""="","",IFERROR(INDEX('المكونات'!$C$6:$C$305,MATCH(B29&amp;"",'المكونات'!$A$6:$A$305,0)),""))</f>
        <v/>
      </c>
      <c r="F29" s="17">
        <f>IF(AND(ISNUMBER(E29),ISNUMBER(C29)),ROUND(C29*E29,4),"")</f>
        <v/>
      </c>
      <c r="G29" s="17">
        <f>IF(ISNUMBER(F29),IF(B29&amp;""='الإعدادات'!$B$5&amp;"",ROUND(F29*(1+N('الإعدادات'!$B$6)),4),F29),"")</f>
        <v/>
      </c>
    </row>
    <row r="30">
      <c r="A30" s="5" t="inlineStr">
        <is>
          <t>أرز باللحمة</t>
        </is>
      </c>
      <c r="B30" s="5" t="inlineStr">
        <is>
          <t>أرز</t>
        </is>
      </c>
      <c r="C30" s="19" t="n">
        <v>0.15</v>
      </c>
      <c r="D30" s="6">
        <f>IF(B30&amp;""="","",IFERROR(INDEX('المكونات'!$B$6:$B$305,MATCH(B30&amp;"",'المكونات'!$A$6:$A$305,0))&amp;"","مكون غير موجود"))</f>
        <v/>
      </c>
      <c r="E30" s="17">
        <f>IF(B30&amp;""="","",IFERROR(INDEX('المكونات'!$C$6:$C$305,MATCH(B30&amp;"",'المكونات'!$A$6:$A$305,0)),""))</f>
        <v/>
      </c>
      <c r="F30" s="17">
        <f>IF(AND(ISNUMBER(E30),ISNUMBER(C30)),ROUND(C30*E30,4),"")</f>
        <v/>
      </c>
      <c r="G30" s="17">
        <f>IF(ISNUMBER(F30),IF(B30&amp;""='الإعدادات'!$B$5&amp;"",ROUND(F30*(1+N('الإعدادات'!$B$6)),4),F30),"")</f>
        <v/>
      </c>
    </row>
    <row r="31">
      <c r="A31" s="5" t="inlineStr">
        <is>
          <t>أرز باللحمة</t>
        </is>
      </c>
      <c r="B31" s="5" t="inlineStr">
        <is>
          <t>بصل</t>
        </is>
      </c>
      <c r="C31" s="19" t="n">
        <v>0.05</v>
      </c>
      <c r="D31" s="6">
        <f>IF(B31&amp;""="","",IFERROR(INDEX('المكونات'!$B$6:$B$305,MATCH(B31&amp;"",'المكونات'!$A$6:$A$305,0))&amp;"","مكون غير موجود"))</f>
        <v/>
      </c>
      <c r="E31" s="17">
        <f>IF(B31&amp;""="","",IFERROR(INDEX('المكونات'!$C$6:$C$305,MATCH(B31&amp;"",'المكونات'!$A$6:$A$305,0)),""))</f>
        <v/>
      </c>
      <c r="F31" s="17">
        <f>IF(AND(ISNUMBER(E31),ISNUMBER(C31)),ROUND(C31*E31,4),"")</f>
        <v/>
      </c>
      <c r="G31" s="17">
        <f>IF(ISNUMBER(F31),IF(B31&amp;""='الإعدادات'!$B$5&amp;"",ROUND(F31*(1+N('الإعدادات'!$B$6)),4),F31),"")</f>
        <v/>
      </c>
    </row>
    <row r="32">
      <c r="A32" s="5" t="inlineStr">
        <is>
          <t>أرز باللحمة</t>
        </is>
      </c>
      <c r="B32" s="5" t="inlineStr">
        <is>
          <t>زيت</t>
        </is>
      </c>
      <c r="C32" s="19" t="n">
        <v>0.02</v>
      </c>
      <c r="D32" s="6">
        <f>IF(B32&amp;""="","",IFERROR(INDEX('المكونات'!$B$6:$B$305,MATCH(B32&amp;"",'المكونات'!$A$6:$A$305,0))&amp;"","مكون غير موجود"))</f>
        <v/>
      </c>
      <c r="E32" s="17">
        <f>IF(B32&amp;""="","",IFERROR(INDEX('المكونات'!$C$6:$C$305,MATCH(B32&amp;"",'المكونات'!$A$6:$A$305,0)),""))</f>
        <v/>
      </c>
      <c r="F32" s="17">
        <f>IF(AND(ISNUMBER(E32),ISNUMBER(C32)),ROUND(C32*E32,4),"")</f>
        <v/>
      </c>
      <c r="G32" s="17">
        <f>IF(ISNUMBER(F32),IF(B32&amp;""='الإعدادات'!$B$5&amp;"",ROUND(F32*(1+N('الإعدادات'!$B$6)),4),F32),"")</f>
        <v/>
      </c>
    </row>
    <row r="33">
      <c r="A33" s="5" t="n"/>
      <c r="B33" s="5" t="n"/>
      <c r="C33" s="19" t="n"/>
      <c r="D33" s="6">
        <f>IF(B33&amp;""="","",IFERROR(INDEX('المكونات'!$B$6:$B$305,MATCH(B33&amp;"",'المكونات'!$A$6:$A$305,0))&amp;"","مكون غير موجود"))</f>
        <v/>
      </c>
      <c r="E33" s="17">
        <f>IF(B33&amp;""="","",IFERROR(INDEX('المكونات'!$C$6:$C$305,MATCH(B33&amp;"",'المكونات'!$A$6:$A$305,0)),""))</f>
        <v/>
      </c>
      <c r="F33" s="17">
        <f>IF(AND(ISNUMBER(E33),ISNUMBER(C33)),ROUND(C33*E33,4),"")</f>
        <v/>
      </c>
      <c r="G33" s="17">
        <f>IF(ISNUMBER(F33),IF(B33&amp;""='الإعدادات'!$B$5&amp;"",ROUND(F33*(1+N('الإعدادات'!$B$6)),4),F33),"")</f>
        <v/>
      </c>
    </row>
    <row r="34">
      <c r="A34" s="5" t="n"/>
      <c r="B34" s="5" t="n"/>
      <c r="C34" s="19" t="n"/>
      <c r="D34" s="6">
        <f>IF(B34&amp;""="","",IFERROR(INDEX('المكونات'!$B$6:$B$305,MATCH(B34&amp;"",'المكونات'!$A$6:$A$305,0))&amp;"","مكون غير موجود"))</f>
        <v/>
      </c>
      <c r="E34" s="17">
        <f>IF(B34&amp;""="","",IFERROR(INDEX('المكونات'!$C$6:$C$305,MATCH(B34&amp;"",'المكونات'!$A$6:$A$305,0)),""))</f>
        <v/>
      </c>
      <c r="F34" s="17">
        <f>IF(AND(ISNUMBER(E34),ISNUMBER(C34)),ROUND(C34*E34,4),"")</f>
        <v/>
      </c>
      <c r="G34" s="17">
        <f>IF(ISNUMBER(F34),IF(B34&amp;""='الإعدادات'!$B$5&amp;"",ROUND(F34*(1+N('الإعدادات'!$B$6)),4),F34),"")</f>
        <v/>
      </c>
    </row>
    <row r="35">
      <c r="A35" s="5" t="n"/>
      <c r="B35" s="5" t="n"/>
      <c r="C35" s="19" t="n"/>
      <c r="D35" s="6">
        <f>IF(B35&amp;""="","",IFERROR(INDEX('المكونات'!$B$6:$B$305,MATCH(B35&amp;"",'المكونات'!$A$6:$A$305,0))&amp;"","مكون غير موجود"))</f>
        <v/>
      </c>
      <c r="E35" s="17">
        <f>IF(B35&amp;""="","",IFERROR(INDEX('المكونات'!$C$6:$C$305,MATCH(B35&amp;"",'المكونات'!$A$6:$A$305,0)),""))</f>
        <v/>
      </c>
      <c r="F35" s="17">
        <f>IF(AND(ISNUMBER(E35),ISNUMBER(C35)),ROUND(C35*E35,4),"")</f>
        <v/>
      </c>
      <c r="G35" s="17">
        <f>IF(ISNUMBER(F35),IF(B35&amp;""='الإعدادات'!$B$5&amp;"",ROUND(F35*(1+N('الإعدادات'!$B$6)),4),F35),"")</f>
        <v/>
      </c>
    </row>
    <row r="36">
      <c r="A36" s="5" t="n"/>
      <c r="B36" s="5" t="n"/>
      <c r="C36" s="19" t="n"/>
      <c r="D36" s="6">
        <f>IF(B36&amp;""="","",IFERROR(INDEX('المكونات'!$B$6:$B$305,MATCH(B36&amp;"",'المكونات'!$A$6:$A$305,0))&amp;"","مكون غير موجود"))</f>
        <v/>
      </c>
      <c r="E36" s="17">
        <f>IF(B36&amp;""="","",IFERROR(INDEX('المكونات'!$C$6:$C$305,MATCH(B36&amp;"",'المكونات'!$A$6:$A$305,0)),""))</f>
        <v/>
      </c>
      <c r="F36" s="17">
        <f>IF(AND(ISNUMBER(E36),ISNUMBER(C36)),ROUND(C36*E36,4),"")</f>
        <v/>
      </c>
      <c r="G36" s="17">
        <f>IF(ISNUMBER(F36),IF(B36&amp;""='الإعدادات'!$B$5&amp;"",ROUND(F36*(1+N('الإعدادات'!$B$6)),4),F36),"")</f>
        <v/>
      </c>
    </row>
    <row r="37">
      <c r="A37" s="5" t="n"/>
      <c r="B37" s="5" t="n"/>
      <c r="C37" s="19" t="n"/>
      <c r="D37" s="6">
        <f>IF(B37&amp;""="","",IFERROR(INDEX('المكونات'!$B$6:$B$305,MATCH(B37&amp;"",'المكونات'!$A$6:$A$305,0))&amp;"","مكون غير موجود"))</f>
        <v/>
      </c>
      <c r="E37" s="17">
        <f>IF(B37&amp;""="","",IFERROR(INDEX('المكونات'!$C$6:$C$305,MATCH(B37&amp;"",'المكونات'!$A$6:$A$305,0)),""))</f>
        <v/>
      </c>
      <c r="F37" s="17">
        <f>IF(AND(ISNUMBER(E37),ISNUMBER(C37)),ROUND(C37*E37,4),"")</f>
        <v/>
      </c>
      <c r="G37" s="17">
        <f>IF(ISNUMBER(F37),IF(B37&amp;""='الإعدادات'!$B$5&amp;"",ROUND(F37*(1+N('الإعدادات'!$B$6)),4),F37),"")</f>
        <v/>
      </c>
    </row>
    <row r="38">
      <c r="A38" s="5" t="n"/>
      <c r="B38" s="5" t="n"/>
      <c r="C38" s="19" t="n"/>
      <c r="D38" s="6">
        <f>IF(B38&amp;""="","",IFERROR(INDEX('المكونات'!$B$6:$B$305,MATCH(B38&amp;"",'المكونات'!$A$6:$A$305,0))&amp;"","مكون غير موجود"))</f>
        <v/>
      </c>
      <c r="E38" s="17">
        <f>IF(B38&amp;""="","",IFERROR(INDEX('المكونات'!$C$6:$C$305,MATCH(B38&amp;"",'المكونات'!$A$6:$A$305,0)),""))</f>
        <v/>
      </c>
      <c r="F38" s="17">
        <f>IF(AND(ISNUMBER(E38),ISNUMBER(C38)),ROUND(C38*E38,4),"")</f>
        <v/>
      </c>
      <c r="G38" s="17">
        <f>IF(ISNUMBER(F38),IF(B38&amp;""='الإعدادات'!$B$5&amp;"",ROUND(F38*(1+N('الإعدادات'!$B$6)),4),F38),"")</f>
        <v/>
      </c>
    </row>
    <row r="39">
      <c r="A39" s="5" t="n"/>
      <c r="B39" s="5" t="n"/>
      <c r="C39" s="19" t="n"/>
      <c r="D39" s="6">
        <f>IF(B39&amp;""="","",IFERROR(INDEX('المكونات'!$B$6:$B$305,MATCH(B39&amp;"",'المكونات'!$A$6:$A$305,0))&amp;"","مكون غير موجود"))</f>
        <v/>
      </c>
      <c r="E39" s="17">
        <f>IF(B39&amp;""="","",IFERROR(INDEX('المكونات'!$C$6:$C$305,MATCH(B39&amp;"",'المكونات'!$A$6:$A$305,0)),""))</f>
        <v/>
      </c>
      <c r="F39" s="17">
        <f>IF(AND(ISNUMBER(E39),ISNUMBER(C39)),ROUND(C39*E39,4),"")</f>
        <v/>
      </c>
      <c r="G39" s="17">
        <f>IF(ISNUMBER(F39),IF(B39&amp;""='الإعدادات'!$B$5&amp;"",ROUND(F39*(1+N('الإعدادات'!$B$6)),4),F39),"")</f>
        <v/>
      </c>
    </row>
    <row r="40">
      <c r="A40" s="5" t="n"/>
      <c r="B40" s="5" t="n"/>
      <c r="C40" s="19" t="n"/>
      <c r="D40" s="6">
        <f>IF(B40&amp;""="","",IFERROR(INDEX('المكونات'!$B$6:$B$305,MATCH(B40&amp;"",'المكونات'!$A$6:$A$305,0))&amp;"","مكون غير موجود"))</f>
        <v/>
      </c>
      <c r="E40" s="17">
        <f>IF(B40&amp;""="","",IFERROR(INDEX('المكونات'!$C$6:$C$305,MATCH(B40&amp;"",'المكونات'!$A$6:$A$305,0)),""))</f>
        <v/>
      </c>
      <c r="F40" s="17">
        <f>IF(AND(ISNUMBER(E40),ISNUMBER(C40)),ROUND(C40*E40,4),"")</f>
        <v/>
      </c>
      <c r="G40" s="17">
        <f>IF(ISNUMBER(F40),IF(B40&amp;""='الإعدادات'!$B$5&amp;"",ROUND(F40*(1+N('الإعدادات'!$B$6)),4),F40),"")</f>
        <v/>
      </c>
    </row>
    <row r="41">
      <c r="A41" s="5" t="n"/>
      <c r="B41" s="5" t="n"/>
      <c r="C41" s="19" t="n"/>
      <c r="D41" s="6">
        <f>IF(B41&amp;""="","",IFERROR(INDEX('المكونات'!$B$6:$B$305,MATCH(B41&amp;"",'المكونات'!$A$6:$A$305,0))&amp;"","مكون غير موجود"))</f>
        <v/>
      </c>
      <c r="E41" s="17">
        <f>IF(B41&amp;""="","",IFERROR(INDEX('المكونات'!$C$6:$C$305,MATCH(B41&amp;"",'المكونات'!$A$6:$A$305,0)),""))</f>
        <v/>
      </c>
      <c r="F41" s="17">
        <f>IF(AND(ISNUMBER(E41),ISNUMBER(C41)),ROUND(C41*E41,4),"")</f>
        <v/>
      </c>
      <c r="G41" s="17">
        <f>IF(ISNUMBER(F41),IF(B41&amp;""='الإعدادات'!$B$5&amp;"",ROUND(F41*(1+N('الإعدادات'!$B$6)),4),F41),"")</f>
        <v/>
      </c>
    </row>
    <row r="42">
      <c r="A42" s="5" t="n"/>
      <c r="B42" s="5" t="n"/>
      <c r="C42" s="19" t="n"/>
      <c r="D42" s="6">
        <f>IF(B42&amp;""="","",IFERROR(INDEX('المكونات'!$B$6:$B$305,MATCH(B42&amp;"",'المكونات'!$A$6:$A$305,0))&amp;"","مكون غير موجود"))</f>
        <v/>
      </c>
      <c r="E42" s="17">
        <f>IF(B42&amp;""="","",IFERROR(INDEX('المكونات'!$C$6:$C$305,MATCH(B42&amp;"",'المكونات'!$A$6:$A$305,0)),""))</f>
        <v/>
      </c>
      <c r="F42" s="17">
        <f>IF(AND(ISNUMBER(E42),ISNUMBER(C42)),ROUND(C42*E42,4),"")</f>
        <v/>
      </c>
      <c r="G42" s="17">
        <f>IF(ISNUMBER(F42),IF(B42&amp;""='الإعدادات'!$B$5&amp;"",ROUND(F42*(1+N('الإعدادات'!$B$6)),4),F42),"")</f>
        <v/>
      </c>
    </row>
    <row r="43">
      <c r="A43" s="5" t="n"/>
      <c r="B43" s="5" t="n"/>
      <c r="C43" s="19" t="n"/>
      <c r="D43" s="6">
        <f>IF(B43&amp;""="","",IFERROR(INDEX('المكونات'!$B$6:$B$305,MATCH(B43&amp;"",'المكونات'!$A$6:$A$305,0))&amp;"","مكون غير موجود"))</f>
        <v/>
      </c>
      <c r="E43" s="17">
        <f>IF(B43&amp;""="","",IFERROR(INDEX('المكونات'!$C$6:$C$305,MATCH(B43&amp;"",'المكونات'!$A$6:$A$305,0)),""))</f>
        <v/>
      </c>
      <c r="F43" s="17">
        <f>IF(AND(ISNUMBER(E43),ISNUMBER(C43)),ROUND(C43*E43,4),"")</f>
        <v/>
      </c>
      <c r="G43" s="17">
        <f>IF(ISNUMBER(F43),IF(B43&amp;""='الإعدادات'!$B$5&amp;"",ROUND(F43*(1+N('الإعدادات'!$B$6)),4),F43),"")</f>
        <v/>
      </c>
    </row>
    <row r="44">
      <c r="A44" s="5" t="n"/>
      <c r="B44" s="5" t="n"/>
      <c r="C44" s="19" t="n"/>
      <c r="D44" s="6">
        <f>IF(B44&amp;""="","",IFERROR(INDEX('المكونات'!$B$6:$B$305,MATCH(B44&amp;"",'المكونات'!$A$6:$A$305,0))&amp;"","مكون غير موجود"))</f>
        <v/>
      </c>
      <c r="E44" s="17">
        <f>IF(B44&amp;""="","",IFERROR(INDEX('المكونات'!$C$6:$C$305,MATCH(B44&amp;"",'المكونات'!$A$6:$A$305,0)),""))</f>
        <v/>
      </c>
      <c r="F44" s="17">
        <f>IF(AND(ISNUMBER(E44),ISNUMBER(C44)),ROUND(C44*E44,4),"")</f>
        <v/>
      </c>
      <c r="G44" s="17">
        <f>IF(ISNUMBER(F44),IF(B44&amp;""='الإعدادات'!$B$5&amp;"",ROUND(F44*(1+N('الإعدادات'!$B$6)),4),F44),"")</f>
        <v/>
      </c>
    </row>
    <row r="45">
      <c r="A45" s="5" t="n"/>
      <c r="B45" s="5" t="n"/>
      <c r="C45" s="19" t="n"/>
      <c r="D45" s="6">
        <f>IF(B45&amp;""="","",IFERROR(INDEX('المكونات'!$B$6:$B$305,MATCH(B45&amp;"",'المكونات'!$A$6:$A$305,0))&amp;"","مكون غير موجود"))</f>
        <v/>
      </c>
      <c r="E45" s="17">
        <f>IF(B45&amp;""="","",IFERROR(INDEX('المكونات'!$C$6:$C$305,MATCH(B45&amp;"",'المكونات'!$A$6:$A$305,0)),""))</f>
        <v/>
      </c>
      <c r="F45" s="17">
        <f>IF(AND(ISNUMBER(E45),ISNUMBER(C45)),ROUND(C45*E45,4),"")</f>
        <v/>
      </c>
      <c r="G45" s="17">
        <f>IF(ISNUMBER(F45),IF(B45&amp;""='الإعدادات'!$B$5&amp;"",ROUND(F45*(1+N('الإعدادات'!$B$6)),4),F45),"")</f>
        <v/>
      </c>
    </row>
    <row r="46">
      <c r="A46" s="5" t="n"/>
      <c r="B46" s="5" t="n"/>
      <c r="C46" s="19" t="n"/>
      <c r="D46" s="6">
        <f>IF(B46&amp;""="","",IFERROR(INDEX('المكونات'!$B$6:$B$305,MATCH(B46&amp;"",'المكونات'!$A$6:$A$305,0))&amp;"","مكون غير موجود"))</f>
        <v/>
      </c>
      <c r="E46" s="17">
        <f>IF(B46&amp;""="","",IFERROR(INDEX('المكونات'!$C$6:$C$305,MATCH(B46&amp;"",'المكونات'!$A$6:$A$305,0)),""))</f>
        <v/>
      </c>
      <c r="F46" s="17">
        <f>IF(AND(ISNUMBER(E46),ISNUMBER(C46)),ROUND(C46*E46,4),"")</f>
        <v/>
      </c>
      <c r="G46" s="17">
        <f>IF(ISNUMBER(F46),IF(B46&amp;""='الإعدادات'!$B$5&amp;"",ROUND(F46*(1+N('الإعدادات'!$B$6)),4),F46),"")</f>
        <v/>
      </c>
    </row>
    <row r="47">
      <c r="A47" s="5" t="n"/>
      <c r="B47" s="5" t="n"/>
      <c r="C47" s="19" t="n"/>
      <c r="D47" s="6">
        <f>IF(B47&amp;""="","",IFERROR(INDEX('المكونات'!$B$6:$B$305,MATCH(B47&amp;"",'المكونات'!$A$6:$A$305,0))&amp;"","مكون غير موجود"))</f>
        <v/>
      </c>
      <c r="E47" s="17">
        <f>IF(B47&amp;""="","",IFERROR(INDEX('المكونات'!$C$6:$C$305,MATCH(B47&amp;"",'المكونات'!$A$6:$A$305,0)),""))</f>
        <v/>
      </c>
      <c r="F47" s="17">
        <f>IF(AND(ISNUMBER(E47),ISNUMBER(C47)),ROUND(C47*E47,4),"")</f>
        <v/>
      </c>
      <c r="G47" s="17">
        <f>IF(ISNUMBER(F47),IF(B47&amp;""='الإعدادات'!$B$5&amp;"",ROUND(F47*(1+N('الإعدادات'!$B$6)),4),F47),"")</f>
        <v/>
      </c>
    </row>
    <row r="48">
      <c r="A48" s="5" t="n"/>
      <c r="B48" s="5" t="n"/>
      <c r="C48" s="19" t="n"/>
      <c r="D48" s="6">
        <f>IF(B48&amp;""="","",IFERROR(INDEX('المكونات'!$B$6:$B$305,MATCH(B48&amp;"",'المكونات'!$A$6:$A$305,0))&amp;"","مكون غير موجود"))</f>
        <v/>
      </c>
      <c r="E48" s="17">
        <f>IF(B48&amp;""="","",IFERROR(INDEX('المكونات'!$C$6:$C$305,MATCH(B48&amp;"",'المكونات'!$A$6:$A$305,0)),""))</f>
        <v/>
      </c>
      <c r="F48" s="17">
        <f>IF(AND(ISNUMBER(E48),ISNUMBER(C48)),ROUND(C48*E48,4),"")</f>
        <v/>
      </c>
      <c r="G48" s="17">
        <f>IF(ISNUMBER(F48),IF(B48&amp;""='الإعدادات'!$B$5&amp;"",ROUND(F48*(1+N('الإعدادات'!$B$6)),4),F48),"")</f>
        <v/>
      </c>
    </row>
    <row r="49">
      <c r="A49" s="5" t="n"/>
      <c r="B49" s="5" t="n"/>
      <c r="C49" s="19" t="n"/>
      <c r="D49" s="6">
        <f>IF(B49&amp;""="","",IFERROR(INDEX('المكونات'!$B$6:$B$305,MATCH(B49&amp;"",'المكونات'!$A$6:$A$305,0))&amp;"","مكون غير موجود"))</f>
        <v/>
      </c>
      <c r="E49" s="17">
        <f>IF(B49&amp;""="","",IFERROR(INDEX('المكونات'!$C$6:$C$305,MATCH(B49&amp;"",'المكونات'!$A$6:$A$305,0)),""))</f>
        <v/>
      </c>
      <c r="F49" s="17">
        <f>IF(AND(ISNUMBER(E49),ISNUMBER(C49)),ROUND(C49*E49,4),"")</f>
        <v/>
      </c>
      <c r="G49" s="17">
        <f>IF(ISNUMBER(F49),IF(B49&amp;""='الإعدادات'!$B$5&amp;"",ROUND(F49*(1+N('الإعدادات'!$B$6)),4),F49),"")</f>
        <v/>
      </c>
    </row>
    <row r="50">
      <c r="A50" s="5" t="n"/>
      <c r="B50" s="5" t="n"/>
      <c r="C50" s="19" t="n"/>
      <c r="D50" s="6">
        <f>IF(B50&amp;""="","",IFERROR(INDEX('المكونات'!$B$6:$B$305,MATCH(B50&amp;"",'المكونات'!$A$6:$A$305,0))&amp;"","مكون غير موجود"))</f>
        <v/>
      </c>
      <c r="E50" s="17">
        <f>IF(B50&amp;""="","",IFERROR(INDEX('المكونات'!$C$6:$C$305,MATCH(B50&amp;"",'المكونات'!$A$6:$A$305,0)),""))</f>
        <v/>
      </c>
      <c r="F50" s="17">
        <f>IF(AND(ISNUMBER(E50),ISNUMBER(C50)),ROUND(C50*E50,4),"")</f>
        <v/>
      </c>
      <c r="G50" s="17">
        <f>IF(ISNUMBER(F50),IF(B50&amp;""='الإعدادات'!$B$5&amp;"",ROUND(F50*(1+N('الإعدادات'!$B$6)),4),F50),"")</f>
        <v/>
      </c>
    </row>
    <row r="51">
      <c r="A51" s="5" t="n"/>
      <c r="B51" s="5" t="n"/>
      <c r="C51" s="19" t="n"/>
      <c r="D51" s="6">
        <f>IF(B51&amp;""="","",IFERROR(INDEX('المكونات'!$B$6:$B$305,MATCH(B51&amp;"",'المكونات'!$A$6:$A$305,0))&amp;"","مكون غير موجود"))</f>
        <v/>
      </c>
      <c r="E51" s="17">
        <f>IF(B51&amp;""="","",IFERROR(INDEX('المكونات'!$C$6:$C$305,MATCH(B51&amp;"",'المكونات'!$A$6:$A$305,0)),""))</f>
        <v/>
      </c>
      <c r="F51" s="17">
        <f>IF(AND(ISNUMBER(E51),ISNUMBER(C51)),ROUND(C51*E51,4),"")</f>
        <v/>
      </c>
      <c r="G51" s="17">
        <f>IF(ISNUMBER(F51),IF(B51&amp;""='الإعدادات'!$B$5&amp;"",ROUND(F51*(1+N('الإعدادات'!$B$6)),4),F51),"")</f>
        <v/>
      </c>
    </row>
    <row r="52">
      <c r="A52" s="5" t="n"/>
      <c r="B52" s="5" t="n"/>
      <c r="C52" s="19" t="n"/>
      <c r="D52" s="6">
        <f>IF(B52&amp;""="","",IFERROR(INDEX('المكونات'!$B$6:$B$305,MATCH(B52&amp;"",'المكونات'!$A$6:$A$305,0))&amp;"","مكون غير موجود"))</f>
        <v/>
      </c>
      <c r="E52" s="17">
        <f>IF(B52&amp;""="","",IFERROR(INDEX('المكونات'!$C$6:$C$305,MATCH(B52&amp;"",'المكونات'!$A$6:$A$305,0)),""))</f>
        <v/>
      </c>
      <c r="F52" s="17">
        <f>IF(AND(ISNUMBER(E52),ISNUMBER(C52)),ROUND(C52*E52,4),"")</f>
        <v/>
      </c>
      <c r="G52" s="17">
        <f>IF(ISNUMBER(F52),IF(B52&amp;""='الإعدادات'!$B$5&amp;"",ROUND(F52*(1+N('الإعدادات'!$B$6)),4),F52),"")</f>
        <v/>
      </c>
    </row>
    <row r="53">
      <c r="A53" s="5" t="n"/>
      <c r="B53" s="5" t="n"/>
      <c r="C53" s="19" t="n"/>
      <c r="D53" s="6">
        <f>IF(B53&amp;""="","",IFERROR(INDEX('المكونات'!$B$6:$B$305,MATCH(B53&amp;"",'المكونات'!$A$6:$A$305,0))&amp;"","مكون غير موجود"))</f>
        <v/>
      </c>
      <c r="E53" s="17">
        <f>IF(B53&amp;""="","",IFERROR(INDEX('المكونات'!$C$6:$C$305,MATCH(B53&amp;"",'المكونات'!$A$6:$A$305,0)),""))</f>
        <v/>
      </c>
      <c r="F53" s="17">
        <f>IF(AND(ISNUMBER(E53),ISNUMBER(C53)),ROUND(C53*E53,4),"")</f>
        <v/>
      </c>
      <c r="G53" s="17">
        <f>IF(ISNUMBER(F53),IF(B53&amp;""='الإعدادات'!$B$5&amp;"",ROUND(F53*(1+N('الإعدادات'!$B$6)),4),F53),"")</f>
        <v/>
      </c>
    </row>
    <row r="54">
      <c r="A54" s="5" t="n"/>
      <c r="B54" s="5" t="n"/>
      <c r="C54" s="19" t="n"/>
      <c r="D54" s="6">
        <f>IF(B54&amp;""="","",IFERROR(INDEX('المكونات'!$B$6:$B$305,MATCH(B54&amp;"",'المكونات'!$A$6:$A$305,0))&amp;"","مكون غير موجود"))</f>
        <v/>
      </c>
      <c r="E54" s="17">
        <f>IF(B54&amp;""="","",IFERROR(INDEX('المكونات'!$C$6:$C$305,MATCH(B54&amp;"",'المكونات'!$A$6:$A$305,0)),""))</f>
        <v/>
      </c>
      <c r="F54" s="17">
        <f>IF(AND(ISNUMBER(E54),ISNUMBER(C54)),ROUND(C54*E54,4),"")</f>
        <v/>
      </c>
      <c r="G54" s="17">
        <f>IF(ISNUMBER(F54),IF(B54&amp;""='الإعدادات'!$B$5&amp;"",ROUND(F54*(1+N('الإعدادات'!$B$6)),4),F54),"")</f>
        <v/>
      </c>
    </row>
    <row r="55">
      <c r="A55" s="5" t="n"/>
      <c r="B55" s="5" t="n"/>
      <c r="C55" s="19" t="n"/>
      <c r="D55" s="6">
        <f>IF(B55&amp;""="","",IFERROR(INDEX('المكونات'!$B$6:$B$305,MATCH(B55&amp;"",'المكونات'!$A$6:$A$305,0))&amp;"","مكون غير موجود"))</f>
        <v/>
      </c>
      <c r="E55" s="17">
        <f>IF(B55&amp;""="","",IFERROR(INDEX('المكونات'!$C$6:$C$305,MATCH(B55&amp;"",'المكونات'!$A$6:$A$305,0)),""))</f>
        <v/>
      </c>
      <c r="F55" s="17">
        <f>IF(AND(ISNUMBER(E55),ISNUMBER(C55)),ROUND(C55*E55,4),"")</f>
        <v/>
      </c>
      <c r="G55" s="17">
        <f>IF(ISNUMBER(F55),IF(B55&amp;""='الإعدادات'!$B$5&amp;"",ROUND(F55*(1+N('الإعدادات'!$B$6)),4),F55),"")</f>
        <v/>
      </c>
    </row>
    <row r="56">
      <c r="A56" s="5" t="n"/>
      <c r="B56" s="5" t="n"/>
      <c r="C56" s="19" t="n"/>
      <c r="D56" s="6">
        <f>IF(B56&amp;""="","",IFERROR(INDEX('المكونات'!$B$6:$B$305,MATCH(B56&amp;"",'المكونات'!$A$6:$A$305,0))&amp;"","مكون غير موجود"))</f>
        <v/>
      </c>
      <c r="E56" s="17">
        <f>IF(B56&amp;""="","",IFERROR(INDEX('المكونات'!$C$6:$C$305,MATCH(B56&amp;"",'المكونات'!$A$6:$A$305,0)),""))</f>
        <v/>
      </c>
      <c r="F56" s="17">
        <f>IF(AND(ISNUMBER(E56),ISNUMBER(C56)),ROUND(C56*E56,4),"")</f>
        <v/>
      </c>
      <c r="G56" s="17">
        <f>IF(ISNUMBER(F56),IF(B56&amp;""='الإعدادات'!$B$5&amp;"",ROUND(F56*(1+N('الإعدادات'!$B$6)),4),F56),"")</f>
        <v/>
      </c>
    </row>
    <row r="57">
      <c r="A57" s="5" t="n"/>
      <c r="B57" s="5" t="n"/>
      <c r="C57" s="19" t="n"/>
      <c r="D57" s="6">
        <f>IF(B57&amp;""="","",IFERROR(INDEX('المكونات'!$B$6:$B$305,MATCH(B57&amp;"",'المكونات'!$A$6:$A$305,0))&amp;"","مكون غير موجود"))</f>
        <v/>
      </c>
      <c r="E57" s="17">
        <f>IF(B57&amp;""="","",IFERROR(INDEX('المكونات'!$C$6:$C$305,MATCH(B57&amp;"",'المكونات'!$A$6:$A$305,0)),""))</f>
        <v/>
      </c>
      <c r="F57" s="17">
        <f>IF(AND(ISNUMBER(E57),ISNUMBER(C57)),ROUND(C57*E57,4),"")</f>
        <v/>
      </c>
      <c r="G57" s="17">
        <f>IF(ISNUMBER(F57),IF(B57&amp;""='الإعدادات'!$B$5&amp;"",ROUND(F57*(1+N('الإعدادات'!$B$6)),4),F57),"")</f>
        <v/>
      </c>
    </row>
    <row r="58">
      <c r="A58" s="5" t="n"/>
      <c r="B58" s="5" t="n"/>
      <c r="C58" s="19" t="n"/>
      <c r="D58" s="6">
        <f>IF(B58&amp;""="","",IFERROR(INDEX('المكونات'!$B$6:$B$305,MATCH(B58&amp;"",'المكونات'!$A$6:$A$305,0))&amp;"","مكون غير موجود"))</f>
        <v/>
      </c>
      <c r="E58" s="17">
        <f>IF(B58&amp;""="","",IFERROR(INDEX('المكونات'!$C$6:$C$305,MATCH(B58&amp;"",'المكونات'!$A$6:$A$305,0)),""))</f>
        <v/>
      </c>
      <c r="F58" s="17">
        <f>IF(AND(ISNUMBER(E58),ISNUMBER(C58)),ROUND(C58*E58,4),"")</f>
        <v/>
      </c>
      <c r="G58" s="17">
        <f>IF(ISNUMBER(F58),IF(B58&amp;""='الإعدادات'!$B$5&amp;"",ROUND(F58*(1+N('الإعدادات'!$B$6)),4),F58),"")</f>
        <v/>
      </c>
    </row>
    <row r="59">
      <c r="A59" s="5" t="n"/>
      <c r="B59" s="5" t="n"/>
      <c r="C59" s="19" t="n"/>
      <c r="D59" s="6">
        <f>IF(B59&amp;""="","",IFERROR(INDEX('المكونات'!$B$6:$B$305,MATCH(B59&amp;"",'المكونات'!$A$6:$A$305,0))&amp;"","مكون غير موجود"))</f>
        <v/>
      </c>
      <c r="E59" s="17">
        <f>IF(B59&amp;""="","",IFERROR(INDEX('المكونات'!$C$6:$C$305,MATCH(B59&amp;"",'المكونات'!$A$6:$A$305,0)),""))</f>
        <v/>
      </c>
      <c r="F59" s="17">
        <f>IF(AND(ISNUMBER(E59),ISNUMBER(C59)),ROUND(C59*E59,4),"")</f>
        <v/>
      </c>
      <c r="G59" s="17">
        <f>IF(ISNUMBER(F59),IF(B59&amp;""='الإعدادات'!$B$5&amp;"",ROUND(F59*(1+N('الإعدادات'!$B$6)),4),F59),"")</f>
        <v/>
      </c>
    </row>
    <row r="60">
      <c r="A60" s="5" t="n"/>
      <c r="B60" s="5" t="n"/>
      <c r="C60" s="19" t="n"/>
      <c r="D60" s="6">
        <f>IF(B60&amp;""="","",IFERROR(INDEX('المكونات'!$B$6:$B$305,MATCH(B60&amp;"",'المكونات'!$A$6:$A$305,0))&amp;"","مكون غير موجود"))</f>
        <v/>
      </c>
      <c r="E60" s="17">
        <f>IF(B60&amp;""="","",IFERROR(INDEX('المكونات'!$C$6:$C$305,MATCH(B60&amp;"",'المكونات'!$A$6:$A$305,0)),""))</f>
        <v/>
      </c>
      <c r="F60" s="17">
        <f>IF(AND(ISNUMBER(E60),ISNUMBER(C60)),ROUND(C60*E60,4),"")</f>
        <v/>
      </c>
      <c r="G60" s="17">
        <f>IF(ISNUMBER(F60),IF(B60&amp;""='الإعدادات'!$B$5&amp;"",ROUND(F60*(1+N('الإعدادات'!$B$6)),4),F60),"")</f>
        <v/>
      </c>
    </row>
    <row r="61">
      <c r="A61" s="5" t="n"/>
      <c r="B61" s="5" t="n"/>
      <c r="C61" s="19" t="n"/>
      <c r="D61" s="6">
        <f>IF(B61&amp;""="","",IFERROR(INDEX('المكونات'!$B$6:$B$305,MATCH(B61&amp;"",'المكونات'!$A$6:$A$305,0))&amp;"","مكون غير موجود"))</f>
        <v/>
      </c>
      <c r="E61" s="17">
        <f>IF(B61&amp;""="","",IFERROR(INDEX('المكونات'!$C$6:$C$305,MATCH(B61&amp;"",'المكونات'!$A$6:$A$305,0)),""))</f>
        <v/>
      </c>
      <c r="F61" s="17">
        <f>IF(AND(ISNUMBER(E61),ISNUMBER(C61)),ROUND(C61*E61,4),"")</f>
        <v/>
      </c>
      <c r="G61" s="17">
        <f>IF(ISNUMBER(F61),IF(B61&amp;""='الإعدادات'!$B$5&amp;"",ROUND(F61*(1+N('الإعدادات'!$B$6)),4),F61),"")</f>
        <v/>
      </c>
    </row>
    <row r="62">
      <c r="A62" s="5" t="n"/>
      <c r="B62" s="5" t="n"/>
      <c r="C62" s="19" t="n"/>
      <c r="D62" s="6">
        <f>IF(B62&amp;""="","",IFERROR(INDEX('المكونات'!$B$6:$B$305,MATCH(B62&amp;"",'المكونات'!$A$6:$A$305,0))&amp;"","مكون غير موجود"))</f>
        <v/>
      </c>
      <c r="E62" s="17">
        <f>IF(B62&amp;""="","",IFERROR(INDEX('المكونات'!$C$6:$C$305,MATCH(B62&amp;"",'المكونات'!$A$6:$A$305,0)),""))</f>
        <v/>
      </c>
      <c r="F62" s="17">
        <f>IF(AND(ISNUMBER(E62),ISNUMBER(C62)),ROUND(C62*E62,4),"")</f>
        <v/>
      </c>
      <c r="G62" s="17">
        <f>IF(ISNUMBER(F62),IF(B62&amp;""='الإعدادات'!$B$5&amp;"",ROUND(F62*(1+N('الإعدادات'!$B$6)),4),F62),"")</f>
        <v/>
      </c>
    </row>
    <row r="63">
      <c r="A63" s="5" t="n"/>
      <c r="B63" s="5" t="n"/>
      <c r="C63" s="19" t="n"/>
      <c r="D63" s="6">
        <f>IF(B63&amp;""="","",IFERROR(INDEX('المكونات'!$B$6:$B$305,MATCH(B63&amp;"",'المكونات'!$A$6:$A$305,0))&amp;"","مكون غير موجود"))</f>
        <v/>
      </c>
      <c r="E63" s="17">
        <f>IF(B63&amp;""="","",IFERROR(INDEX('المكونات'!$C$6:$C$305,MATCH(B63&amp;"",'المكونات'!$A$6:$A$305,0)),""))</f>
        <v/>
      </c>
      <c r="F63" s="17">
        <f>IF(AND(ISNUMBER(E63),ISNUMBER(C63)),ROUND(C63*E63,4),"")</f>
        <v/>
      </c>
      <c r="G63" s="17">
        <f>IF(ISNUMBER(F63),IF(B63&amp;""='الإعدادات'!$B$5&amp;"",ROUND(F63*(1+N('الإعدادات'!$B$6)),4),F63),"")</f>
        <v/>
      </c>
    </row>
    <row r="64">
      <c r="A64" s="5" t="n"/>
      <c r="B64" s="5" t="n"/>
      <c r="C64" s="19" t="n"/>
      <c r="D64" s="6">
        <f>IF(B64&amp;""="","",IFERROR(INDEX('المكونات'!$B$6:$B$305,MATCH(B64&amp;"",'المكونات'!$A$6:$A$305,0))&amp;"","مكون غير موجود"))</f>
        <v/>
      </c>
      <c r="E64" s="17">
        <f>IF(B64&amp;""="","",IFERROR(INDEX('المكونات'!$C$6:$C$305,MATCH(B64&amp;"",'المكونات'!$A$6:$A$305,0)),""))</f>
        <v/>
      </c>
      <c r="F64" s="17">
        <f>IF(AND(ISNUMBER(E64),ISNUMBER(C64)),ROUND(C64*E64,4),"")</f>
        <v/>
      </c>
      <c r="G64" s="17">
        <f>IF(ISNUMBER(F64),IF(B64&amp;""='الإعدادات'!$B$5&amp;"",ROUND(F64*(1+N('الإعدادات'!$B$6)),4),F64),"")</f>
        <v/>
      </c>
    </row>
    <row r="65">
      <c r="A65" s="5" t="n"/>
      <c r="B65" s="5" t="n"/>
      <c r="C65" s="19" t="n"/>
      <c r="D65" s="6">
        <f>IF(B65&amp;""="","",IFERROR(INDEX('المكونات'!$B$6:$B$305,MATCH(B65&amp;"",'المكونات'!$A$6:$A$305,0))&amp;"","مكون غير موجود"))</f>
        <v/>
      </c>
      <c r="E65" s="17">
        <f>IF(B65&amp;""="","",IFERROR(INDEX('المكونات'!$C$6:$C$305,MATCH(B65&amp;"",'المكونات'!$A$6:$A$305,0)),""))</f>
        <v/>
      </c>
      <c r="F65" s="17">
        <f>IF(AND(ISNUMBER(E65),ISNUMBER(C65)),ROUND(C65*E65,4),"")</f>
        <v/>
      </c>
      <c r="G65" s="17">
        <f>IF(ISNUMBER(F65),IF(B65&amp;""='الإعدادات'!$B$5&amp;"",ROUND(F65*(1+N('الإعدادات'!$B$6)),4),F65),"")</f>
        <v/>
      </c>
    </row>
    <row r="66">
      <c r="A66" s="5" t="n"/>
      <c r="B66" s="5" t="n"/>
      <c r="C66" s="19" t="n"/>
      <c r="D66" s="6">
        <f>IF(B66&amp;""="","",IFERROR(INDEX('المكونات'!$B$6:$B$305,MATCH(B66&amp;"",'المكونات'!$A$6:$A$305,0))&amp;"","مكون غير موجود"))</f>
        <v/>
      </c>
      <c r="E66" s="17">
        <f>IF(B66&amp;""="","",IFERROR(INDEX('المكونات'!$C$6:$C$305,MATCH(B66&amp;"",'المكونات'!$A$6:$A$305,0)),""))</f>
        <v/>
      </c>
      <c r="F66" s="17">
        <f>IF(AND(ISNUMBER(E66),ISNUMBER(C66)),ROUND(C66*E66,4),"")</f>
        <v/>
      </c>
      <c r="G66" s="17">
        <f>IF(ISNUMBER(F66),IF(B66&amp;""='الإعدادات'!$B$5&amp;"",ROUND(F66*(1+N('الإعدادات'!$B$6)),4),F66),"")</f>
        <v/>
      </c>
    </row>
    <row r="67">
      <c r="A67" s="5" t="n"/>
      <c r="B67" s="5" t="n"/>
      <c r="C67" s="19" t="n"/>
      <c r="D67" s="6">
        <f>IF(B67&amp;""="","",IFERROR(INDEX('المكونات'!$B$6:$B$305,MATCH(B67&amp;"",'المكونات'!$A$6:$A$305,0))&amp;"","مكون غير موجود"))</f>
        <v/>
      </c>
      <c r="E67" s="17">
        <f>IF(B67&amp;""="","",IFERROR(INDEX('المكونات'!$C$6:$C$305,MATCH(B67&amp;"",'المكونات'!$A$6:$A$305,0)),""))</f>
        <v/>
      </c>
      <c r="F67" s="17">
        <f>IF(AND(ISNUMBER(E67),ISNUMBER(C67)),ROUND(C67*E67,4),"")</f>
        <v/>
      </c>
      <c r="G67" s="17">
        <f>IF(ISNUMBER(F67),IF(B67&amp;""='الإعدادات'!$B$5&amp;"",ROUND(F67*(1+N('الإعدادات'!$B$6)),4),F67),"")</f>
        <v/>
      </c>
    </row>
    <row r="68">
      <c r="A68" s="5" t="n"/>
      <c r="B68" s="5" t="n"/>
      <c r="C68" s="19" t="n"/>
      <c r="D68" s="6">
        <f>IF(B68&amp;""="","",IFERROR(INDEX('المكونات'!$B$6:$B$305,MATCH(B68&amp;"",'المكونات'!$A$6:$A$305,0))&amp;"","مكون غير موجود"))</f>
        <v/>
      </c>
      <c r="E68" s="17">
        <f>IF(B68&amp;""="","",IFERROR(INDEX('المكونات'!$C$6:$C$305,MATCH(B68&amp;"",'المكونات'!$A$6:$A$305,0)),""))</f>
        <v/>
      </c>
      <c r="F68" s="17">
        <f>IF(AND(ISNUMBER(E68),ISNUMBER(C68)),ROUND(C68*E68,4),"")</f>
        <v/>
      </c>
      <c r="G68" s="17">
        <f>IF(ISNUMBER(F68),IF(B68&amp;""='الإعدادات'!$B$5&amp;"",ROUND(F68*(1+N('الإعدادات'!$B$6)),4),F68),"")</f>
        <v/>
      </c>
    </row>
    <row r="69">
      <c r="A69" s="5" t="n"/>
      <c r="B69" s="5" t="n"/>
      <c r="C69" s="19" t="n"/>
      <c r="D69" s="6">
        <f>IF(B69&amp;""="","",IFERROR(INDEX('المكونات'!$B$6:$B$305,MATCH(B69&amp;"",'المكونات'!$A$6:$A$305,0))&amp;"","مكون غير موجود"))</f>
        <v/>
      </c>
      <c r="E69" s="17">
        <f>IF(B69&amp;""="","",IFERROR(INDEX('المكونات'!$C$6:$C$305,MATCH(B69&amp;"",'المكونات'!$A$6:$A$305,0)),""))</f>
        <v/>
      </c>
      <c r="F69" s="17">
        <f>IF(AND(ISNUMBER(E69),ISNUMBER(C69)),ROUND(C69*E69,4),"")</f>
        <v/>
      </c>
      <c r="G69" s="17">
        <f>IF(ISNUMBER(F69),IF(B69&amp;""='الإعدادات'!$B$5&amp;"",ROUND(F69*(1+N('الإعدادات'!$B$6)),4),F69),"")</f>
        <v/>
      </c>
    </row>
    <row r="70">
      <c r="A70" s="5" t="n"/>
      <c r="B70" s="5" t="n"/>
      <c r="C70" s="19" t="n"/>
      <c r="D70" s="6">
        <f>IF(B70&amp;""="","",IFERROR(INDEX('المكونات'!$B$6:$B$305,MATCH(B70&amp;"",'المكونات'!$A$6:$A$305,0))&amp;"","مكون غير موجود"))</f>
        <v/>
      </c>
      <c r="E70" s="17">
        <f>IF(B70&amp;""="","",IFERROR(INDEX('المكونات'!$C$6:$C$305,MATCH(B70&amp;"",'المكونات'!$A$6:$A$305,0)),""))</f>
        <v/>
      </c>
      <c r="F70" s="17">
        <f>IF(AND(ISNUMBER(E70),ISNUMBER(C70)),ROUND(C70*E70,4),"")</f>
        <v/>
      </c>
      <c r="G70" s="17">
        <f>IF(ISNUMBER(F70),IF(B70&amp;""='الإعدادات'!$B$5&amp;"",ROUND(F70*(1+N('الإعدادات'!$B$6)),4),F70),"")</f>
        <v/>
      </c>
    </row>
    <row r="71">
      <c r="A71" s="5" t="n"/>
      <c r="B71" s="5" t="n"/>
      <c r="C71" s="19" t="n"/>
      <c r="D71" s="6">
        <f>IF(B71&amp;""="","",IFERROR(INDEX('المكونات'!$B$6:$B$305,MATCH(B71&amp;"",'المكونات'!$A$6:$A$305,0))&amp;"","مكون غير موجود"))</f>
        <v/>
      </c>
      <c r="E71" s="17">
        <f>IF(B71&amp;""="","",IFERROR(INDEX('المكونات'!$C$6:$C$305,MATCH(B71&amp;"",'المكونات'!$A$6:$A$305,0)),""))</f>
        <v/>
      </c>
      <c r="F71" s="17">
        <f>IF(AND(ISNUMBER(E71),ISNUMBER(C71)),ROUND(C71*E71,4),"")</f>
        <v/>
      </c>
      <c r="G71" s="17">
        <f>IF(ISNUMBER(F71),IF(B71&amp;""='الإعدادات'!$B$5&amp;"",ROUND(F71*(1+N('الإعدادات'!$B$6)),4),F71),"")</f>
        <v/>
      </c>
    </row>
    <row r="72">
      <c r="A72" s="5" t="n"/>
      <c r="B72" s="5" t="n"/>
      <c r="C72" s="19" t="n"/>
      <c r="D72" s="6">
        <f>IF(B72&amp;""="","",IFERROR(INDEX('المكونات'!$B$6:$B$305,MATCH(B72&amp;"",'المكونات'!$A$6:$A$305,0))&amp;"","مكون غير موجود"))</f>
        <v/>
      </c>
      <c r="E72" s="17">
        <f>IF(B72&amp;""="","",IFERROR(INDEX('المكونات'!$C$6:$C$305,MATCH(B72&amp;"",'المكونات'!$A$6:$A$305,0)),""))</f>
        <v/>
      </c>
      <c r="F72" s="17">
        <f>IF(AND(ISNUMBER(E72),ISNUMBER(C72)),ROUND(C72*E72,4),"")</f>
        <v/>
      </c>
      <c r="G72" s="17">
        <f>IF(ISNUMBER(F72),IF(B72&amp;""='الإعدادات'!$B$5&amp;"",ROUND(F72*(1+N('الإعدادات'!$B$6)),4),F72),"")</f>
        <v/>
      </c>
    </row>
    <row r="73">
      <c r="A73" s="5" t="n"/>
      <c r="B73" s="5" t="n"/>
      <c r="C73" s="19" t="n"/>
      <c r="D73" s="6">
        <f>IF(B73&amp;""="","",IFERROR(INDEX('المكونات'!$B$6:$B$305,MATCH(B73&amp;"",'المكونات'!$A$6:$A$305,0))&amp;"","مكون غير موجود"))</f>
        <v/>
      </c>
      <c r="E73" s="17">
        <f>IF(B73&amp;""="","",IFERROR(INDEX('المكونات'!$C$6:$C$305,MATCH(B73&amp;"",'المكونات'!$A$6:$A$305,0)),""))</f>
        <v/>
      </c>
      <c r="F73" s="17">
        <f>IF(AND(ISNUMBER(E73),ISNUMBER(C73)),ROUND(C73*E73,4),"")</f>
        <v/>
      </c>
      <c r="G73" s="17">
        <f>IF(ISNUMBER(F73),IF(B73&amp;""='الإعدادات'!$B$5&amp;"",ROUND(F73*(1+N('الإعدادات'!$B$6)),4),F73),"")</f>
        <v/>
      </c>
    </row>
    <row r="74">
      <c r="A74" s="5" t="n"/>
      <c r="B74" s="5" t="n"/>
      <c r="C74" s="19" t="n"/>
      <c r="D74" s="6">
        <f>IF(B74&amp;""="","",IFERROR(INDEX('المكونات'!$B$6:$B$305,MATCH(B74&amp;"",'المكونات'!$A$6:$A$305,0))&amp;"","مكون غير موجود"))</f>
        <v/>
      </c>
      <c r="E74" s="17">
        <f>IF(B74&amp;""="","",IFERROR(INDEX('المكونات'!$C$6:$C$305,MATCH(B74&amp;"",'المكونات'!$A$6:$A$305,0)),""))</f>
        <v/>
      </c>
      <c r="F74" s="17">
        <f>IF(AND(ISNUMBER(E74),ISNUMBER(C74)),ROUND(C74*E74,4),"")</f>
        <v/>
      </c>
      <c r="G74" s="17">
        <f>IF(ISNUMBER(F74),IF(B74&amp;""='الإعدادات'!$B$5&amp;"",ROUND(F74*(1+N('الإعدادات'!$B$6)),4),F74),"")</f>
        <v/>
      </c>
    </row>
    <row r="75">
      <c r="A75" s="5" t="n"/>
      <c r="B75" s="5" t="n"/>
      <c r="C75" s="19" t="n"/>
      <c r="D75" s="6">
        <f>IF(B75&amp;""="","",IFERROR(INDEX('المكونات'!$B$6:$B$305,MATCH(B75&amp;"",'المكونات'!$A$6:$A$305,0))&amp;"","مكون غير موجود"))</f>
        <v/>
      </c>
      <c r="E75" s="17">
        <f>IF(B75&amp;""="","",IFERROR(INDEX('المكونات'!$C$6:$C$305,MATCH(B75&amp;"",'المكونات'!$A$6:$A$305,0)),""))</f>
        <v/>
      </c>
      <c r="F75" s="17">
        <f>IF(AND(ISNUMBER(E75),ISNUMBER(C75)),ROUND(C75*E75,4),"")</f>
        <v/>
      </c>
      <c r="G75" s="17">
        <f>IF(ISNUMBER(F75),IF(B75&amp;""='الإعدادات'!$B$5&amp;"",ROUND(F75*(1+N('الإعدادات'!$B$6)),4),F75),"")</f>
        <v/>
      </c>
    </row>
    <row r="76">
      <c r="A76" s="5" t="n"/>
      <c r="B76" s="5" t="n"/>
      <c r="C76" s="19" t="n"/>
      <c r="D76" s="6">
        <f>IF(B76&amp;""="","",IFERROR(INDEX('المكونات'!$B$6:$B$305,MATCH(B76&amp;"",'المكونات'!$A$6:$A$305,0))&amp;"","مكون غير موجود"))</f>
        <v/>
      </c>
      <c r="E76" s="17">
        <f>IF(B76&amp;""="","",IFERROR(INDEX('المكونات'!$C$6:$C$305,MATCH(B76&amp;"",'المكونات'!$A$6:$A$305,0)),""))</f>
        <v/>
      </c>
      <c r="F76" s="17">
        <f>IF(AND(ISNUMBER(E76),ISNUMBER(C76)),ROUND(C76*E76,4),"")</f>
        <v/>
      </c>
      <c r="G76" s="17">
        <f>IF(ISNUMBER(F76),IF(B76&amp;""='الإعدادات'!$B$5&amp;"",ROUND(F76*(1+N('الإعدادات'!$B$6)),4),F76),"")</f>
        <v/>
      </c>
    </row>
    <row r="77">
      <c r="A77" s="5" t="n"/>
      <c r="B77" s="5" t="n"/>
      <c r="C77" s="19" t="n"/>
      <c r="D77" s="6">
        <f>IF(B77&amp;""="","",IFERROR(INDEX('المكونات'!$B$6:$B$305,MATCH(B77&amp;"",'المكونات'!$A$6:$A$305,0))&amp;"","مكون غير موجود"))</f>
        <v/>
      </c>
      <c r="E77" s="17">
        <f>IF(B77&amp;""="","",IFERROR(INDEX('المكونات'!$C$6:$C$305,MATCH(B77&amp;"",'المكونات'!$A$6:$A$305,0)),""))</f>
        <v/>
      </c>
      <c r="F77" s="17">
        <f>IF(AND(ISNUMBER(E77),ISNUMBER(C77)),ROUND(C77*E77,4),"")</f>
        <v/>
      </c>
      <c r="G77" s="17">
        <f>IF(ISNUMBER(F77),IF(B77&amp;""='الإعدادات'!$B$5&amp;"",ROUND(F77*(1+N('الإعدادات'!$B$6)),4),F77),"")</f>
        <v/>
      </c>
    </row>
    <row r="78">
      <c r="A78" s="5" t="n"/>
      <c r="B78" s="5" t="n"/>
      <c r="C78" s="19" t="n"/>
      <c r="D78" s="6">
        <f>IF(B78&amp;""="","",IFERROR(INDEX('المكونات'!$B$6:$B$305,MATCH(B78&amp;"",'المكونات'!$A$6:$A$305,0))&amp;"","مكون غير موجود"))</f>
        <v/>
      </c>
      <c r="E78" s="17">
        <f>IF(B78&amp;""="","",IFERROR(INDEX('المكونات'!$C$6:$C$305,MATCH(B78&amp;"",'المكونات'!$A$6:$A$305,0)),""))</f>
        <v/>
      </c>
      <c r="F78" s="17">
        <f>IF(AND(ISNUMBER(E78),ISNUMBER(C78)),ROUND(C78*E78,4),"")</f>
        <v/>
      </c>
      <c r="G78" s="17">
        <f>IF(ISNUMBER(F78),IF(B78&amp;""='الإعدادات'!$B$5&amp;"",ROUND(F78*(1+N('الإعدادات'!$B$6)),4),F78),"")</f>
        <v/>
      </c>
    </row>
    <row r="79">
      <c r="A79" s="5" t="n"/>
      <c r="B79" s="5" t="n"/>
      <c r="C79" s="19" t="n"/>
      <c r="D79" s="6">
        <f>IF(B79&amp;""="","",IFERROR(INDEX('المكونات'!$B$6:$B$305,MATCH(B79&amp;"",'المكونات'!$A$6:$A$305,0))&amp;"","مكون غير موجود"))</f>
        <v/>
      </c>
      <c r="E79" s="17">
        <f>IF(B79&amp;""="","",IFERROR(INDEX('المكونات'!$C$6:$C$305,MATCH(B79&amp;"",'المكونات'!$A$6:$A$305,0)),""))</f>
        <v/>
      </c>
      <c r="F79" s="17">
        <f>IF(AND(ISNUMBER(E79),ISNUMBER(C79)),ROUND(C79*E79,4),"")</f>
        <v/>
      </c>
      <c r="G79" s="17">
        <f>IF(ISNUMBER(F79),IF(B79&amp;""='الإعدادات'!$B$5&amp;"",ROUND(F79*(1+N('الإعدادات'!$B$6)),4),F79),"")</f>
        <v/>
      </c>
    </row>
    <row r="80">
      <c r="A80" s="5" t="n"/>
      <c r="B80" s="5" t="n"/>
      <c r="C80" s="19" t="n"/>
      <c r="D80" s="6">
        <f>IF(B80&amp;""="","",IFERROR(INDEX('المكونات'!$B$6:$B$305,MATCH(B80&amp;"",'المكونات'!$A$6:$A$305,0))&amp;"","مكون غير موجود"))</f>
        <v/>
      </c>
      <c r="E80" s="17">
        <f>IF(B80&amp;""="","",IFERROR(INDEX('المكونات'!$C$6:$C$305,MATCH(B80&amp;"",'المكونات'!$A$6:$A$305,0)),""))</f>
        <v/>
      </c>
      <c r="F80" s="17">
        <f>IF(AND(ISNUMBER(E80),ISNUMBER(C80)),ROUND(C80*E80,4),"")</f>
        <v/>
      </c>
      <c r="G80" s="17">
        <f>IF(ISNUMBER(F80),IF(B80&amp;""='الإعدادات'!$B$5&amp;"",ROUND(F80*(1+N('الإعدادات'!$B$6)),4),F80),"")</f>
        <v/>
      </c>
    </row>
    <row r="81">
      <c r="A81" s="5" t="n"/>
      <c r="B81" s="5" t="n"/>
      <c r="C81" s="19" t="n"/>
      <c r="D81" s="6">
        <f>IF(B81&amp;""="","",IFERROR(INDEX('المكونات'!$B$6:$B$305,MATCH(B81&amp;"",'المكونات'!$A$6:$A$305,0))&amp;"","مكون غير موجود"))</f>
        <v/>
      </c>
      <c r="E81" s="17">
        <f>IF(B81&amp;""="","",IFERROR(INDEX('المكونات'!$C$6:$C$305,MATCH(B81&amp;"",'المكونات'!$A$6:$A$305,0)),""))</f>
        <v/>
      </c>
      <c r="F81" s="17">
        <f>IF(AND(ISNUMBER(E81),ISNUMBER(C81)),ROUND(C81*E81,4),"")</f>
        <v/>
      </c>
      <c r="G81" s="17">
        <f>IF(ISNUMBER(F81),IF(B81&amp;""='الإعدادات'!$B$5&amp;"",ROUND(F81*(1+N('الإعدادات'!$B$6)),4),F81),"")</f>
        <v/>
      </c>
    </row>
    <row r="82">
      <c r="A82" s="5" t="n"/>
      <c r="B82" s="5" t="n"/>
      <c r="C82" s="19" t="n"/>
      <c r="D82" s="6">
        <f>IF(B82&amp;""="","",IFERROR(INDEX('المكونات'!$B$6:$B$305,MATCH(B82&amp;"",'المكونات'!$A$6:$A$305,0))&amp;"","مكون غير موجود"))</f>
        <v/>
      </c>
      <c r="E82" s="17">
        <f>IF(B82&amp;""="","",IFERROR(INDEX('المكونات'!$C$6:$C$305,MATCH(B82&amp;"",'المكونات'!$A$6:$A$305,0)),""))</f>
        <v/>
      </c>
      <c r="F82" s="17">
        <f>IF(AND(ISNUMBER(E82),ISNUMBER(C82)),ROUND(C82*E82,4),"")</f>
        <v/>
      </c>
      <c r="G82" s="17">
        <f>IF(ISNUMBER(F82),IF(B82&amp;""='الإعدادات'!$B$5&amp;"",ROUND(F82*(1+N('الإعدادات'!$B$6)),4),F82),"")</f>
        <v/>
      </c>
    </row>
    <row r="83">
      <c r="A83" s="5" t="n"/>
      <c r="B83" s="5" t="n"/>
      <c r="C83" s="19" t="n"/>
      <c r="D83" s="6">
        <f>IF(B83&amp;""="","",IFERROR(INDEX('المكونات'!$B$6:$B$305,MATCH(B83&amp;"",'المكونات'!$A$6:$A$305,0))&amp;"","مكون غير موجود"))</f>
        <v/>
      </c>
      <c r="E83" s="17">
        <f>IF(B83&amp;""="","",IFERROR(INDEX('المكونات'!$C$6:$C$305,MATCH(B83&amp;"",'المكونات'!$A$6:$A$305,0)),""))</f>
        <v/>
      </c>
      <c r="F83" s="17">
        <f>IF(AND(ISNUMBER(E83),ISNUMBER(C83)),ROUND(C83*E83,4),"")</f>
        <v/>
      </c>
      <c r="G83" s="17">
        <f>IF(ISNUMBER(F83),IF(B83&amp;""='الإعدادات'!$B$5&amp;"",ROUND(F83*(1+N('الإعدادات'!$B$6)),4),F83),"")</f>
        <v/>
      </c>
    </row>
    <row r="84">
      <c r="A84" s="5" t="n"/>
      <c r="B84" s="5" t="n"/>
      <c r="C84" s="19" t="n"/>
      <c r="D84" s="6">
        <f>IF(B84&amp;""="","",IFERROR(INDEX('المكونات'!$B$6:$B$305,MATCH(B84&amp;"",'المكونات'!$A$6:$A$305,0))&amp;"","مكون غير موجود"))</f>
        <v/>
      </c>
      <c r="E84" s="17">
        <f>IF(B84&amp;""="","",IFERROR(INDEX('المكونات'!$C$6:$C$305,MATCH(B84&amp;"",'المكونات'!$A$6:$A$305,0)),""))</f>
        <v/>
      </c>
      <c r="F84" s="17">
        <f>IF(AND(ISNUMBER(E84),ISNUMBER(C84)),ROUND(C84*E84,4),"")</f>
        <v/>
      </c>
      <c r="G84" s="17">
        <f>IF(ISNUMBER(F84),IF(B84&amp;""='الإعدادات'!$B$5&amp;"",ROUND(F84*(1+N('الإعدادات'!$B$6)),4),F84),"")</f>
        <v/>
      </c>
    </row>
    <row r="85">
      <c r="A85" s="5" t="n"/>
      <c r="B85" s="5" t="n"/>
      <c r="C85" s="19" t="n"/>
      <c r="D85" s="6">
        <f>IF(B85&amp;""="","",IFERROR(INDEX('المكونات'!$B$6:$B$305,MATCH(B85&amp;"",'المكونات'!$A$6:$A$305,0))&amp;"","مكون غير موجود"))</f>
        <v/>
      </c>
      <c r="E85" s="17">
        <f>IF(B85&amp;""="","",IFERROR(INDEX('المكونات'!$C$6:$C$305,MATCH(B85&amp;"",'المكونات'!$A$6:$A$305,0)),""))</f>
        <v/>
      </c>
      <c r="F85" s="17">
        <f>IF(AND(ISNUMBER(E85),ISNUMBER(C85)),ROUND(C85*E85,4),"")</f>
        <v/>
      </c>
      <c r="G85" s="17">
        <f>IF(ISNUMBER(F85),IF(B85&amp;""='الإعدادات'!$B$5&amp;"",ROUND(F85*(1+N('الإعدادات'!$B$6)),4),F85),"")</f>
        <v/>
      </c>
    </row>
    <row r="86">
      <c r="A86" s="5" t="n"/>
      <c r="B86" s="5" t="n"/>
      <c r="C86" s="19" t="n"/>
      <c r="D86" s="6">
        <f>IF(B86&amp;""="","",IFERROR(INDEX('المكونات'!$B$6:$B$305,MATCH(B86&amp;"",'المكونات'!$A$6:$A$305,0))&amp;"","مكون غير موجود"))</f>
        <v/>
      </c>
      <c r="E86" s="17">
        <f>IF(B86&amp;""="","",IFERROR(INDEX('المكونات'!$C$6:$C$305,MATCH(B86&amp;"",'المكونات'!$A$6:$A$305,0)),""))</f>
        <v/>
      </c>
      <c r="F86" s="17">
        <f>IF(AND(ISNUMBER(E86),ISNUMBER(C86)),ROUND(C86*E86,4),"")</f>
        <v/>
      </c>
      <c r="G86" s="17">
        <f>IF(ISNUMBER(F86),IF(B86&amp;""='الإعدادات'!$B$5&amp;"",ROUND(F86*(1+N('الإعدادات'!$B$6)),4),F86),"")</f>
        <v/>
      </c>
    </row>
    <row r="87">
      <c r="A87" s="5" t="n"/>
      <c r="B87" s="5" t="n"/>
      <c r="C87" s="19" t="n"/>
      <c r="D87" s="6">
        <f>IF(B87&amp;""="","",IFERROR(INDEX('المكونات'!$B$6:$B$305,MATCH(B87&amp;"",'المكونات'!$A$6:$A$305,0))&amp;"","مكون غير موجود"))</f>
        <v/>
      </c>
      <c r="E87" s="17">
        <f>IF(B87&amp;""="","",IFERROR(INDEX('المكونات'!$C$6:$C$305,MATCH(B87&amp;"",'المكونات'!$A$6:$A$305,0)),""))</f>
        <v/>
      </c>
      <c r="F87" s="17">
        <f>IF(AND(ISNUMBER(E87),ISNUMBER(C87)),ROUND(C87*E87,4),"")</f>
        <v/>
      </c>
      <c r="G87" s="17">
        <f>IF(ISNUMBER(F87),IF(B87&amp;""='الإعدادات'!$B$5&amp;"",ROUND(F87*(1+N('الإعدادات'!$B$6)),4),F87),"")</f>
        <v/>
      </c>
    </row>
    <row r="88">
      <c r="A88" s="5" t="n"/>
      <c r="B88" s="5" t="n"/>
      <c r="C88" s="19" t="n"/>
      <c r="D88" s="6">
        <f>IF(B88&amp;""="","",IFERROR(INDEX('المكونات'!$B$6:$B$305,MATCH(B88&amp;"",'المكونات'!$A$6:$A$305,0))&amp;"","مكون غير موجود"))</f>
        <v/>
      </c>
      <c r="E88" s="17">
        <f>IF(B88&amp;""="","",IFERROR(INDEX('المكونات'!$C$6:$C$305,MATCH(B88&amp;"",'المكونات'!$A$6:$A$305,0)),""))</f>
        <v/>
      </c>
      <c r="F88" s="17">
        <f>IF(AND(ISNUMBER(E88),ISNUMBER(C88)),ROUND(C88*E88,4),"")</f>
        <v/>
      </c>
      <c r="G88" s="17">
        <f>IF(ISNUMBER(F88),IF(B88&amp;""='الإعدادات'!$B$5&amp;"",ROUND(F88*(1+N('الإعدادات'!$B$6)),4),F88),"")</f>
        <v/>
      </c>
    </row>
    <row r="89">
      <c r="A89" s="5" t="n"/>
      <c r="B89" s="5" t="n"/>
      <c r="C89" s="19" t="n"/>
      <c r="D89" s="6">
        <f>IF(B89&amp;""="","",IFERROR(INDEX('المكونات'!$B$6:$B$305,MATCH(B89&amp;"",'المكونات'!$A$6:$A$305,0))&amp;"","مكون غير موجود"))</f>
        <v/>
      </c>
      <c r="E89" s="17">
        <f>IF(B89&amp;""="","",IFERROR(INDEX('المكونات'!$C$6:$C$305,MATCH(B89&amp;"",'المكونات'!$A$6:$A$305,0)),""))</f>
        <v/>
      </c>
      <c r="F89" s="17">
        <f>IF(AND(ISNUMBER(E89),ISNUMBER(C89)),ROUND(C89*E89,4),"")</f>
        <v/>
      </c>
      <c r="G89" s="17">
        <f>IF(ISNUMBER(F89),IF(B89&amp;""='الإعدادات'!$B$5&amp;"",ROUND(F89*(1+N('الإعدادات'!$B$6)),4),F89),"")</f>
        <v/>
      </c>
    </row>
    <row r="90">
      <c r="A90" s="5" t="n"/>
      <c r="B90" s="5" t="n"/>
      <c r="C90" s="19" t="n"/>
      <c r="D90" s="6">
        <f>IF(B90&amp;""="","",IFERROR(INDEX('المكونات'!$B$6:$B$305,MATCH(B90&amp;"",'المكونات'!$A$6:$A$305,0))&amp;"","مكون غير موجود"))</f>
        <v/>
      </c>
      <c r="E90" s="17">
        <f>IF(B90&amp;""="","",IFERROR(INDEX('المكونات'!$C$6:$C$305,MATCH(B90&amp;"",'المكونات'!$A$6:$A$305,0)),""))</f>
        <v/>
      </c>
      <c r="F90" s="17">
        <f>IF(AND(ISNUMBER(E90),ISNUMBER(C90)),ROUND(C90*E90,4),"")</f>
        <v/>
      </c>
      <c r="G90" s="17">
        <f>IF(ISNUMBER(F90),IF(B90&amp;""='الإعدادات'!$B$5&amp;"",ROUND(F90*(1+N('الإعدادات'!$B$6)),4),F90),"")</f>
        <v/>
      </c>
    </row>
    <row r="91">
      <c r="A91" s="5" t="n"/>
      <c r="B91" s="5" t="n"/>
      <c r="C91" s="19" t="n"/>
      <c r="D91" s="6">
        <f>IF(B91&amp;""="","",IFERROR(INDEX('المكونات'!$B$6:$B$305,MATCH(B91&amp;"",'المكونات'!$A$6:$A$305,0))&amp;"","مكون غير موجود"))</f>
        <v/>
      </c>
      <c r="E91" s="17">
        <f>IF(B91&amp;""="","",IFERROR(INDEX('المكونات'!$C$6:$C$305,MATCH(B91&amp;"",'المكونات'!$A$6:$A$305,0)),""))</f>
        <v/>
      </c>
      <c r="F91" s="17">
        <f>IF(AND(ISNUMBER(E91),ISNUMBER(C91)),ROUND(C91*E91,4),"")</f>
        <v/>
      </c>
      <c r="G91" s="17">
        <f>IF(ISNUMBER(F91),IF(B91&amp;""='الإعدادات'!$B$5&amp;"",ROUND(F91*(1+N('الإعدادات'!$B$6)),4),F91),"")</f>
        <v/>
      </c>
    </row>
    <row r="92">
      <c r="A92" s="5" t="n"/>
      <c r="B92" s="5" t="n"/>
      <c r="C92" s="19" t="n"/>
      <c r="D92" s="6">
        <f>IF(B92&amp;""="","",IFERROR(INDEX('المكونات'!$B$6:$B$305,MATCH(B92&amp;"",'المكونات'!$A$6:$A$305,0))&amp;"","مكون غير موجود"))</f>
        <v/>
      </c>
      <c r="E92" s="17">
        <f>IF(B92&amp;""="","",IFERROR(INDEX('المكونات'!$C$6:$C$305,MATCH(B92&amp;"",'المكونات'!$A$6:$A$305,0)),""))</f>
        <v/>
      </c>
      <c r="F92" s="17">
        <f>IF(AND(ISNUMBER(E92),ISNUMBER(C92)),ROUND(C92*E92,4),"")</f>
        <v/>
      </c>
      <c r="G92" s="17">
        <f>IF(ISNUMBER(F92),IF(B92&amp;""='الإعدادات'!$B$5&amp;"",ROUND(F92*(1+N('الإعدادات'!$B$6)),4),F92),"")</f>
        <v/>
      </c>
    </row>
    <row r="93">
      <c r="A93" s="5" t="n"/>
      <c r="B93" s="5" t="n"/>
      <c r="C93" s="19" t="n"/>
      <c r="D93" s="6">
        <f>IF(B93&amp;""="","",IFERROR(INDEX('المكونات'!$B$6:$B$305,MATCH(B93&amp;"",'المكونات'!$A$6:$A$305,0))&amp;"","مكون غير موجود"))</f>
        <v/>
      </c>
      <c r="E93" s="17">
        <f>IF(B93&amp;""="","",IFERROR(INDEX('المكونات'!$C$6:$C$305,MATCH(B93&amp;"",'المكونات'!$A$6:$A$305,0)),""))</f>
        <v/>
      </c>
      <c r="F93" s="17">
        <f>IF(AND(ISNUMBER(E93),ISNUMBER(C93)),ROUND(C93*E93,4),"")</f>
        <v/>
      </c>
      <c r="G93" s="17">
        <f>IF(ISNUMBER(F93),IF(B93&amp;""='الإعدادات'!$B$5&amp;"",ROUND(F93*(1+N('الإعدادات'!$B$6)),4),F93),"")</f>
        <v/>
      </c>
    </row>
    <row r="94">
      <c r="A94" s="5" t="n"/>
      <c r="B94" s="5" t="n"/>
      <c r="C94" s="19" t="n"/>
      <c r="D94" s="6">
        <f>IF(B94&amp;""="","",IFERROR(INDEX('المكونات'!$B$6:$B$305,MATCH(B94&amp;"",'المكونات'!$A$6:$A$305,0))&amp;"","مكون غير موجود"))</f>
        <v/>
      </c>
      <c r="E94" s="17">
        <f>IF(B94&amp;""="","",IFERROR(INDEX('المكونات'!$C$6:$C$305,MATCH(B94&amp;"",'المكونات'!$A$6:$A$305,0)),""))</f>
        <v/>
      </c>
      <c r="F94" s="17">
        <f>IF(AND(ISNUMBER(E94),ISNUMBER(C94)),ROUND(C94*E94,4),"")</f>
        <v/>
      </c>
      <c r="G94" s="17">
        <f>IF(ISNUMBER(F94),IF(B94&amp;""='الإعدادات'!$B$5&amp;"",ROUND(F94*(1+N('الإعدادات'!$B$6)),4),F94),"")</f>
        <v/>
      </c>
    </row>
    <row r="95">
      <c r="A95" s="5" t="n"/>
      <c r="B95" s="5" t="n"/>
      <c r="C95" s="19" t="n"/>
      <c r="D95" s="6">
        <f>IF(B95&amp;""="","",IFERROR(INDEX('المكونات'!$B$6:$B$305,MATCH(B95&amp;"",'المكونات'!$A$6:$A$305,0))&amp;"","مكون غير موجود"))</f>
        <v/>
      </c>
      <c r="E95" s="17">
        <f>IF(B95&amp;""="","",IFERROR(INDEX('المكونات'!$C$6:$C$305,MATCH(B95&amp;"",'المكونات'!$A$6:$A$305,0)),""))</f>
        <v/>
      </c>
      <c r="F95" s="17">
        <f>IF(AND(ISNUMBER(E95),ISNUMBER(C95)),ROUND(C95*E95,4),"")</f>
        <v/>
      </c>
      <c r="G95" s="17">
        <f>IF(ISNUMBER(F95),IF(B95&amp;""='الإعدادات'!$B$5&amp;"",ROUND(F95*(1+N('الإعدادات'!$B$6)),4),F95),"")</f>
        <v/>
      </c>
    </row>
    <row r="96">
      <c r="A96" s="5" t="n"/>
      <c r="B96" s="5" t="n"/>
      <c r="C96" s="19" t="n"/>
      <c r="D96" s="6">
        <f>IF(B96&amp;""="","",IFERROR(INDEX('المكونات'!$B$6:$B$305,MATCH(B96&amp;"",'المكونات'!$A$6:$A$305,0))&amp;"","مكون غير موجود"))</f>
        <v/>
      </c>
      <c r="E96" s="17">
        <f>IF(B96&amp;""="","",IFERROR(INDEX('المكونات'!$C$6:$C$305,MATCH(B96&amp;"",'المكونات'!$A$6:$A$305,0)),""))</f>
        <v/>
      </c>
      <c r="F96" s="17">
        <f>IF(AND(ISNUMBER(E96),ISNUMBER(C96)),ROUND(C96*E96,4),"")</f>
        <v/>
      </c>
      <c r="G96" s="17">
        <f>IF(ISNUMBER(F96),IF(B96&amp;""='الإعدادات'!$B$5&amp;"",ROUND(F96*(1+N('الإعدادات'!$B$6)),4),F96),"")</f>
        <v/>
      </c>
    </row>
    <row r="97">
      <c r="A97" s="5" t="n"/>
      <c r="B97" s="5" t="n"/>
      <c r="C97" s="19" t="n"/>
      <c r="D97" s="6">
        <f>IF(B97&amp;""="","",IFERROR(INDEX('المكونات'!$B$6:$B$305,MATCH(B97&amp;"",'المكونات'!$A$6:$A$305,0))&amp;"","مكون غير موجود"))</f>
        <v/>
      </c>
      <c r="E97" s="17">
        <f>IF(B97&amp;""="","",IFERROR(INDEX('المكونات'!$C$6:$C$305,MATCH(B97&amp;"",'المكونات'!$A$6:$A$305,0)),""))</f>
        <v/>
      </c>
      <c r="F97" s="17">
        <f>IF(AND(ISNUMBER(E97),ISNUMBER(C97)),ROUND(C97*E97,4),"")</f>
        <v/>
      </c>
      <c r="G97" s="17">
        <f>IF(ISNUMBER(F97),IF(B97&amp;""='الإعدادات'!$B$5&amp;"",ROUND(F97*(1+N('الإعدادات'!$B$6)),4),F97),"")</f>
        <v/>
      </c>
    </row>
    <row r="98">
      <c r="A98" s="5" t="n"/>
      <c r="B98" s="5" t="n"/>
      <c r="C98" s="19" t="n"/>
      <c r="D98" s="6">
        <f>IF(B98&amp;""="","",IFERROR(INDEX('المكونات'!$B$6:$B$305,MATCH(B98&amp;"",'المكونات'!$A$6:$A$305,0))&amp;"","مكون غير موجود"))</f>
        <v/>
      </c>
      <c r="E98" s="17">
        <f>IF(B98&amp;""="","",IFERROR(INDEX('المكونات'!$C$6:$C$305,MATCH(B98&amp;"",'المكونات'!$A$6:$A$305,0)),""))</f>
        <v/>
      </c>
      <c r="F98" s="17">
        <f>IF(AND(ISNUMBER(E98),ISNUMBER(C98)),ROUND(C98*E98,4),"")</f>
        <v/>
      </c>
      <c r="G98" s="17">
        <f>IF(ISNUMBER(F98),IF(B98&amp;""='الإعدادات'!$B$5&amp;"",ROUND(F98*(1+N('الإعدادات'!$B$6)),4),F98),"")</f>
        <v/>
      </c>
    </row>
    <row r="99">
      <c r="A99" s="5" t="n"/>
      <c r="B99" s="5" t="n"/>
      <c r="C99" s="19" t="n"/>
      <c r="D99" s="6">
        <f>IF(B99&amp;""="","",IFERROR(INDEX('المكونات'!$B$6:$B$305,MATCH(B99&amp;"",'المكونات'!$A$6:$A$305,0))&amp;"","مكون غير موجود"))</f>
        <v/>
      </c>
      <c r="E99" s="17">
        <f>IF(B99&amp;""="","",IFERROR(INDEX('المكونات'!$C$6:$C$305,MATCH(B99&amp;"",'المكونات'!$A$6:$A$305,0)),""))</f>
        <v/>
      </c>
      <c r="F99" s="17">
        <f>IF(AND(ISNUMBER(E99),ISNUMBER(C99)),ROUND(C99*E99,4),"")</f>
        <v/>
      </c>
      <c r="G99" s="17">
        <f>IF(ISNUMBER(F99),IF(B99&amp;""='الإعدادات'!$B$5&amp;"",ROUND(F99*(1+N('الإعدادات'!$B$6)),4),F99),"")</f>
        <v/>
      </c>
    </row>
    <row r="100">
      <c r="A100" s="5" t="n"/>
      <c r="B100" s="5" t="n"/>
      <c r="C100" s="19" t="n"/>
      <c r="D100" s="6">
        <f>IF(B100&amp;""="","",IFERROR(INDEX('المكونات'!$B$6:$B$305,MATCH(B100&amp;"",'المكونات'!$A$6:$A$305,0))&amp;"","مكون غير موجود"))</f>
        <v/>
      </c>
      <c r="E100" s="17">
        <f>IF(B100&amp;""="","",IFERROR(INDEX('المكونات'!$C$6:$C$305,MATCH(B100&amp;"",'المكونات'!$A$6:$A$305,0)),""))</f>
        <v/>
      </c>
      <c r="F100" s="17">
        <f>IF(AND(ISNUMBER(E100),ISNUMBER(C100)),ROUND(C100*E100,4),"")</f>
        <v/>
      </c>
      <c r="G100" s="17">
        <f>IF(ISNUMBER(F100),IF(B100&amp;""='الإعدادات'!$B$5&amp;"",ROUND(F100*(1+N('الإعدادات'!$B$6)),4),F100),"")</f>
        <v/>
      </c>
    </row>
    <row r="101">
      <c r="A101" s="5" t="n"/>
      <c r="B101" s="5" t="n"/>
      <c r="C101" s="19" t="n"/>
      <c r="D101" s="6">
        <f>IF(B101&amp;""="","",IFERROR(INDEX('المكونات'!$B$6:$B$305,MATCH(B101&amp;"",'المكونات'!$A$6:$A$305,0))&amp;"","مكون غير موجود"))</f>
        <v/>
      </c>
      <c r="E101" s="17">
        <f>IF(B101&amp;""="","",IFERROR(INDEX('المكونات'!$C$6:$C$305,MATCH(B101&amp;"",'المكونات'!$A$6:$A$305,0)),""))</f>
        <v/>
      </c>
      <c r="F101" s="17">
        <f>IF(AND(ISNUMBER(E101),ISNUMBER(C101)),ROUND(C101*E101,4),"")</f>
        <v/>
      </c>
      <c r="G101" s="17">
        <f>IF(ISNUMBER(F101),IF(B101&amp;""='الإعدادات'!$B$5&amp;"",ROUND(F101*(1+N('الإعدادات'!$B$6)),4),F101),"")</f>
        <v/>
      </c>
    </row>
    <row r="102">
      <c r="A102" s="5" t="n"/>
      <c r="B102" s="5" t="n"/>
      <c r="C102" s="19" t="n"/>
      <c r="D102" s="6">
        <f>IF(B102&amp;""="","",IFERROR(INDEX('المكونات'!$B$6:$B$305,MATCH(B102&amp;"",'المكونات'!$A$6:$A$305,0))&amp;"","مكون غير موجود"))</f>
        <v/>
      </c>
      <c r="E102" s="17">
        <f>IF(B102&amp;""="","",IFERROR(INDEX('المكونات'!$C$6:$C$305,MATCH(B102&amp;"",'المكونات'!$A$6:$A$305,0)),""))</f>
        <v/>
      </c>
      <c r="F102" s="17">
        <f>IF(AND(ISNUMBER(E102),ISNUMBER(C102)),ROUND(C102*E102,4),"")</f>
        <v/>
      </c>
      <c r="G102" s="17">
        <f>IF(ISNUMBER(F102),IF(B102&amp;""='الإعدادات'!$B$5&amp;"",ROUND(F102*(1+N('الإعدادات'!$B$6)),4),F102),"")</f>
        <v/>
      </c>
    </row>
    <row r="103">
      <c r="A103" s="5" t="n"/>
      <c r="B103" s="5" t="n"/>
      <c r="C103" s="19" t="n"/>
      <c r="D103" s="6">
        <f>IF(B103&amp;""="","",IFERROR(INDEX('المكونات'!$B$6:$B$305,MATCH(B103&amp;"",'المكونات'!$A$6:$A$305,0))&amp;"","مكون غير موجود"))</f>
        <v/>
      </c>
      <c r="E103" s="17">
        <f>IF(B103&amp;""="","",IFERROR(INDEX('المكونات'!$C$6:$C$305,MATCH(B103&amp;"",'المكونات'!$A$6:$A$305,0)),""))</f>
        <v/>
      </c>
      <c r="F103" s="17">
        <f>IF(AND(ISNUMBER(E103),ISNUMBER(C103)),ROUND(C103*E103,4),"")</f>
        <v/>
      </c>
      <c r="G103" s="17">
        <f>IF(ISNUMBER(F103),IF(B103&amp;""='الإعدادات'!$B$5&amp;"",ROUND(F103*(1+N('الإعدادات'!$B$6)),4),F103),"")</f>
        <v/>
      </c>
    </row>
    <row r="104">
      <c r="A104" s="5" t="n"/>
      <c r="B104" s="5" t="n"/>
      <c r="C104" s="19" t="n"/>
      <c r="D104" s="6">
        <f>IF(B104&amp;""="","",IFERROR(INDEX('المكونات'!$B$6:$B$305,MATCH(B104&amp;"",'المكونات'!$A$6:$A$305,0))&amp;"","مكون غير موجود"))</f>
        <v/>
      </c>
      <c r="E104" s="17">
        <f>IF(B104&amp;""="","",IFERROR(INDEX('المكونات'!$C$6:$C$305,MATCH(B104&amp;"",'المكونات'!$A$6:$A$305,0)),""))</f>
        <v/>
      </c>
      <c r="F104" s="17">
        <f>IF(AND(ISNUMBER(E104),ISNUMBER(C104)),ROUND(C104*E104,4),"")</f>
        <v/>
      </c>
      <c r="G104" s="17">
        <f>IF(ISNUMBER(F104),IF(B104&amp;""='الإعدادات'!$B$5&amp;"",ROUND(F104*(1+N('الإعدادات'!$B$6)),4),F104),"")</f>
        <v/>
      </c>
    </row>
    <row r="105">
      <c r="A105" s="5" t="n"/>
      <c r="B105" s="5" t="n"/>
      <c r="C105" s="19" t="n"/>
      <c r="D105" s="6">
        <f>IF(B105&amp;""="","",IFERROR(INDEX('المكونات'!$B$6:$B$305,MATCH(B105&amp;"",'المكونات'!$A$6:$A$305,0))&amp;"","مكون غير موجود"))</f>
        <v/>
      </c>
      <c r="E105" s="17">
        <f>IF(B105&amp;""="","",IFERROR(INDEX('المكونات'!$C$6:$C$305,MATCH(B105&amp;"",'المكونات'!$A$6:$A$305,0)),""))</f>
        <v/>
      </c>
      <c r="F105" s="17">
        <f>IF(AND(ISNUMBER(E105),ISNUMBER(C105)),ROUND(C105*E105,4),"")</f>
        <v/>
      </c>
      <c r="G105" s="17">
        <f>IF(ISNUMBER(F105),IF(B105&amp;""='الإعدادات'!$B$5&amp;"",ROUND(F105*(1+N('الإعدادات'!$B$6)),4),F105),"")</f>
        <v/>
      </c>
    </row>
    <row r="106">
      <c r="A106" s="5" t="n"/>
      <c r="B106" s="5" t="n"/>
      <c r="C106" s="19" t="n"/>
      <c r="D106" s="6">
        <f>IF(B106&amp;""="","",IFERROR(INDEX('المكونات'!$B$6:$B$305,MATCH(B106&amp;"",'المكونات'!$A$6:$A$305,0))&amp;"","مكون غير موجود"))</f>
        <v/>
      </c>
      <c r="E106" s="17">
        <f>IF(B106&amp;""="","",IFERROR(INDEX('المكونات'!$C$6:$C$305,MATCH(B106&amp;"",'المكونات'!$A$6:$A$305,0)),""))</f>
        <v/>
      </c>
      <c r="F106" s="17">
        <f>IF(AND(ISNUMBER(E106),ISNUMBER(C106)),ROUND(C106*E106,4),"")</f>
        <v/>
      </c>
      <c r="G106" s="17">
        <f>IF(ISNUMBER(F106),IF(B106&amp;""='الإعدادات'!$B$5&amp;"",ROUND(F106*(1+N('الإعدادات'!$B$6)),4),F106),"")</f>
        <v/>
      </c>
    </row>
    <row r="107">
      <c r="A107" s="5" t="n"/>
      <c r="B107" s="5" t="n"/>
      <c r="C107" s="19" t="n"/>
      <c r="D107" s="6">
        <f>IF(B107&amp;""="","",IFERROR(INDEX('المكونات'!$B$6:$B$305,MATCH(B107&amp;"",'المكونات'!$A$6:$A$305,0))&amp;"","مكون غير موجود"))</f>
        <v/>
      </c>
      <c r="E107" s="17">
        <f>IF(B107&amp;""="","",IFERROR(INDEX('المكونات'!$C$6:$C$305,MATCH(B107&amp;"",'المكونات'!$A$6:$A$305,0)),""))</f>
        <v/>
      </c>
      <c r="F107" s="17">
        <f>IF(AND(ISNUMBER(E107),ISNUMBER(C107)),ROUND(C107*E107,4),"")</f>
        <v/>
      </c>
      <c r="G107" s="17">
        <f>IF(ISNUMBER(F107),IF(B107&amp;""='الإعدادات'!$B$5&amp;"",ROUND(F107*(1+N('الإعدادات'!$B$6)),4),F107),"")</f>
        <v/>
      </c>
    </row>
    <row r="108">
      <c r="A108" s="5" t="n"/>
      <c r="B108" s="5" t="n"/>
      <c r="C108" s="19" t="n"/>
      <c r="D108" s="6">
        <f>IF(B108&amp;""="","",IFERROR(INDEX('المكونات'!$B$6:$B$305,MATCH(B108&amp;"",'المكونات'!$A$6:$A$305,0))&amp;"","مكون غير موجود"))</f>
        <v/>
      </c>
      <c r="E108" s="17">
        <f>IF(B108&amp;""="","",IFERROR(INDEX('المكونات'!$C$6:$C$305,MATCH(B108&amp;"",'المكونات'!$A$6:$A$305,0)),""))</f>
        <v/>
      </c>
      <c r="F108" s="17">
        <f>IF(AND(ISNUMBER(E108),ISNUMBER(C108)),ROUND(C108*E108,4),"")</f>
        <v/>
      </c>
      <c r="G108" s="17">
        <f>IF(ISNUMBER(F108),IF(B108&amp;""='الإعدادات'!$B$5&amp;"",ROUND(F108*(1+N('الإعدادات'!$B$6)),4),F108),"")</f>
        <v/>
      </c>
    </row>
    <row r="109">
      <c r="A109" s="5" t="n"/>
      <c r="B109" s="5" t="n"/>
      <c r="C109" s="19" t="n"/>
      <c r="D109" s="6">
        <f>IF(B109&amp;""="","",IFERROR(INDEX('المكونات'!$B$6:$B$305,MATCH(B109&amp;"",'المكونات'!$A$6:$A$305,0))&amp;"","مكون غير موجود"))</f>
        <v/>
      </c>
      <c r="E109" s="17">
        <f>IF(B109&amp;""="","",IFERROR(INDEX('المكونات'!$C$6:$C$305,MATCH(B109&amp;"",'المكونات'!$A$6:$A$305,0)),""))</f>
        <v/>
      </c>
      <c r="F109" s="17">
        <f>IF(AND(ISNUMBER(E109),ISNUMBER(C109)),ROUND(C109*E109,4),"")</f>
        <v/>
      </c>
      <c r="G109" s="17">
        <f>IF(ISNUMBER(F109),IF(B109&amp;""='الإعدادات'!$B$5&amp;"",ROUND(F109*(1+N('الإعدادات'!$B$6)),4),F109),"")</f>
        <v/>
      </c>
    </row>
    <row r="110">
      <c r="A110" s="5" t="n"/>
      <c r="B110" s="5" t="n"/>
      <c r="C110" s="19" t="n"/>
      <c r="D110" s="6">
        <f>IF(B110&amp;""="","",IFERROR(INDEX('المكونات'!$B$6:$B$305,MATCH(B110&amp;"",'المكونات'!$A$6:$A$305,0))&amp;"","مكون غير موجود"))</f>
        <v/>
      </c>
      <c r="E110" s="17">
        <f>IF(B110&amp;""="","",IFERROR(INDEX('المكونات'!$C$6:$C$305,MATCH(B110&amp;"",'المكونات'!$A$6:$A$305,0)),""))</f>
        <v/>
      </c>
      <c r="F110" s="17">
        <f>IF(AND(ISNUMBER(E110),ISNUMBER(C110)),ROUND(C110*E110,4),"")</f>
        <v/>
      </c>
      <c r="G110" s="17">
        <f>IF(ISNUMBER(F110),IF(B110&amp;""='الإعدادات'!$B$5&amp;"",ROUND(F110*(1+N('الإعدادات'!$B$6)),4),F110),"")</f>
        <v/>
      </c>
    </row>
    <row r="111">
      <c r="A111" s="5" t="n"/>
      <c r="B111" s="5" t="n"/>
      <c r="C111" s="19" t="n"/>
      <c r="D111" s="6">
        <f>IF(B111&amp;""="","",IFERROR(INDEX('المكونات'!$B$6:$B$305,MATCH(B111&amp;"",'المكونات'!$A$6:$A$305,0))&amp;"","مكون غير موجود"))</f>
        <v/>
      </c>
      <c r="E111" s="17">
        <f>IF(B111&amp;""="","",IFERROR(INDEX('المكونات'!$C$6:$C$305,MATCH(B111&amp;"",'المكونات'!$A$6:$A$305,0)),""))</f>
        <v/>
      </c>
      <c r="F111" s="17">
        <f>IF(AND(ISNUMBER(E111),ISNUMBER(C111)),ROUND(C111*E111,4),"")</f>
        <v/>
      </c>
      <c r="G111" s="17">
        <f>IF(ISNUMBER(F111),IF(B111&amp;""='الإعدادات'!$B$5&amp;"",ROUND(F111*(1+N('الإعدادات'!$B$6)),4),F111),"")</f>
        <v/>
      </c>
    </row>
    <row r="112">
      <c r="A112" s="5" t="n"/>
      <c r="B112" s="5" t="n"/>
      <c r="C112" s="19" t="n"/>
      <c r="D112" s="6">
        <f>IF(B112&amp;""="","",IFERROR(INDEX('المكونات'!$B$6:$B$305,MATCH(B112&amp;"",'المكونات'!$A$6:$A$305,0))&amp;"","مكون غير موجود"))</f>
        <v/>
      </c>
      <c r="E112" s="17">
        <f>IF(B112&amp;""="","",IFERROR(INDEX('المكونات'!$C$6:$C$305,MATCH(B112&amp;"",'المكونات'!$A$6:$A$305,0)),""))</f>
        <v/>
      </c>
      <c r="F112" s="17">
        <f>IF(AND(ISNUMBER(E112),ISNUMBER(C112)),ROUND(C112*E112,4),"")</f>
        <v/>
      </c>
      <c r="G112" s="17">
        <f>IF(ISNUMBER(F112),IF(B112&amp;""='الإعدادات'!$B$5&amp;"",ROUND(F112*(1+N('الإعدادات'!$B$6)),4),F112),"")</f>
        <v/>
      </c>
    </row>
    <row r="113">
      <c r="A113" s="5" t="n"/>
      <c r="B113" s="5" t="n"/>
      <c r="C113" s="19" t="n"/>
      <c r="D113" s="6">
        <f>IF(B113&amp;""="","",IFERROR(INDEX('المكونات'!$B$6:$B$305,MATCH(B113&amp;"",'المكونات'!$A$6:$A$305,0))&amp;"","مكون غير موجود"))</f>
        <v/>
      </c>
      <c r="E113" s="17">
        <f>IF(B113&amp;""="","",IFERROR(INDEX('المكونات'!$C$6:$C$305,MATCH(B113&amp;"",'المكونات'!$A$6:$A$305,0)),""))</f>
        <v/>
      </c>
      <c r="F113" s="17">
        <f>IF(AND(ISNUMBER(E113),ISNUMBER(C113)),ROUND(C113*E113,4),"")</f>
        <v/>
      </c>
      <c r="G113" s="17">
        <f>IF(ISNUMBER(F113),IF(B113&amp;""='الإعدادات'!$B$5&amp;"",ROUND(F113*(1+N('الإعدادات'!$B$6)),4),F113),"")</f>
        <v/>
      </c>
    </row>
    <row r="114">
      <c r="A114" s="5" t="n"/>
      <c r="B114" s="5" t="n"/>
      <c r="C114" s="19" t="n"/>
      <c r="D114" s="6">
        <f>IF(B114&amp;""="","",IFERROR(INDEX('المكونات'!$B$6:$B$305,MATCH(B114&amp;"",'المكونات'!$A$6:$A$305,0))&amp;"","مكون غير موجود"))</f>
        <v/>
      </c>
      <c r="E114" s="17">
        <f>IF(B114&amp;""="","",IFERROR(INDEX('المكونات'!$C$6:$C$305,MATCH(B114&amp;"",'المكونات'!$A$6:$A$305,0)),""))</f>
        <v/>
      </c>
      <c r="F114" s="17">
        <f>IF(AND(ISNUMBER(E114),ISNUMBER(C114)),ROUND(C114*E114,4),"")</f>
        <v/>
      </c>
      <c r="G114" s="17">
        <f>IF(ISNUMBER(F114),IF(B114&amp;""='الإعدادات'!$B$5&amp;"",ROUND(F114*(1+N('الإعدادات'!$B$6)),4),F114),"")</f>
        <v/>
      </c>
    </row>
    <row r="115">
      <c r="A115" s="5" t="n"/>
      <c r="B115" s="5" t="n"/>
      <c r="C115" s="19" t="n"/>
      <c r="D115" s="6">
        <f>IF(B115&amp;""="","",IFERROR(INDEX('المكونات'!$B$6:$B$305,MATCH(B115&amp;"",'المكونات'!$A$6:$A$305,0))&amp;"","مكون غير موجود"))</f>
        <v/>
      </c>
      <c r="E115" s="17">
        <f>IF(B115&amp;""="","",IFERROR(INDEX('المكونات'!$C$6:$C$305,MATCH(B115&amp;"",'المكونات'!$A$6:$A$305,0)),""))</f>
        <v/>
      </c>
      <c r="F115" s="17">
        <f>IF(AND(ISNUMBER(E115),ISNUMBER(C115)),ROUND(C115*E115,4),"")</f>
        <v/>
      </c>
      <c r="G115" s="17">
        <f>IF(ISNUMBER(F115),IF(B115&amp;""='الإعدادات'!$B$5&amp;"",ROUND(F115*(1+N('الإعدادات'!$B$6)),4),F115),"")</f>
        <v/>
      </c>
    </row>
    <row r="116">
      <c r="A116" s="5" t="n"/>
      <c r="B116" s="5" t="n"/>
      <c r="C116" s="19" t="n"/>
      <c r="D116" s="6">
        <f>IF(B116&amp;""="","",IFERROR(INDEX('المكونات'!$B$6:$B$305,MATCH(B116&amp;"",'المكونات'!$A$6:$A$305,0))&amp;"","مكون غير موجود"))</f>
        <v/>
      </c>
      <c r="E116" s="17">
        <f>IF(B116&amp;""="","",IFERROR(INDEX('المكونات'!$C$6:$C$305,MATCH(B116&amp;"",'المكونات'!$A$6:$A$305,0)),""))</f>
        <v/>
      </c>
      <c r="F116" s="17">
        <f>IF(AND(ISNUMBER(E116),ISNUMBER(C116)),ROUND(C116*E116,4),"")</f>
        <v/>
      </c>
      <c r="G116" s="17">
        <f>IF(ISNUMBER(F116),IF(B116&amp;""='الإعدادات'!$B$5&amp;"",ROUND(F116*(1+N('الإعدادات'!$B$6)),4),F116),"")</f>
        <v/>
      </c>
    </row>
    <row r="117">
      <c r="A117" s="5" t="n"/>
      <c r="B117" s="5" t="n"/>
      <c r="C117" s="19" t="n"/>
      <c r="D117" s="6">
        <f>IF(B117&amp;""="","",IFERROR(INDEX('المكونات'!$B$6:$B$305,MATCH(B117&amp;"",'المكونات'!$A$6:$A$305,0))&amp;"","مكون غير موجود"))</f>
        <v/>
      </c>
      <c r="E117" s="17">
        <f>IF(B117&amp;""="","",IFERROR(INDEX('المكونات'!$C$6:$C$305,MATCH(B117&amp;"",'المكونات'!$A$6:$A$305,0)),""))</f>
        <v/>
      </c>
      <c r="F117" s="17">
        <f>IF(AND(ISNUMBER(E117),ISNUMBER(C117)),ROUND(C117*E117,4),"")</f>
        <v/>
      </c>
      <c r="G117" s="17">
        <f>IF(ISNUMBER(F117),IF(B117&amp;""='الإعدادات'!$B$5&amp;"",ROUND(F117*(1+N('الإعدادات'!$B$6)),4),F117),"")</f>
        <v/>
      </c>
    </row>
    <row r="118">
      <c r="A118" s="5" t="n"/>
      <c r="B118" s="5" t="n"/>
      <c r="C118" s="19" t="n"/>
      <c r="D118" s="6">
        <f>IF(B118&amp;""="","",IFERROR(INDEX('المكونات'!$B$6:$B$305,MATCH(B118&amp;"",'المكونات'!$A$6:$A$305,0))&amp;"","مكون غير موجود"))</f>
        <v/>
      </c>
      <c r="E118" s="17">
        <f>IF(B118&amp;""="","",IFERROR(INDEX('المكونات'!$C$6:$C$305,MATCH(B118&amp;"",'المكونات'!$A$6:$A$305,0)),""))</f>
        <v/>
      </c>
      <c r="F118" s="17">
        <f>IF(AND(ISNUMBER(E118),ISNUMBER(C118)),ROUND(C118*E118,4),"")</f>
        <v/>
      </c>
      <c r="G118" s="17">
        <f>IF(ISNUMBER(F118),IF(B118&amp;""='الإعدادات'!$B$5&amp;"",ROUND(F118*(1+N('الإعدادات'!$B$6)),4),F118),"")</f>
        <v/>
      </c>
    </row>
    <row r="119">
      <c r="A119" s="5" t="n"/>
      <c r="B119" s="5" t="n"/>
      <c r="C119" s="19" t="n"/>
      <c r="D119" s="6">
        <f>IF(B119&amp;""="","",IFERROR(INDEX('المكونات'!$B$6:$B$305,MATCH(B119&amp;"",'المكونات'!$A$6:$A$305,0))&amp;"","مكون غير موجود"))</f>
        <v/>
      </c>
      <c r="E119" s="17">
        <f>IF(B119&amp;""="","",IFERROR(INDEX('المكونات'!$C$6:$C$305,MATCH(B119&amp;"",'المكونات'!$A$6:$A$305,0)),""))</f>
        <v/>
      </c>
      <c r="F119" s="17">
        <f>IF(AND(ISNUMBER(E119),ISNUMBER(C119)),ROUND(C119*E119,4),"")</f>
        <v/>
      </c>
      <c r="G119" s="17">
        <f>IF(ISNUMBER(F119),IF(B119&amp;""='الإعدادات'!$B$5&amp;"",ROUND(F119*(1+N('الإعدادات'!$B$6)),4),F119),"")</f>
        <v/>
      </c>
    </row>
    <row r="120">
      <c r="A120" s="5" t="n"/>
      <c r="B120" s="5" t="n"/>
      <c r="C120" s="19" t="n"/>
      <c r="D120" s="6">
        <f>IF(B120&amp;""="","",IFERROR(INDEX('المكونات'!$B$6:$B$305,MATCH(B120&amp;"",'المكونات'!$A$6:$A$305,0))&amp;"","مكون غير موجود"))</f>
        <v/>
      </c>
      <c r="E120" s="17">
        <f>IF(B120&amp;""="","",IFERROR(INDEX('المكونات'!$C$6:$C$305,MATCH(B120&amp;"",'المكونات'!$A$6:$A$305,0)),""))</f>
        <v/>
      </c>
      <c r="F120" s="17">
        <f>IF(AND(ISNUMBER(E120),ISNUMBER(C120)),ROUND(C120*E120,4),"")</f>
        <v/>
      </c>
      <c r="G120" s="17">
        <f>IF(ISNUMBER(F120),IF(B120&amp;""='الإعدادات'!$B$5&amp;"",ROUND(F120*(1+N('الإعدادات'!$B$6)),4),F120),"")</f>
        <v/>
      </c>
    </row>
    <row r="121">
      <c r="A121" s="5" t="n"/>
      <c r="B121" s="5" t="n"/>
      <c r="C121" s="19" t="n"/>
      <c r="D121" s="6">
        <f>IF(B121&amp;""="","",IFERROR(INDEX('المكونات'!$B$6:$B$305,MATCH(B121&amp;"",'المكونات'!$A$6:$A$305,0))&amp;"","مكون غير موجود"))</f>
        <v/>
      </c>
      <c r="E121" s="17">
        <f>IF(B121&amp;""="","",IFERROR(INDEX('المكونات'!$C$6:$C$305,MATCH(B121&amp;"",'المكونات'!$A$6:$A$305,0)),""))</f>
        <v/>
      </c>
      <c r="F121" s="17">
        <f>IF(AND(ISNUMBER(E121),ISNUMBER(C121)),ROUND(C121*E121,4),"")</f>
        <v/>
      </c>
      <c r="G121" s="17">
        <f>IF(ISNUMBER(F121),IF(B121&amp;""='الإعدادات'!$B$5&amp;"",ROUND(F121*(1+N('الإعدادات'!$B$6)),4),F121),"")</f>
        <v/>
      </c>
    </row>
    <row r="122">
      <c r="A122" s="5" t="n"/>
      <c r="B122" s="5" t="n"/>
      <c r="C122" s="19" t="n"/>
      <c r="D122" s="6">
        <f>IF(B122&amp;""="","",IFERROR(INDEX('المكونات'!$B$6:$B$305,MATCH(B122&amp;"",'المكونات'!$A$6:$A$305,0))&amp;"","مكون غير موجود"))</f>
        <v/>
      </c>
      <c r="E122" s="17">
        <f>IF(B122&amp;""="","",IFERROR(INDEX('المكونات'!$C$6:$C$305,MATCH(B122&amp;"",'المكونات'!$A$6:$A$305,0)),""))</f>
        <v/>
      </c>
      <c r="F122" s="17">
        <f>IF(AND(ISNUMBER(E122),ISNUMBER(C122)),ROUND(C122*E122,4),"")</f>
        <v/>
      </c>
      <c r="G122" s="17">
        <f>IF(ISNUMBER(F122),IF(B122&amp;""='الإعدادات'!$B$5&amp;"",ROUND(F122*(1+N('الإعدادات'!$B$6)),4),F122),"")</f>
        <v/>
      </c>
    </row>
    <row r="123">
      <c r="A123" s="5" t="n"/>
      <c r="B123" s="5" t="n"/>
      <c r="C123" s="19" t="n"/>
      <c r="D123" s="6">
        <f>IF(B123&amp;""="","",IFERROR(INDEX('المكونات'!$B$6:$B$305,MATCH(B123&amp;"",'المكونات'!$A$6:$A$305,0))&amp;"","مكون غير موجود"))</f>
        <v/>
      </c>
      <c r="E123" s="17">
        <f>IF(B123&amp;""="","",IFERROR(INDEX('المكونات'!$C$6:$C$305,MATCH(B123&amp;"",'المكونات'!$A$6:$A$305,0)),""))</f>
        <v/>
      </c>
      <c r="F123" s="17">
        <f>IF(AND(ISNUMBER(E123),ISNUMBER(C123)),ROUND(C123*E123,4),"")</f>
        <v/>
      </c>
      <c r="G123" s="17">
        <f>IF(ISNUMBER(F123),IF(B123&amp;""='الإعدادات'!$B$5&amp;"",ROUND(F123*(1+N('الإعدادات'!$B$6)),4),F123),"")</f>
        <v/>
      </c>
    </row>
    <row r="124">
      <c r="A124" s="5" t="n"/>
      <c r="B124" s="5" t="n"/>
      <c r="C124" s="19" t="n"/>
      <c r="D124" s="6">
        <f>IF(B124&amp;""="","",IFERROR(INDEX('المكونات'!$B$6:$B$305,MATCH(B124&amp;"",'المكونات'!$A$6:$A$305,0))&amp;"","مكون غير موجود"))</f>
        <v/>
      </c>
      <c r="E124" s="17">
        <f>IF(B124&amp;""="","",IFERROR(INDEX('المكونات'!$C$6:$C$305,MATCH(B124&amp;"",'المكونات'!$A$6:$A$305,0)),""))</f>
        <v/>
      </c>
      <c r="F124" s="17">
        <f>IF(AND(ISNUMBER(E124),ISNUMBER(C124)),ROUND(C124*E124,4),"")</f>
        <v/>
      </c>
      <c r="G124" s="17">
        <f>IF(ISNUMBER(F124),IF(B124&amp;""='الإعدادات'!$B$5&amp;"",ROUND(F124*(1+N('الإعدادات'!$B$6)),4),F124),"")</f>
        <v/>
      </c>
    </row>
    <row r="125">
      <c r="A125" s="5" t="n"/>
      <c r="B125" s="5" t="n"/>
      <c r="C125" s="19" t="n"/>
      <c r="D125" s="6">
        <f>IF(B125&amp;""="","",IFERROR(INDEX('المكونات'!$B$6:$B$305,MATCH(B125&amp;"",'المكونات'!$A$6:$A$305,0))&amp;"","مكون غير موجود"))</f>
        <v/>
      </c>
      <c r="E125" s="17">
        <f>IF(B125&amp;""="","",IFERROR(INDEX('المكونات'!$C$6:$C$305,MATCH(B125&amp;"",'المكونات'!$A$6:$A$305,0)),""))</f>
        <v/>
      </c>
      <c r="F125" s="17">
        <f>IF(AND(ISNUMBER(E125),ISNUMBER(C125)),ROUND(C125*E125,4),"")</f>
        <v/>
      </c>
      <c r="G125" s="17">
        <f>IF(ISNUMBER(F125),IF(B125&amp;""='الإعدادات'!$B$5&amp;"",ROUND(F125*(1+N('الإعدادات'!$B$6)),4),F125),"")</f>
        <v/>
      </c>
    </row>
    <row r="126">
      <c r="A126" s="5" t="n"/>
      <c r="B126" s="5" t="n"/>
      <c r="C126" s="19" t="n"/>
      <c r="D126" s="6">
        <f>IF(B126&amp;""="","",IFERROR(INDEX('المكونات'!$B$6:$B$305,MATCH(B126&amp;"",'المكونات'!$A$6:$A$305,0))&amp;"","مكون غير موجود"))</f>
        <v/>
      </c>
      <c r="E126" s="17">
        <f>IF(B126&amp;""="","",IFERROR(INDEX('المكونات'!$C$6:$C$305,MATCH(B126&amp;"",'المكونات'!$A$6:$A$305,0)),""))</f>
        <v/>
      </c>
      <c r="F126" s="17">
        <f>IF(AND(ISNUMBER(E126),ISNUMBER(C126)),ROUND(C126*E126,4),"")</f>
        <v/>
      </c>
      <c r="G126" s="17">
        <f>IF(ISNUMBER(F126),IF(B126&amp;""='الإعدادات'!$B$5&amp;"",ROUND(F126*(1+N('الإعدادات'!$B$6)),4),F126),"")</f>
        <v/>
      </c>
    </row>
    <row r="127">
      <c r="A127" s="5" t="n"/>
      <c r="B127" s="5" t="n"/>
      <c r="C127" s="19" t="n"/>
      <c r="D127" s="6">
        <f>IF(B127&amp;""="","",IFERROR(INDEX('المكونات'!$B$6:$B$305,MATCH(B127&amp;"",'المكونات'!$A$6:$A$305,0))&amp;"","مكون غير موجود"))</f>
        <v/>
      </c>
      <c r="E127" s="17">
        <f>IF(B127&amp;""="","",IFERROR(INDEX('المكونات'!$C$6:$C$305,MATCH(B127&amp;"",'المكونات'!$A$6:$A$305,0)),""))</f>
        <v/>
      </c>
      <c r="F127" s="17">
        <f>IF(AND(ISNUMBER(E127),ISNUMBER(C127)),ROUND(C127*E127,4),"")</f>
        <v/>
      </c>
      <c r="G127" s="17">
        <f>IF(ISNUMBER(F127),IF(B127&amp;""='الإعدادات'!$B$5&amp;"",ROUND(F127*(1+N('الإعدادات'!$B$6)),4),F127),"")</f>
        <v/>
      </c>
    </row>
    <row r="128">
      <c r="A128" s="5" t="n"/>
      <c r="B128" s="5" t="n"/>
      <c r="C128" s="19" t="n"/>
      <c r="D128" s="6">
        <f>IF(B128&amp;""="","",IFERROR(INDEX('المكونات'!$B$6:$B$305,MATCH(B128&amp;"",'المكونات'!$A$6:$A$305,0))&amp;"","مكون غير موجود"))</f>
        <v/>
      </c>
      <c r="E128" s="17">
        <f>IF(B128&amp;""="","",IFERROR(INDEX('المكونات'!$C$6:$C$305,MATCH(B128&amp;"",'المكونات'!$A$6:$A$305,0)),""))</f>
        <v/>
      </c>
      <c r="F128" s="17">
        <f>IF(AND(ISNUMBER(E128),ISNUMBER(C128)),ROUND(C128*E128,4),"")</f>
        <v/>
      </c>
      <c r="G128" s="17">
        <f>IF(ISNUMBER(F128),IF(B128&amp;""='الإعدادات'!$B$5&amp;"",ROUND(F128*(1+N('الإعدادات'!$B$6)),4),F128),"")</f>
        <v/>
      </c>
    </row>
    <row r="129">
      <c r="A129" s="5" t="n"/>
      <c r="B129" s="5" t="n"/>
      <c r="C129" s="19" t="n"/>
      <c r="D129" s="6">
        <f>IF(B129&amp;""="","",IFERROR(INDEX('المكونات'!$B$6:$B$305,MATCH(B129&amp;"",'المكونات'!$A$6:$A$305,0))&amp;"","مكون غير موجود"))</f>
        <v/>
      </c>
      <c r="E129" s="17">
        <f>IF(B129&amp;""="","",IFERROR(INDEX('المكونات'!$C$6:$C$305,MATCH(B129&amp;"",'المكونات'!$A$6:$A$305,0)),""))</f>
        <v/>
      </c>
      <c r="F129" s="17">
        <f>IF(AND(ISNUMBER(E129),ISNUMBER(C129)),ROUND(C129*E129,4),"")</f>
        <v/>
      </c>
      <c r="G129" s="17">
        <f>IF(ISNUMBER(F129),IF(B129&amp;""='الإعدادات'!$B$5&amp;"",ROUND(F129*(1+N('الإعدادات'!$B$6)),4),F129),"")</f>
        <v/>
      </c>
    </row>
    <row r="130">
      <c r="A130" s="5" t="n"/>
      <c r="B130" s="5" t="n"/>
      <c r="C130" s="19" t="n"/>
      <c r="D130" s="6">
        <f>IF(B130&amp;""="","",IFERROR(INDEX('المكونات'!$B$6:$B$305,MATCH(B130&amp;"",'المكونات'!$A$6:$A$305,0))&amp;"","مكون غير موجود"))</f>
        <v/>
      </c>
      <c r="E130" s="17">
        <f>IF(B130&amp;""="","",IFERROR(INDEX('المكونات'!$C$6:$C$305,MATCH(B130&amp;"",'المكونات'!$A$6:$A$305,0)),""))</f>
        <v/>
      </c>
      <c r="F130" s="17">
        <f>IF(AND(ISNUMBER(E130),ISNUMBER(C130)),ROUND(C130*E130,4),"")</f>
        <v/>
      </c>
      <c r="G130" s="17">
        <f>IF(ISNUMBER(F130),IF(B130&amp;""='الإعدادات'!$B$5&amp;"",ROUND(F130*(1+N('الإعدادات'!$B$6)),4),F130),"")</f>
        <v/>
      </c>
    </row>
    <row r="131">
      <c r="A131" s="5" t="n"/>
      <c r="B131" s="5" t="n"/>
      <c r="C131" s="19" t="n"/>
      <c r="D131" s="6">
        <f>IF(B131&amp;""="","",IFERROR(INDEX('المكونات'!$B$6:$B$305,MATCH(B131&amp;"",'المكونات'!$A$6:$A$305,0))&amp;"","مكون غير موجود"))</f>
        <v/>
      </c>
      <c r="E131" s="17">
        <f>IF(B131&amp;""="","",IFERROR(INDEX('المكونات'!$C$6:$C$305,MATCH(B131&amp;"",'المكونات'!$A$6:$A$305,0)),""))</f>
        <v/>
      </c>
      <c r="F131" s="17">
        <f>IF(AND(ISNUMBER(E131),ISNUMBER(C131)),ROUND(C131*E131,4),"")</f>
        <v/>
      </c>
      <c r="G131" s="17">
        <f>IF(ISNUMBER(F131),IF(B131&amp;""='الإعدادات'!$B$5&amp;"",ROUND(F131*(1+N('الإعدادات'!$B$6)),4),F131),"")</f>
        <v/>
      </c>
    </row>
    <row r="132">
      <c r="A132" s="5" t="n"/>
      <c r="B132" s="5" t="n"/>
      <c r="C132" s="19" t="n"/>
      <c r="D132" s="6">
        <f>IF(B132&amp;""="","",IFERROR(INDEX('المكونات'!$B$6:$B$305,MATCH(B132&amp;"",'المكونات'!$A$6:$A$305,0))&amp;"","مكون غير موجود"))</f>
        <v/>
      </c>
      <c r="E132" s="17">
        <f>IF(B132&amp;""="","",IFERROR(INDEX('المكونات'!$C$6:$C$305,MATCH(B132&amp;"",'المكونات'!$A$6:$A$305,0)),""))</f>
        <v/>
      </c>
      <c r="F132" s="17">
        <f>IF(AND(ISNUMBER(E132),ISNUMBER(C132)),ROUND(C132*E132,4),"")</f>
        <v/>
      </c>
      <c r="G132" s="17">
        <f>IF(ISNUMBER(F132),IF(B132&amp;""='الإعدادات'!$B$5&amp;"",ROUND(F132*(1+N('الإعدادات'!$B$6)),4),F132),"")</f>
        <v/>
      </c>
    </row>
    <row r="133">
      <c r="A133" s="5" t="n"/>
      <c r="B133" s="5" t="n"/>
      <c r="C133" s="19" t="n"/>
      <c r="D133" s="6">
        <f>IF(B133&amp;""="","",IFERROR(INDEX('المكونات'!$B$6:$B$305,MATCH(B133&amp;"",'المكونات'!$A$6:$A$305,0))&amp;"","مكون غير موجود"))</f>
        <v/>
      </c>
      <c r="E133" s="17">
        <f>IF(B133&amp;""="","",IFERROR(INDEX('المكونات'!$C$6:$C$305,MATCH(B133&amp;"",'المكونات'!$A$6:$A$305,0)),""))</f>
        <v/>
      </c>
      <c r="F133" s="17">
        <f>IF(AND(ISNUMBER(E133),ISNUMBER(C133)),ROUND(C133*E133,4),"")</f>
        <v/>
      </c>
      <c r="G133" s="17">
        <f>IF(ISNUMBER(F133),IF(B133&amp;""='الإعدادات'!$B$5&amp;"",ROUND(F133*(1+N('الإعدادات'!$B$6)),4),F133),"")</f>
        <v/>
      </c>
    </row>
    <row r="134">
      <c r="A134" s="5" t="n"/>
      <c r="B134" s="5" t="n"/>
      <c r="C134" s="19" t="n"/>
      <c r="D134" s="6">
        <f>IF(B134&amp;""="","",IFERROR(INDEX('المكونات'!$B$6:$B$305,MATCH(B134&amp;"",'المكونات'!$A$6:$A$305,0))&amp;"","مكون غير موجود"))</f>
        <v/>
      </c>
      <c r="E134" s="17">
        <f>IF(B134&amp;""="","",IFERROR(INDEX('المكونات'!$C$6:$C$305,MATCH(B134&amp;"",'المكونات'!$A$6:$A$305,0)),""))</f>
        <v/>
      </c>
      <c r="F134" s="17">
        <f>IF(AND(ISNUMBER(E134),ISNUMBER(C134)),ROUND(C134*E134,4),"")</f>
        <v/>
      </c>
      <c r="G134" s="17">
        <f>IF(ISNUMBER(F134),IF(B134&amp;""='الإعدادات'!$B$5&amp;"",ROUND(F134*(1+N('الإعدادات'!$B$6)),4),F134),"")</f>
        <v/>
      </c>
    </row>
    <row r="135">
      <c r="A135" s="5" t="n"/>
      <c r="B135" s="5" t="n"/>
      <c r="C135" s="19" t="n"/>
      <c r="D135" s="6">
        <f>IF(B135&amp;""="","",IFERROR(INDEX('المكونات'!$B$6:$B$305,MATCH(B135&amp;"",'المكونات'!$A$6:$A$305,0))&amp;"","مكون غير موجود"))</f>
        <v/>
      </c>
      <c r="E135" s="17">
        <f>IF(B135&amp;""="","",IFERROR(INDEX('المكونات'!$C$6:$C$305,MATCH(B135&amp;"",'المكونات'!$A$6:$A$305,0)),""))</f>
        <v/>
      </c>
      <c r="F135" s="17">
        <f>IF(AND(ISNUMBER(E135),ISNUMBER(C135)),ROUND(C135*E135,4),"")</f>
        <v/>
      </c>
      <c r="G135" s="17">
        <f>IF(ISNUMBER(F135),IF(B135&amp;""='الإعدادات'!$B$5&amp;"",ROUND(F135*(1+N('الإعدادات'!$B$6)),4),F135),"")</f>
        <v/>
      </c>
    </row>
    <row r="136">
      <c r="A136" s="5" t="n"/>
      <c r="B136" s="5" t="n"/>
      <c r="C136" s="19" t="n"/>
      <c r="D136" s="6">
        <f>IF(B136&amp;""="","",IFERROR(INDEX('المكونات'!$B$6:$B$305,MATCH(B136&amp;"",'المكونات'!$A$6:$A$305,0))&amp;"","مكون غير موجود"))</f>
        <v/>
      </c>
      <c r="E136" s="17">
        <f>IF(B136&amp;""="","",IFERROR(INDEX('المكونات'!$C$6:$C$305,MATCH(B136&amp;"",'المكونات'!$A$6:$A$305,0)),""))</f>
        <v/>
      </c>
      <c r="F136" s="17">
        <f>IF(AND(ISNUMBER(E136),ISNUMBER(C136)),ROUND(C136*E136,4),"")</f>
        <v/>
      </c>
      <c r="G136" s="17">
        <f>IF(ISNUMBER(F136),IF(B136&amp;""='الإعدادات'!$B$5&amp;"",ROUND(F136*(1+N('الإعدادات'!$B$6)),4),F136),"")</f>
        <v/>
      </c>
    </row>
    <row r="137">
      <c r="A137" s="5" t="n"/>
      <c r="B137" s="5" t="n"/>
      <c r="C137" s="19" t="n"/>
      <c r="D137" s="6">
        <f>IF(B137&amp;""="","",IFERROR(INDEX('المكونات'!$B$6:$B$305,MATCH(B137&amp;"",'المكونات'!$A$6:$A$305,0))&amp;"","مكون غير موجود"))</f>
        <v/>
      </c>
      <c r="E137" s="17">
        <f>IF(B137&amp;""="","",IFERROR(INDEX('المكونات'!$C$6:$C$305,MATCH(B137&amp;"",'المكونات'!$A$6:$A$305,0)),""))</f>
        <v/>
      </c>
      <c r="F137" s="17">
        <f>IF(AND(ISNUMBER(E137),ISNUMBER(C137)),ROUND(C137*E137,4),"")</f>
        <v/>
      </c>
      <c r="G137" s="17">
        <f>IF(ISNUMBER(F137),IF(B137&amp;""='الإعدادات'!$B$5&amp;"",ROUND(F137*(1+N('الإعدادات'!$B$6)),4),F137),"")</f>
        <v/>
      </c>
    </row>
    <row r="138">
      <c r="A138" s="5" t="n"/>
      <c r="B138" s="5" t="n"/>
      <c r="C138" s="19" t="n"/>
      <c r="D138" s="6">
        <f>IF(B138&amp;""="","",IFERROR(INDEX('المكونات'!$B$6:$B$305,MATCH(B138&amp;"",'المكونات'!$A$6:$A$305,0))&amp;"","مكون غير موجود"))</f>
        <v/>
      </c>
      <c r="E138" s="17">
        <f>IF(B138&amp;""="","",IFERROR(INDEX('المكونات'!$C$6:$C$305,MATCH(B138&amp;"",'المكونات'!$A$6:$A$305,0)),""))</f>
        <v/>
      </c>
      <c r="F138" s="17">
        <f>IF(AND(ISNUMBER(E138),ISNUMBER(C138)),ROUND(C138*E138,4),"")</f>
        <v/>
      </c>
      <c r="G138" s="17">
        <f>IF(ISNUMBER(F138),IF(B138&amp;""='الإعدادات'!$B$5&amp;"",ROUND(F138*(1+N('الإعدادات'!$B$6)),4),F138),"")</f>
        <v/>
      </c>
    </row>
    <row r="139">
      <c r="A139" s="5" t="n"/>
      <c r="B139" s="5" t="n"/>
      <c r="C139" s="19" t="n"/>
      <c r="D139" s="6">
        <f>IF(B139&amp;""="","",IFERROR(INDEX('المكونات'!$B$6:$B$305,MATCH(B139&amp;"",'المكونات'!$A$6:$A$305,0))&amp;"","مكون غير موجود"))</f>
        <v/>
      </c>
      <c r="E139" s="17">
        <f>IF(B139&amp;""="","",IFERROR(INDEX('المكونات'!$C$6:$C$305,MATCH(B139&amp;"",'المكونات'!$A$6:$A$305,0)),""))</f>
        <v/>
      </c>
      <c r="F139" s="17">
        <f>IF(AND(ISNUMBER(E139),ISNUMBER(C139)),ROUND(C139*E139,4),"")</f>
        <v/>
      </c>
      <c r="G139" s="17">
        <f>IF(ISNUMBER(F139),IF(B139&amp;""='الإعدادات'!$B$5&amp;"",ROUND(F139*(1+N('الإعدادات'!$B$6)),4),F139),"")</f>
        <v/>
      </c>
    </row>
    <row r="140">
      <c r="A140" s="5" t="n"/>
      <c r="B140" s="5" t="n"/>
      <c r="C140" s="19" t="n"/>
      <c r="D140" s="6">
        <f>IF(B140&amp;""="","",IFERROR(INDEX('المكونات'!$B$6:$B$305,MATCH(B140&amp;"",'المكونات'!$A$6:$A$305,0))&amp;"","مكون غير موجود"))</f>
        <v/>
      </c>
      <c r="E140" s="17">
        <f>IF(B140&amp;""="","",IFERROR(INDEX('المكونات'!$C$6:$C$305,MATCH(B140&amp;"",'المكونات'!$A$6:$A$305,0)),""))</f>
        <v/>
      </c>
      <c r="F140" s="17">
        <f>IF(AND(ISNUMBER(E140),ISNUMBER(C140)),ROUND(C140*E140,4),"")</f>
        <v/>
      </c>
      <c r="G140" s="17">
        <f>IF(ISNUMBER(F140),IF(B140&amp;""='الإعدادات'!$B$5&amp;"",ROUND(F140*(1+N('الإعدادات'!$B$6)),4),F140),"")</f>
        <v/>
      </c>
    </row>
    <row r="141">
      <c r="A141" s="5" t="n"/>
      <c r="B141" s="5" t="n"/>
      <c r="C141" s="19" t="n"/>
      <c r="D141" s="6">
        <f>IF(B141&amp;""="","",IFERROR(INDEX('المكونات'!$B$6:$B$305,MATCH(B141&amp;"",'المكونات'!$A$6:$A$305,0))&amp;"","مكون غير موجود"))</f>
        <v/>
      </c>
      <c r="E141" s="17">
        <f>IF(B141&amp;""="","",IFERROR(INDEX('المكونات'!$C$6:$C$305,MATCH(B141&amp;"",'المكونات'!$A$6:$A$305,0)),""))</f>
        <v/>
      </c>
      <c r="F141" s="17">
        <f>IF(AND(ISNUMBER(E141),ISNUMBER(C141)),ROUND(C141*E141,4),"")</f>
        <v/>
      </c>
      <c r="G141" s="17">
        <f>IF(ISNUMBER(F141),IF(B141&amp;""='الإعدادات'!$B$5&amp;"",ROUND(F141*(1+N('الإعدادات'!$B$6)),4),F141),"")</f>
        <v/>
      </c>
    </row>
    <row r="142">
      <c r="A142" s="5" t="n"/>
      <c r="B142" s="5" t="n"/>
      <c r="C142" s="19" t="n"/>
      <c r="D142" s="6">
        <f>IF(B142&amp;""="","",IFERROR(INDEX('المكونات'!$B$6:$B$305,MATCH(B142&amp;"",'المكونات'!$A$6:$A$305,0))&amp;"","مكون غير موجود"))</f>
        <v/>
      </c>
      <c r="E142" s="17">
        <f>IF(B142&amp;""="","",IFERROR(INDEX('المكونات'!$C$6:$C$305,MATCH(B142&amp;"",'المكونات'!$A$6:$A$305,0)),""))</f>
        <v/>
      </c>
      <c r="F142" s="17">
        <f>IF(AND(ISNUMBER(E142),ISNUMBER(C142)),ROUND(C142*E142,4),"")</f>
        <v/>
      </c>
      <c r="G142" s="17">
        <f>IF(ISNUMBER(F142),IF(B142&amp;""='الإعدادات'!$B$5&amp;"",ROUND(F142*(1+N('الإعدادات'!$B$6)),4),F142),"")</f>
        <v/>
      </c>
    </row>
    <row r="143">
      <c r="A143" s="5" t="n"/>
      <c r="B143" s="5" t="n"/>
      <c r="C143" s="19" t="n"/>
      <c r="D143" s="6">
        <f>IF(B143&amp;""="","",IFERROR(INDEX('المكونات'!$B$6:$B$305,MATCH(B143&amp;"",'المكونات'!$A$6:$A$305,0))&amp;"","مكون غير موجود"))</f>
        <v/>
      </c>
      <c r="E143" s="17">
        <f>IF(B143&amp;""="","",IFERROR(INDEX('المكونات'!$C$6:$C$305,MATCH(B143&amp;"",'المكونات'!$A$6:$A$305,0)),""))</f>
        <v/>
      </c>
      <c r="F143" s="17">
        <f>IF(AND(ISNUMBER(E143),ISNUMBER(C143)),ROUND(C143*E143,4),"")</f>
        <v/>
      </c>
      <c r="G143" s="17">
        <f>IF(ISNUMBER(F143),IF(B143&amp;""='الإعدادات'!$B$5&amp;"",ROUND(F143*(1+N('الإعدادات'!$B$6)),4),F143),"")</f>
        <v/>
      </c>
    </row>
    <row r="144">
      <c r="A144" s="5" t="n"/>
      <c r="B144" s="5" t="n"/>
      <c r="C144" s="19" t="n"/>
      <c r="D144" s="6">
        <f>IF(B144&amp;""="","",IFERROR(INDEX('المكونات'!$B$6:$B$305,MATCH(B144&amp;"",'المكونات'!$A$6:$A$305,0))&amp;"","مكون غير موجود"))</f>
        <v/>
      </c>
      <c r="E144" s="17">
        <f>IF(B144&amp;""="","",IFERROR(INDEX('المكونات'!$C$6:$C$305,MATCH(B144&amp;"",'المكونات'!$A$6:$A$305,0)),""))</f>
        <v/>
      </c>
      <c r="F144" s="17">
        <f>IF(AND(ISNUMBER(E144),ISNUMBER(C144)),ROUND(C144*E144,4),"")</f>
        <v/>
      </c>
      <c r="G144" s="17">
        <f>IF(ISNUMBER(F144),IF(B144&amp;""='الإعدادات'!$B$5&amp;"",ROUND(F144*(1+N('الإعدادات'!$B$6)),4),F144),"")</f>
        <v/>
      </c>
    </row>
    <row r="145">
      <c r="A145" s="5" t="n"/>
      <c r="B145" s="5" t="n"/>
      <c r="C145" s="19" t="n"/>
      <c r="D145" s="6">
        <f>IF(B145&amp;""="","",IFERROR(INDEX('المكونات'!$B$6:$B$305,MATCH(B145&amp;"",'المكونات'!$A$6:$A$305,0))&amp;"","مكون غير موجود"))</f>
        <v/>
      </c>
      <c r="E145" s="17">
        <f>IF(B145&amp;""="","",IFERROR(INDEX('المكونات'!$C$6:$C$305,MATCH(B145&amp;"",'المكونات'!$A$6:$A$305,0)),""))</f>
        <v/>
      </c>
      <c r="F145" s="17">
        <f>IF(AND(ISNUMBER(E145),ISNUMBER(C145)),ROUND(C145*E145,4),"")</f>
        <v/>
      </c>
      <c r="G145" s="17">
        <f>IF(ISNUMBER(F145),IF(B145&amp;""='الإعدادات'!$B$5&amp;"",ROUND(F145*(1+N('الإعدادات'!$B$6)),4),F145),"")</f>
        <v/>
      </c>
    </row>
    <row r="146">
      <c r="A146" s="5" t="n"/>
      <c r="B146" s="5" t="n"/>
      <c r="C146" s="19" t="n"/>
      <c r="D146" s="6">
        <f>IF(B146&amp;""="","",IFERROR(INDEX('المكونات'!$B$6:$B$305,MATCH(B146&amp;"",'المكونات'!$A$6:$A$305,0))&amp;"","مكون غير موجود"))</f>
        <v/>
      </c>
      <c r="E146" s="17">
        <f>IF(B146&amp;""="","",IFERROR(INDEX('المكونات'!$C$6:$C$305,MATCH(B146&amp;"",'المكونات'!$A$6:$A$305,0)),""))</f>
        <v/>
      </c>
      <c r="F146" s="17">
        <f>IF(AND(ISNUMBER(E146),ISNUMBER(C146)),ROUND(C146*E146,4),"")</f>
        <v/>
      </c>
      <c r="G146" s="17">
        <f>IF(ISNUMBER(F146),IF(B146&amp;""='الإعدادات'!$B$5&amp;"",ROUND(F146*(1+N('الإعدادات'!$B$6)),4),F146),"")</f>
        <v/>
      </c>
    </row>
    <row r="147">
      <c r="A147" s="5" t="n"/>
      <c r="B147" s="5" t="n"/>
      <c r="C147" s="19" t="n"/>
      <c r="D147" s="6">
        <f>IF(B147&amp;""="","",IFERROR(INDEX('المكونات'!$B$6:$B$305,MATCH(B147&amp;"",'المكونات'!$A$6:$A$305,0))&amp;"","مكون غير موجود"))</f>
        <v/>
      </c>
      <c r="E147" s="17">
        <f>IF(B147&amp;""="","",IFERROR(INDEX('المكونات'!$C$6:$C$305,MATCH(B147&amp;"",'المكونات'!$A$6:$A$305,0)),""))</f>
        <v/>
      </c>
      <c r="F147" s="17">
        <f>IF(AND(ISNUMBER(E147),ISNUMBER(C147)),ROUND(C147*E147,4),"")</f>
        <v/>
      </c>
      <c r="G147" s="17">
        <f>IF(ISNUMBER(F147),IF(B147&amp;""='الإعدادات'!$B$5&amp;"",ROUND(F147*(1+N('الإعدادات'!$B$6)),4),F147),"")</f>
        <v/>
      </c>
    </row>
    <row r="148">
      <c r="A148" s="5" t="n"/>
      <c r="B148" s="5" t="n"/>
      <c r="C148" s="19" t="n"/>
      <c r="D148" s="6">
        <f>IF(B148&amp;""="","",IFERROR(INDEX('المكونات'!$B$6:$B$305,MATCH(B148&amp;"",'المكونات'!$A$6:$A$305,0))&amp;"","مكون غير موجود"))</f>
        <v/>
      </c>
      <c r="E148" s="17">
        <f>IF(B148&amp;""="","",IFERROR(INDEX('المكونات'!$C$6:$C$305,MATCH(B148&amp;"",'المكونات'!$A$6:$A$305,0)),""))</f>
        <v/>
      </c>
      <c r="F148" s="17">
        <f>IF(AND(ISNUMBER(E148),ISNUMBER(C148)),ROUND(C148*E148,4),"")</f>
        <v/>
      </c>
      <c r="G148" s="17">
        <f>IF(ISNUMBER(F148),IF(B148&amp;""='الإعدادات'!$B$5&amp;"",ROUND(F148*(1+N('الإعدادات'!$B$6)),4),F148),"")</f>
        <v/>
      </c>
    </row>
    <row r="149">
      <c r="A149" s="5" t="n"/>
      <c r="B149" s="5" t="n"/>
      <c r="C149" s="19" t="n"/>
      <c r="D149" s="6">
        <f>IF(B149&amp;""="","",IFERROR(INDEX('المكونات'!$B$6:$B$305,MATCH(B149&amp;"",'المكونات'!$A$6:$A$305,0))&amp;"","مكون غير موجود"))</f>
        <v/>
      </c>
      <c r="E149" s="17">
        <f>IF(B149&amp;""="","",IFERROR(INDEX('المكونات'!$C$6:$C$305,MATCH(B149&amp;"",'المكونات'!$A$6:$A$305,0)),""))</f>
        <v/>
      </c>
      <c r="F149" s="17">
        <f>IF(AND(ISNUMBER(E149),ISNUMBER(C149)),ROUND(C149*E149,4),"")</f>
        <v/>
      </c>
      <c r="G149" s="17">
        <f>IF(ISNUMBER(F149),IF(B149&amp;""='الإعدادات'!$B$5&amp;"",ROUND(F149*(1+N('الإعدادات'!$B$6)),4),F149),"")</f>
        <v/>
      </c>
    </row>
    <row r="150">
      <c r="A150" s="5" t="n"/>
      <c r="B150" s="5" t="n"/>
      <c r="C150" s="19" t="n"/>
      <c r="D150" s="6">
        <f>IF(B150&amp;""="","",IFERROR(INDEX('المكونات'!$B$6:$B$305,MATCH(B150&amp;"",'المكونات'!$A$6:$A$305,0))&amp;"","مكون غير موجود"))</f>
        <v/>
      </c>
      <c r="E150" s="17">
        <f>IF(B150&amp;""="","",IFERROR(INDEX('المكونات'!$C$6:$C$305,MATCH(B150&amp;"",'المكونات'!$A$6:$A$305,0)),""))</f>
        <v/>
      </c>
      <c r="F150" s="17">
        <f>IF(AND(ISNUMBER(E150),ISNUMBER(C150)),ROUND(C150*E150,4),"")</f>
        <v/>
      </c>
      <c r="G150" s="17">
        <f>IF(ISNUMBER(F150),IF(B150&amp;""='الإعدادات'!$B$5&amp;"",ROUND(F150*(1+N('الإعدادات'!$B$6)),4),F150),"")</f>
        <v/>
      </c>
    </row>
    <row r="151">
      <c r="A151" s="5" t="n"/>
      <c r="B151" s="5" t="n"/>
      <c r="C151" s="19" t="n"/>
      <c r="D151" s="6">
        <f>IF(B151&amp;""="","",IFERROR(INDEX('المكونات'!$B$6:$B$305,MATCH(B151&amp;"",'المكونات'!$A$6:$A$305,0))&amp;"","مكون غير موجود"))</f>
        <v/>
      </c>
      <c r="E151" s="17">
        <f>IF(B151&amp;""="","",IFERROR(INDEX('المكونات'!$C$6:$C$305,MATCH(B151&amp;"",'المكونات'!$A$6:$A$305,0)),""))</f>
        <v/>
      </c>
      <c r="F151" s="17">
        <f>IF(AND(ISNUMBER(E151),ISNUMBER(C151)),ROUND(C151*E151,4),"")</f>
        <v/>
      </c>
      <c r="G151" s="17">
        <f>IF(ISNUMBER(F151),IF(B151&amp;""='الإعدادات'!$B$5&amp;"",ROUND(F151*(1+N('الإعدادات'!$B$6)),4),F151),"")</f>
        <v/>
      </c>
    </row>
    <row r="152">
      <c r="A152" s="5" t="n"/>
      <c r="B152" s="5" t="n"/>
      <c r="C152" s="19" t="n"/>
      <c r="D152" s="6">
        <f>IF(B152&amp;""="","",IFERROR(INDEX('المكونات'!$B$6:$B$305,MATCH(B152&amp;"",'المكونات'!$A$6:$A$305,0))&amp;"","مكون غير موجود"))</f>
        <v/>
      </c>
      <c r="E152" s="17">
        <f>IF(B152&amp;""="","",IFERROR(INDEX('المكونات'!$C$6:$C$305,MATCH(B152&amp;"",'المكونات'!$A$6:$A$305,0)),""))</f>
        <v/>
      </c>
      <c r="F152" s="17">
        <f>IF(AND(ISNUMBER(E152),ISNUMBER(C152)),ROUND(C152*E152,4),"")</f>
        <v/>
      </c>
      <c r="G152" s="17">
        <f>IF(ISNUMBER(F152),IF(B152&amp;""='الإعدادات'!$B$5&amp;"",ROUND(F152*(1+N('الإعدادات'!$B$6)),4),F152),"")</f>
        <v/>
      </c>
    </row>
    <row r="153">
      <c r="A153" s="5" t="n"/>
      <c r="B153" s="5" t="n"/>
      <c r="C153" s="19" t="n"/>
      <c r="D153" s="6">
        <f>IF(B153&amp;""="","",IFERROR(INDEX('المكونات'!$B$6:$B$305,MATCH(B153&amp;"",'المكونات'!$A$6:$A$305,0))&amp;"","مكون غير موجود"))</f>
        <v/>
      </c>
      <c r="E153" s="17">
        <f>IF(B153&amp;""="","",IFERROR(INDEX('المكونات'!$C$6:$C$305,MATCH(B153&amp;"",'المكونات'!$A$6:$A$305,0)),""))</f>
        <v/>
      </c>
      <c r="F153" s="17">
        <f>IF(AND(ISNUMBER(E153),ISNUMBER(C153)),ROUND(C153*E153,4),"")</f>
        <v/>
      </c>
      <c r="G153" s="17">
        <f>IF(ISNUMBER(F153),IF(B153&amp;""='الإعدادات'!$B$5&amp;"",ROUND(F153*(1+N('الإعدادات'!$B$6)),4),F153),"")</f>
        <v/>
      </c>
    </row>
    <row r="154">
      <c r="A154" s="5" t="n"/>
      <c r="B154" s="5" t="n"/>
      <c r="C154" s="19" t="n"/>
      <c r="D154" s="6">
        <f>IF(B154&amp;""="","",IFERROR(INDEX('المكونات'!$B$6:$B$305,MATCH(B154&amp;"",'المكونات'!$A$6:$A$305,0))&amp;"","مكون غير موجود"))</f>
        <v/>
      </c>
      <c r="E154" s="17">
        <f>IF(B154&amp;""="","",IFERROR(INDEX('المكونات'!$C$6:$C$305,MATCH(B154&amp;"",'المكونات'!$A$6:$A$305,0)),""))</f>
        <v/>
      </c>
      <c r="F154" s="17">
        <f>IF(AND(ISNUMBER(E154),ISNUMBER(C154)),ROUND(C154*E154,4),"")</f>
        <v/>
      </c>
      <c r="G154" s="17">
        <f>IF(ISNUMBER(F154),IF(B154&amp;""='الإعدادات'!$B$5&amp;"",ROUND(F154*(1+N('الإعدادات'!$B$6)),4),F154),"")</f>
        <v/>
      </c>
    </row>
    <row r="155">
      <c r="A155" s="5" t="n"/>
      <c r="B155" s="5" t="n"/>
      <c r="C155" s="19" t="n"/>
      <c r="D155" s="6">
        <f>IF(B155&amp;""="","",IFERROR(INDEX('المكونات'!$B$6:$B$305,MATCH(B155&amp;"",'المكونات'!$A$6:$A$305,0))&amp;"","مكون غير موجود"))</f>
        <v/>
      </c>
      <c r="E155" s="17">
        <f>IF(B155&amp;""="","",IFERROR(INDEX('المكونات'!$C$6:$C$305,MATCH(B155&amp;"",'المكونات'!$A$6:$A$305,0)),""))</f>
        <v/>
      </c>
      <c r="F155" s="17">
        <f>IF(AND(ISNUMBER(E155),ISNUMBER(C155)),ROUND(C155*E155,4),"")</f>
        <v/>
      </c>
      <c r="G155" s="17">
        <f>IF(ISNUMBER(F155),IF(B155&amp;""='الإعدادات'!$B$5&amp;"",ROUND(F155*(1+N('الإعدادات'!$B$6)),4),F155),"")</f>
        <v/>
      </c>
    </row>
    <row r="156">
      <c r="A156" s="5" t="n"/>
      <c r="B156" s="5" t="n"/>
      <c r="C156" s="19" t="n"/>
      <c r="D156" s="6">
        <f>IF(B156&amp;""="","",IFERROR(INDEX('المكونات'!$B$6:$B$305,MATCH(B156&amp;"",'المكونات'!$A$6:$A$305,0))&amp;"","مكون غير موجود"))</f>
        <v/>
      </c>
      <c r="E156" s="17">
        <f>IF(B156&amp;""="","",IFERROR(INDEX('المكونات'!$C$6:$C$305,MATCH(B156&amp;"",'المكونات'!$A$6:$A$305,0)),""))</f>
        <v/>
      </c>
      <c r="F156" s="17">
        <f>IF(AND(ISNUMBER(E156),ISNUMBER(C156)),ROUND(C156*E156,4),"")</f>
        <v/>
      </c>
      <c r="G156" s="17">
        <f>IF(ISNUMBER(F156),IF(B156&amp;""='الإعدادات'!$B$5&amp;"",ROUND(F156*(1+N('الإعدادات'!$B$6)),4),F156),"")</f>
        <v/>
      </c>
    </row>
    <row r="157">
      <c r="A157" s="5" t="n"/>
      <c r="B157" s="5" t="n"/>
      <c r="C157" s="19" t="n"/>
      <c r="D157" s="6">
        <f>IF(B157&amp;""="","",IFERROR(INDEX('المكونات'!$B$6:$B$305,MATCH(B157&amp;"",'المكونات'!$A$6:$A$305,0))&amp;"","مكون غير موجود"))</f>
        <v/>
      </c>
      <c r="E157" s="17">
        <f>IF(B157&amp;""="","",IFERROR(INDEX('المكونات'!$C$6:$C$305,MATCH(B157&amp;"",'المكونات'!$A$6:$A$305,0)),""))</f>
        <v/>
      </c>
      <c r="F157" s="17">
        <f>IF(AND(ISNUMBER(E157),ISNUMBER(C157)),ROUND(C157*E157,4),"")</f>
        <v/>
      </c>
      <c r="G157" s="17">
        <f>IF(ISNUMBER(F157),IF(B157&amp;""='الإعدادات'!$B$5&amp;"",ROUND(F157*(1+N('الإعدادات'!$B$6)),4),F157),"")</f>
        <v/>
      </c>
    </row>
    <row r="158">
      <c r="A158" s="5" t="n"/>
      <c r="B158" s="5" t="n"/>
      <c r="C158" s="19" t="n"/>
      <c r="D158" s="6">
        <f>IF(B158&amp;""="","",IFERROR(INDEX('المكونات'!$B$6:$B$305,MATCH(B158&amp;"",'المكونات'!$A$6:$A$305,0))&amp;"","مكون غير موجود"))</f>
        <v/>
      </c>
      <c r="E158" s="17">
        <f>IF(B158&amp;""="","",IFERROR(INDEX('المكونات'!$C$6:$C$305,MATCH(B158&amp;"",'المكونات'!$A$6:$A$305,0)),""))</f>
        <v/>
      </c>
      <c r="F158" s="17">
        <f>IF(AND(ISNUMBER(E158),ISNUMBER(C158)),ROUND(C158*E158,4),"")</f>
        <v/>
      </c>
      <c r="G158" s="17">
        <f>IF(ISNUMBER(F158),IF(B158&amp;""='الإعدادات'!$B$5&amp;"",ROUND(F158*(1+N('الإعدادات'!$B$6)),4),F158),"")</f>
        <v/>
      </c>
    </row>
    <row r="159">
      <c r="A159" s="5" t="n"/>
      <c r="B159" s="5" t="n"/>
      <c r="C159" s="19" t="n"/>
      <c r="D159" s="6">
        <f>IF(B159&amp;""="","",IFERROR(INDEX('المكونات'!$B$6:$B$305,MATCH(B159&amp;"",'المكونات'!$A$6:$A$305,0))&amp;"","مكون غير موجود"))</f>
        <v/>
      </c>
      <c r="E159" s="17">
        <f>IF(B159&amp;""="","",IFERROR(INDEX('المكونات'!$C$6:$C$305,MATCH(B159&amp;"",'المكونات'!$A$6:$A$305,0)),""))</f>
        <v/>
      </c>
      <c r="F159" s="17">
        <f>IF(AND(ISNUMBER(E159),ISNUMBER(C159)),ROUND(C159*E159,4),"")</f>
        <v/>
      </c>
      <c r="G159" s="17">
        <f>IF(ISNUMBER(F159),IF(B159&amp;""='الإعدادات'!$B$5&amp;"",ROUND(F159*(1+N('الإعدادات'!$B$6)),4),F159),"")</f>
        <v/>
      </c>
    </row>
    <row r="160">
      <c r="A160" s="5" t="n"/>
      <c r="B160" s="5" t="n"/>
      <c r="C160" s="19" t="n"/>
      <c r="D160" s="6">
        <f>IF(B160&amp;""="","",IFERROR(INDEX('المكونات'!$B$6:$B$305,MATCH(B160&amp;"",'المكونات'!$A$6:$A$305,0))&amp;"","مكون غير موجود"))</f>
        <v/>
      </c>
      <c r="E160" s="17">
        <f>IF(B160&amp;""="","",IFERROR(INDEX('المكونات'!$C$6:$C$305,MATCH(B160&amp;"",'المكونات'!$A$6:$A$305,0)),""))</f>
        <v/>
      </c>
      <c r="F160" s="17">
        <f>IF(AND(ISNUMBER(E160),ISNUMBER(C160)),ROUND(C160*E160,4),"")</f>
        <v/>
      </c>
      <c r="G160" s="17">
        <f>IF(ISNUMBER(F160),IF(B160&amp;""='الإعدادات'!$B$5&amp;"",ROUND(F160*(1+N('الإعدادات'!$B$6)),4),F160),"")</f>
        <v/>
      </c>
    </row>
    <row r="161">
      <c r="A161" s="5" t="n"/>
      <c r="B161" s="5" t="n"/>
      <c r="C161" s="19" t="n"/>
      <c r="D161" s="6">
        <f>IF(B161&amp;""="","",IFERROR(INDEX('المكونات'!$B$6:$B$305,MATCH(B161&amp;"",'المكونات'!$A$6:$A$305,0))&amp;"","مكون غير موجود"))</f>
        <v/>
      </c>
      <c r="E161" s="17">
        <f>IF(B161&amp;""="","",IFERROR(INDEX('المكونات'!$C$6:$C$305,MATCH(B161&amp;"",'المكونات'!$A$6:$A$305,0)),""))</f>
        <v/>
      </c>
      <c r="F161" s="17">
        <f>IF(AND(ISNUMBER(E161),ISNUMBER(C161)),ROUND(C161*E161,4),"")</f>
        <v/>
      </c>
      <c r="G161" s="17">
        <f>IF(ISNUMBER(F161),IF(B161&amp;""='الإعدادات'!$B$5&amp;"",ROUND(F161*(1+N('الإعدادات'!$B$6)),4),F161),"")</f>
        <v/>
      </c>
    </row>
    <row r="162">
      <c r="A162" s="5" t="n"/>
      <c r="B162" s="5" t="n"/>
      <c r="C162" s="19" t="n"/>
      <c r="D162" s="6">
        <f>IF(B162&amp;""="","",IFERROR(INDEX('المكونات'!$B$6:$B$305,MATCH(B162&amp;"",'المكونات'!$A$6:$A$305,0))&amp;"","مكون غير موجود"))</f>
        <v/>
      </c>
      <c r="E162" s="17">
        <f>IF(B162&amp;""="","",IFERROR(INDEX('المكونات'!$C$6:$C$305,MATCH(B162&amp;"",'المكونات'!$A$6:$A$305,0)),""))</f>
        <v/>
      </c>
      <c r="F162" s="17">
        <f>IF(AND(ISNUMBER(E162),ISNUMBER(C162)),ROUND(C162*E162,4),"")</f>
        <v/>
      </c>
      <c r="G162" s="17">
        <f>IF(ISNUMBER(F162),IF(B162&amp;""='الإعدادات'!$B$5&amp;"",ROUND(F162*(1+N('الإعدادات'!$B$6)),4),F162),"")</f>
        <v/>
      </c>
    </row>
    <row r="163">
      <c r="A163" s="5" t="n"/>
      <c r="B163" s="5" t="n"/>
      <c r="C163" s="19" t="n"/>
      <c r="D163" s="6">
        <f>IF(B163&amp;""="","",IFERROR(INDEX('المكونات'!$B$6:$B$305,MATCH(B163&amp;"",'المكونات'!$A$6:$A$305,0))&amp;"","مكون غير موجود"))</f>
        <v/>
      </c>
      <c r="E163" s="17">
        <f>IF(B163&amp;""="","",IFERROR(INDEX('المكونات'!$C$6:$C$305,MATCH(B163&amp;"",'المكونات'!$A$6:$A$305,0)),""))</f>
        <v/>
      </c>
      <c r="F163" s="17">
        <f>IF(AND(ISNUMBER(E163),ISNUMBER(C163)),ROUND(C163*E163,4),"")</f>
        <v/>
      </c>
      <c r="G163" s="17">
        <f>IF(ISNUMBER(F163),IF(B163&amp;""='الإعدادات'!$B$5&amp;"",ROUND(F163*(1+N('الإعدادات'!$B$6)),4),F163),"")</f>
        <v/>
      </c>
    </row>
    <row r="164">
      <c r="A164" s="5" t="n"/>
      <c r="B164" s="5" t="n"/>
      <c r="C164" s="19" t="n"/>
      <c r="D164" s="6">
        <f>IF(B164&amp;""="","",IFERROR(INDEX('المكونات'!$B$6:$B$305,MATCH(B164&amp;"",'المكونات'!$A$6:$A$305,0))&amp;"","مكون غير موجود"))</f>
        <v/>
      </c>
      <c r="E164" s="17">
        <f>IF(B164&amp;""="","",IFERROR(INDEX('المكونات'!$C$6:$C$305,MATCH(B164&amp;"",'المكونات'!$A$6:$A$305,0)),""))</f>
        <v/>
      </c>
      <c r="F164" s="17">
        <f>IF(AND(ISNUMBER(E164),ISNUMBER(C164)),ROUND(C164*E164,4),"")</f>
        <v/>
      </c>
      <c r="G164" s="17">
        <f>IF(ISNUMBER(F164),IF(B164&amp;""='الإعدادات'!$B$5&amp;"",ROUND(F164*(1+N('الإعدادات'!$B$6)),4),F164),"")</f>
        <v/>
      </c>
    </row>
    <row r="165">
      <c r="A165" s="5" t="n"/>
      <c r="B165" s="5" t="n"/>
      <c r="C165" s="19" t="n"/>
      <c r="D165" s="6">
        <f>IF(B165&amp;""="","",IFERROR(INDEX('المكونات'!$B$6:$B$305,MATCH(B165&amp;"",'المكونات'!$A$6:$A$305,0))&amp;"","مكون غير موجود"))</f>
        <v/>
      </c>
      <c r="E165" s="17">
        <f>IF(B165&amp;""="","",IFERROR(INDEX('المكونات'!$C$6:$C$305,MATCH(B165&amp;"",'المكونات'!$A$6:$A$305,0)),""))</f>
        <v/>
      </c>
      <c r="F165" s="17">
        <f>IF(AND(ISNUMBER(E165),ISNUMBER(C165)),ROUND(C165*E165,4),"")</f>
        <v/>
      </c>
      <c r="G165" s="17">
        <f>IF(ISNUMBER(F165),IF(B165&amp;""='الإعدادات'!$B$5&amp;"",ROUND(F165*(1+N('الإعدادات'!$B$6)),4),F165),"")</f>
        <v/>
      </c>
    </row>
    <row r="166">
      <c r="A166" s="5" t="n"/>
      <c r="B166" s="5" t="n"/>
      <c r="C166" s="19" t="n"/>
      <c r="D166" s="6">
        <f>IF(B166&amp;""="","",IFERROR(INDEX('المكونات'!$B$6:$B$305,MATCH(B166&amp;"",'المكونات'!$A$6:$A$305,0))&amp;"","مكون غير موجود"))</f>
        <v/>
      </c>
      <c r="E166" s="17">
        <f>IF(B166&amp;""="","",IFERROR(INDEX('المكونات'!$C$6:$C$305,MATCH(B166&amp;"",'المكونات'!$A$6:$A$305,0)),""))</f>
        <v/>
      </c>
      <c r="F166" s="17">
        <f>IF(AND(ISNUMBER(E166),ISNUMBER(C166)),ROUND(C166*E166,4),"")</f>
        <v/>
      </c>
      <c r="G166" s="17">
        <f>IF(ISNUMBER(F166),IF(B166&amp;""='الإعدادات'!$B$5&amp;"",ROUND(F166*(1+N('الإعدادات'!$B$6)),4),F166),"")</f>
        <v/>
      </c>
    </row>
    <row r="167">
      <c r="A167" s="5" t="n"/>
      <c r="B167" s="5" t="n"/>
      <c r="C167" s="19" t="n"/>
      <c r="D167" s="6">
        <f>IF(B167&amp;""="","",IFERROR(INDEX('المكونات'!$B$6:$B$305,MATCH(B167&amp;"",'المكونات'!$A$6:$A$305,0))&amp;"","مكون غير موجود"))</f>
        <v/>
      </c>
      <c r="E167" s="17">
        <f>IF(B167&amp;""="","",IFERROR(INDEX('المكونات'!$C$6:$C$305,MATCH(B167&amp;"",'المكونات'!$A$6:$A$305,0)),""))</f>
        <v/>
      </c>
      <c r="F167" s="17">
        <f>IF(AND(ISNUMBER(E167),ISNUMBER(C167)),ROUND(C167*E167,4),"")</f>
        <v/>
      </c>
      <c r="G167" s="17">
        <f>IF(ISNUMBER(F167),IF(B167&amp;""='الإعدادات'!$B$5&amp;"",ROUND(F167*(1+N('الإعدادات'!$B$6)),4),F167),"")</f>
        <v/>
      </c>
    </row>
    <row r="168">
      <c r="A168" s="5" t="n"/>
      <c r="B168" s="5" t="n"/>
      <c r="C168" s="19" t="n"/>
      <c r="D168" s="6">
        <f>IF(B168&amp;""="","",IFERROR(INDEX('المكونات'!$B$6:$B$305,MATCH(B168&amp;"",'المكونات'!$A$6:$A$305,0))&amp;"","مكون غير موجود"))</f>
        <v/>
      </c>
      <c r="E168" s="17">
        <f>IF(B168&amp;""="","",IFERROR(INDEX('المكونات'!$C$6:$C$305,MATCH(B168&amp;"",'المكونات'!$A$6:$A$305,0)),""))</f>
        <v/>
      </c>
      <c r="F168" s="17">
        <f>IF(AND(ISNUMBER(E168),ISNUMBER(C168)),ROUND(C168*E168,4),"")</f>
        <v/>
      </c>
      <c r="G168" s="17">
        <f>IF(ISNUMBER(F168),IF(B168&amp;""='الإعدادات'!$B$5&amp;"",ROUND(F168*(1+N('الإعدادات'!$B$6)),4),F168),"")</f>
        <v/>
      </c>
    </row>
    <row r="169">
      <c r="A169" s="5" t="n"/>
      <c r="B169" s="5" t="n"/>
      <c r="C169" s="19" t="n"/>
      <c r="D169" s="6">
        <f>IF(B169&amp;""="","",IFERROR(INDEX('المكونات'!$B$6:$B$305,MATCH(B169&amp;"",'المكونات'!$A$6:$A$305,0))&amp;"","مكون غير موجود"))</f>
        <v/>
      </c>
      <c r="E169" s="17">
        <f>IF(B169&amp;""="","",IFERROR(INDEX('المكونات'!$C$6:$C$305,MATCH(B169&amp;"",'المكونات'!$A$6:$A$305,0)),""))</f>
        <v/>
      </c>
      <c r="F169" s="17">
        <f>IF(AND(ISNUMBER(E169),ISNUMBER(C169)),ROUND(C169*E169,4),"")</f>
        <v/>
      </c>
      <c r="G169" s="17">
        <f>IF(ISNUMBER(F169),IF(B169&amp;""='الإعدادات'!$B$5&amp;"",ROUND(F169*(1+N('الإعدادات'!$B$6)),4),F169),"")</f>
        <v/>
      </c>
    </row>
    <row r="170">
      <c r="A170" s="5" t="n"/>
      <c r="B170" s="5" t="n"/>
      <c r="C170" s="19" t="n"/>
      <c r="D170" s="6">
        <f>IF(B170&amp;""="","",IFERROR(INDEX('المكونات'!$B$6:$B$305,MATCH(B170&amp;"",'المكونات'!$A$6:$A$305,0))&amp;"","مكون غير موجود"))</f>
        <v/>
      </c>
      <c r="E170" s="17">
        <f>IF(B170&amp;""="","",IFERROR(INDEX('المكونات'!$C$6:$C$305,MATCH(B170&amp;"",'المكونات'!$A$6:$A$305,0)),""))</f>
        <v/>
      </c>
      <c r="F170" s="17">
        <f>IF(AND(ISNUMBER(E170),ISNUMBER(C170)),ROUND(C170*E170,4),"")</f>
        <v/>
      </c>
      <c r="G170" s="17">
        <f>IF(ISNUMBER(F170),IF(B170&amp;""='الإعدادات'!$B$5&amp;"",ROUND(F170*(1+N('الإعدادات'!$B$6)),4),F170),"")</f>
        <v/>
      </c>
    </row>
    <row r="171">
      <c r="A171" s="5" t="n"/>
      <c r="B171" s="5" t="n"/>
      <c r="C171" s="19" t="n"/>
      <c r="D171" s="6">
        <f>IF(B171&amp;""="","",IFERROR(INDEX('المكونات'!$B$6:$B$305,MATCH(B171&amp;"",'المكونات'!$A$6:$A$305,0))&amp;"","مكون غير موجود"))</f>
        <v/>
      </c>
      <c r="E171" s="17">
        <f>IF(B171&amp;""="","",IFERROR(INDEX('المكونات'!$C$6:$C$305,MATCH(B171&amp;"",'المكونات'!$A$6:$A$305,0)),""))</f>
        <v/>
      </c>
      <c r="F171" s="17">
        <f>IF(AND(ISNUMBER(E171),ISNUMBER(C171)),ROUND(C171*E171,4),"")</f>
        <v/>
      </c>
      <c r="G171" s="17">
        <f>IF(ISNUMBER(F171),IF(B171&amp;""='الإعدادات'!$B$5&amp;"",ROUND(F171*(1+N('الإعدادات'!$B$6)),4),F171),"")</f>
        <v/>
      </c>
    </row>
    <row r="172">
      <c r="A172" s="5" t="n"/>
      <c r="B172" s="5" t="n"/>
      <c r="C172" s="19" t="n"/>
      <c r="D172" s="6">
        <f>IF(B172&amp;""="","",IFERROR(INDEX('المكونات'!$B$6:$B$305,MATCH(B172&amp;"",'المكونات'!$A$6:$A$305,0))&amp;"","مكون غير موجود"))</f>
        <v/>
      </c>
      <c r="E172" s="17">
        <f>IF(B172&amp;""="","",IFERROR(INDEX('المكونات'!$C$6:$C$305,MATCH(B172&amp;"",'المكونات'!$A$6:$A$305,0)),""))</f>
        <v/>
      </c>
      <c r="F172" s="17">
        <f>IF(AND(ISNUMBER(E172),ISNUMBER(C172)),ROUND(C172*E172,4),"")</f>
        <v/>
      </c>
      <c r="G172" s="17">
        <f>IF(ISNUMBER(F172),IF(B172&amp;""='الإعدادات'!$B$5&amp;"",ROUND(F172*(1+N('الإعدادات'!$B$6)),4),F172),"")</f>
        <v/>
      </c>
    </row>
    <row r="173">
      <c r="A173" s="5" t="n"/>
      <c r="B173" s="5" t="n"/>
      <c r="C173" s="19" t="n"/>
      <c r="D173" s="6">
        <f>IF(B173&amp;""="","",IFERROR(INDEX('المكونات'!$B$6:$B$305,MATCH(B173&amp;"",'المكونات'!$A$6:$A$305,0))&amp;"","مكون غير موجود"))</f>
        <v/>
      </c>
      <c r="E173" s="17">
        <f>IF(B173&amp;""="","",IFERROR(INDEX('المكونات'!$C$6:$C$305,MATCH(B173&amp;"",'المكونات'!$A$6:$A$305,0)),""))</f>
        <v/>
      </c>
      <c r="F173" s="17">
        <f>IF(AND(ISNUMBER(E173),ISNUMBER(C173)),ROUND(C173*E173,4),"")</f>
        <v/>
      </c>
      <c r="G173" s="17">
        <f>IF(ISNUMBER(F173),IF(B173&amp;""='الإعدادات'!$B$5&amp;"",ROUND(F173*(1+N('الإعدادات'!$B$6)),4),F173),"")</f>
        <v/>
      </c>
    </row>
    <row r="174">
      <c r="A174" s="5" t="n"/>
      <c r="B174" s="5" t="n"/>
      <c r="C174" s="19" t="n"/>
      <c r="D174" s="6">
        <f>IF(B174&amp;""="","",IFERROR(INDEX('المكونات'!$B$6:$B$305,MATCH(B174&amp;"",'المكونات'!$A$6:$A$305,0))&amp;"","مكون غير موجود"))</f>
        <v/>
      </c>
      <c r="E174" s="17">
        <f>IF(B174&amp;""="","",IFERROR(INDEX('المكونات'!$C$6:$C$305,MATCH(B174&amp;"",'المكونات'!$A$6:$A$305,0)),""))</f>
        <v/>
      </c>
      <c r="F174" s="17">
        <f>IF(AND(ISNUMBER(E174),ISNUMBER(C174)),ROUND(C174*E174,4),"")</f>
        <v/>
      </c>
      <c r="G174" s="17">
        <f>IF(ISNUMBER(F174),IF(B174&amp;""='الإعدادات'!$B$5&amp;"",ROUND(F174*(1+N('الإعدادات'!$B$6)),4),F174),"")</f>
        <v/>
      </c>
    </row>
    <row r="175">
      <c r="A175" s="5" t="n"/>
      <c r="B175" s="5" t="n"/>
      <c r="C175" s="19" t="n"/>
      <c r="D175" s="6">
        <f>IF(B175&amp;""="","",IFERROR(INDEX('المكونات'!$B$6:$B$305,MATCH(B175&amp;"",'المكونات'!$A$6:$A$305,0))&amp;"","مكون غير موجود"))</f>
        <v/>
      </c>
      <c r="E175" s="17">
        <f>IF(B175&amp;""="","",IFERROR(INDEX('المكونات'!$C$6:$C$305,MATCH(B175&amp;"",'المكونات'!$A$6:$A$305,0)),""))</f>
        <v/>
      </c>
      <c r="F175" s="17">
        <f>IF(AND(ISNUMBER(E175),ISNUMBER(C175)),ROUND(C175*E175,4),"")</f>
        <v/>
      </c>
      <c r="G175" s="17">
        <f>IF(ISNUMBER(F175),IF(B175&amp;""='الإعدادات'!$B$5&amp;"",ROUND(F175*(1+N('الإعدادات'!$B$6)),4),F175),"")</f>
        <v/>
      </c>
    </row>
    <row r="176">
      <c r="A176" s="5" t="n"/>
      <c r="B176" s="5" t="n"/>
      <c r="C176" s="19" t="n"/>
      <c r="D176" s="6">
        <f>IF(B176&amp;""="","",IFERROR(INDEX('المكونات'!$B$6:$B$305,MATCH(B176&amp;"",'المكونات'!$A$6:$A$305,0))&amp;"","مكون غير موجود"))</f>
        <v/>
      </c>
      <c r="E176" s="17">
        <f>IF(B176&amp;""="","",IFERROR(INDEX('المكونات'!$C$6:$C$305,MATCH(B176&amp;"",'المكونات'!$A$6:$A$305,0)),""))</f>
        <v/>
      </c>
      <c r="F176" s="17">
        <f>IF(AND(ISNUMBER(E176),ISNUMBER(C176)),ROUND(C176*E176,4),"")</f>
        <v/>
      </c>
      <c r="G176" s="17">
        <f>IF(ISNUMBER(F176),IF(B176&amp;""='الإعدادات'!$B$5&amp;"",ROUND(F176*(1+N('الإعدادات'!$B$6)),4),F176),"")</f>
        <v/>
      </c>
    </row>
    <row r="177">
      <c r="A177" s="5" t="n"/>
      <c r="B177" s="5" t="n"/>
      <c r="C177" s="19" t="n"/>
      <c r="D177" s="6">
        <f>IF(B177&amp;""="","",IFERROR(INDEX('المكونات'!$B$6:$B$305,MATCH(B177&amp;"",'المكونات'!$A$6:$A$305,0))&amp;"","مكون غير موجود"))</f>
        <v/>
      </c>
      <c r="E177" s="17">
        <f>IF(B177&amp;""="","",IFERROR(INDEX('المكونات'!$C$6:$C$305,MATCH(B177&amp;"",'المكونات'!$A$6:$A$305,0)),""))</f>
        <v/>
      </c>
      <c r="F177" s="17">
        <f>IF(AND(ISNUMBER(E177),ISNUMBER(C177)),ROUND(C177*E177,4),"")</f>
        <v/>
      </c>
      <c r="G177" s="17">
        <f>IF(ISNUMBER(F177),IF(B177&amp;""='الإعدادات'!$B$5&amp;"",ROUND(F177*(1+N('الإعدادات'!$B$6)),4),F177),"")</f>
        <v/>
      </c>
    </row>
    <row r="178">
      <c r="A178" s="5" t="n"/>
      <c r="B178" s="5" t="n"/>
      <c r="C178" s="19" t="n"/>
      <c r="D178" s="6">
        <f>IF(B178&amp;""="","",IFERROR(INDEX('المكونات'!$B$6:$B$305,MATCH(B178&amp;"",'المكونات'!$A$6:$A$305,0))&amp;"","مكون غير موجود"))</f>
        <v/>
      </c>
      <c r="E178" s="17">
        <f>IF(B178&amp;""="","",IFERROR(INDEX('المكونات'!$C$6:$C$305,MATCH(B178&amp;"",'المكونات'!$A$6:$A$305,0)),""))</f>
        <v/>
      </c>
      <c r="F178" s="17">
        <f>IF(AND(ISNUMBER(E178),ISNUMBER(C178)),ROUND(C178*E178,4),"")</f>
        <v/>
      </c>
      <c r="G178" s="17">
        <f>IF(ISNUMBER(F178),IF(B178&amp;""='الإعدادات'!$B$5&amp;"",ROUND(F178*(1+N('الإعدادات'!$B$6)),4),F178),"")</f>
        <v/>
      </c>
    </row>
    <row r="179">
      <c r="A179" s="5" t="n"/>
      <c r="B179" s="5" t="n"/>
      <c r="C179" s="19" t="n"/>
      <c r="D179" s="6">
        <f>IF(B179&amp;""="","",IFERROR(INDEX('المكونات'!$B$6:$B$305,MATCH(B179&amp;"",'المكونات'!$A$6:$A$305,0))&amp;"","مكون غير موجود"))</f>
        <v/>
      </c>
      <c r="E179" s="17">
        <f>IF(B179&amp;""="","",IFERROR(INDEX('المكونات'!$C$6:$C$305,MATCH(B179&amp;"",'المكونات'!$A$6:$A$305,0)),""))</f>
        <v/>
      </c>
      <c r="F179" s="17">
        <f>IF(AND(ISNUMBER(E179),ISNUMBER(C179)),ROUND(C179*E179,4),"")</f>
        <v/>
      </c>
      <c r="G179" s="17">
        <f>IF(ISNUMBER(F179),IF(B179&amp;""='الإعدادات'!$B$5&amp;"",ROUND(F179*(1+N('الإعدادات'!$B$6)),4),F179),"")</f>
        <v/>
      </c>
    </row>
    <row r="180">
      <c r="A180" s="5" t="n"/>
      <c r="B180" s="5" t="n"/>
      <c r="C180" s="19" t="n"/>
      <c r="D180" s="6">
        <f>IF(B180&amp;""="","",IFERROR(INDEX('المكونات'!$B$6:$B$305,MATCH(B180&amp;"",'المكونات'!$A$6:$A$305,0))&amp;"","مكون غير موجود"))</f>
        <v/>
      </c>
      <c r="E180" s="17">
        <f>IF(B180&amp;""="","",IFERROR(INDEX('المكونات'!$C$6:$C$305,MATCH(B180&amp;"",'المكونات'!$A$6:$A$305,0)),""))</f>
        <v/>
      </c>
      <c r="F180" s="17">
        <f>IF(AND(ISNUMBER(E180),ISNUMBER(C180)),ROUND(C180*E180,4),"")</f>
        <v/>
      </c>
      <c r="G180" s="17">
        <f>IF(ISNUMBER(F180),IF(B180&amp;""='الإعدادات'!$B$5&amp;"",ROUND(F180*(1+N('الإعدادات'!$B$6)),4),F180),"")</f>
        <v/>
      </c>
    </row>
    <row r="181">
      <c r="A181" s="5" t="n"/>
      <c r="B181" s="5" t="n"/>
      <c r="C181" s="19" t="n"/>
      <c r="D181" s="6">
        <f>IF(B181&amp;""="","",IFERROR(INDEX('المكونات'!$B$6:$B$305,MATCH(B181&amp;"",'المكونات'!$A$6:$A$305,0))&amp;"","مكون غير موجود"))</f>
        <v/>
      </c>
      <c r="E181" s="17">
        <f>IF(B181&amp;""="","",IFERROR(INDEX('المكونات'!$C$6:$C$305,MATCH(B181&amp;"",'المكونات'!$A$6:$A$305,0)),""))</f>
        <v/>
      </c>
      <c r="F181" s="17">
        <f>IF(AND(ISNUMBER(E181),ISNUMBER(C181)),ROUND(C181*E181,4),"")</f>
        <v/>
      </c>
      <c r="G181" s="17">
        <f>IF(ISNUMBER(F181),IF(B181&amp;""='الإعدادات'!$B$5&amp;"",ROUND(F181*(1+N('الإعدادات'!$B$6)),4),F181),"")</f>
        <v/>
      </c>
    </row>
    <row r="182">
      <c r="A182" s="5" t="n"/>
      <c r="B182" s="5" t="n"/>
      <c r="C182" s="19" t="n"/>
      <c r="D182" s="6">
        <f>IF(B182&amp;""="","",IFERROR(INDEX('المكونات'!$B$6:$B$305,MATCH(B182&amp;"",'المكونات'!$A$6:$A$305,0))&amp;"","مكون غير موجود"))</f>
        <v/>
      </c>
      <c r="E182" s="17">
        <f>IF(B182&amp;""="","",IFERROR(INDEX('المكونات'!$C$6:$C$305,MATCH(B182&amp;"",'المكونات'!$A$6:$A$305,0)),""))</f>
        <v/>
      </c>
      <c r="F182" s="17">
        <f>IF(AND(ISNUMBER(E182),ISNUMBER(C182)),ROUND(C182*E182,4),"")</f>
        <v/>
      </c>
      <c r="G182" s="17">
        <f>IF(ISNUMBER(F182),IF(B182&amp;""='الإعدادات'!$B$5&amp;"",ROUND(F182*(1+N('الإعدادات'!$B$6)),4),F182),"")</f>
        <v/>
      </c>
    </row>
    <row r="183">
      <c r="A183" s="5" t="n"/>
      <c r="B183" s="5" t="n"/>
      <c r="C183" s="19" t="n"/>
      <c r="D183" s="6">
        <f>IF(B183&amp;""="","",IFERROR(INDEX('المكونات'!$B$6:$B$305,MATCH(B183&amp;"",'المكونات'!$A$6:$A$305,0))&amp;"","مكون غير موجود"))</f>
        <v/>
      </c>
      <c r="E183" s="17">
        <f>IF(B183&amp;""="","",IFERROR(INDEX('المكونات'!$C$6:$C$305,MATCH(B183&amp;"",'المكونات'!$A$6:$A$305,0)),""))</f>
        <v/>
      </c>
      <c r="F183" s="17">
        <f>IF(AND(ISNUMBER(E183),ISNUMBER(C183)),ROUND(C183*E183,4),"")</f>
        <v/>
      </c>
      <c r="G183" s="17">
        <f>IF(ISNUMBER(F183),IF(B183&amp;""='الإعدادات'!$B$5&amp;"",ROUND(F183*(1+N('الإعدادات'!$B$6)),4),F183),"")</f>
        <v/>
      </c>
    </row>
    <row r="184">
      <c r="A184" s="5" t="n"/>
      <c r="B184" s="5" t="n"/>
      <c r="C184" s="19" t="n"/>
      <c r="D184" s="6">
        <f>IF(B184&amp;""="","",IFERROR(INDEX('المكونات'!$B$6:$B$305,MATCH(B184&amp;"",'المكونات'!$A$6:$A$305,0))&amp;"","مكون غير موجود"))</f>
        <v/>
      </c>
      <c r="E184" s="17">
        <f>IF(B184&amp;""="","",IFERROR(INDEX('المكونات'!$C$6:$C$305,MATCH(B184&amp;"",'المكونات'!$A$6:$A$305,0)),""))</f>
        <v/>
      </c>
      <c r="F184" s="17">
        <f>IF(AND(ISNUMBER(E184),ISNUMBER(C184)),ROUND(C184*E184,4),"")</f>
        <v/>
      </c>
      <c r="G184" s="17">
        <f>IF(ISNUMBER(F184),IF(B184&amp;""='الإعدادات'!$B$5&amp;"",ROUND(F184*(1+N('الإعدادات'!$B$6)),4),F184),"")</f>
        <v/>
      </c>
    </row>
    <row r="185">
      <c r="A185" s="5" t="n"/>
      <c r="B185" s="5" t="n"/>
      <c r="C185" s="19" t="n"/>
      <c r="D185" s="6">
        <f>IF(B185&amp;""="","",IFERROR(INDEX('المكونات'!$B$6:$B$305,MATCH(B185&amp;"",'المكونات'!$A$6:$A$305,0))&amp;"","مكون غير موجود"))</f>
        <v/>
      </c>
      <c r="E185" s="17">
        <f>IF(B185&amp;""="","",IFERROR(INDEX('المكونات'!$C$6:$C$305,MATCH(B185&amp;"",'المكونات'!$A$6:$A$305,0)),""))</f>
        <v/>
      </c>
      <c r="F185" s="17">
        <f>IF(AND(ISNUMBER(E185),ISNUMBER(C185)),ROUND(C185*E185,4),"")</f>
        <v/>
      </c>
      <c r="G185" s="17">
        <f>IF(ISNUMBER(F185),IF(B185&amp;""='الإعدادات'!$B$5&amp;"",ROUND(F185*(1+N('الإعدادات'!$B$6)),4),F185),"")</f>
        <v/>
      </c>
    </row>
    <row r="186">
      <c r="A186" s="5" t="n"/>
      <c r="B186" s="5" t="n"/>
      <c r="C186" s="19" t="n"/>
      <c r="D186" s="6">
        <f>IF(B186&amp;""="","",IFERROR(INDEX('المكونات'!$B$6:$B$305,MATCH(B186&amp;"",'المكونات'!$A$6:$A$305,0))&amp;"","مكون غير موجود"))</f>
        <v/>
      </c>
      <c r="E186" s="17">
        <f>IF(B186&amp;""="","",IFERROR(INDEX('المكونات'!$C$6:$C$305,MATCH(B186&amp;"",'المكونات'!$A$6:$A$305,0)),""))</f>
        <v/>
      </c>
      <c r="F186" s="17">
        <f>IF(AND(ISNUMBER(E186),ISNUMBER(C186)),ROUND(C186*E186,4),"")</f>
        <v/>
      </c>
      <c r="G186" s="17">
        <f>IF(ISNUMBER(F186),IF(B186&amp;""='الإعدادات'!$B$5&amp;"",ROUND(F186*(1+N('الإعدادات'!$B$6)),4),F186),"")</f>
        <v/>
      </c>
    </row>
    <row r="187">
      <c r="A187" s="5" t="n"/>
      <c r="B187" s="5" t="n"/>
      <c r="C187" s="19" t="n"/>
      <c r="D187" s="6">
        <f>IF(B187&amp;""="","",IFERROR(INDEX('المكونات'!$B$6:$B$305,MATCH(B187&amp;"",'المكونات'!$A$6:$A$305,0))&amp;"","مكون غير موجود"))</f>
        <v/>
      </c>
      <c r="E187" s="17">
        <f>IF(B187&amp;""="","",IFERROR(INDEX('المكونات'!$C$6:$C$305,MATCH(B187&amp;"",'المكونات'!$A$6:$A$305,0)),""))</f>
        <v/>
      </c>
      <c r="F187" s="17">
        <f>IF(AND(ISNUMBER(E187),ISNUMBER(C187)),ROUND(C187*E187,4),"")</f>
        <v/>
      </c>
      <c r="G187" s="17">
        <f>IF(ISNUMBER(F187),IF(B187&amp;""='الإعدادات'!$B$5&amp;"",ROUND(F187*(1+N('الإعدادات'!$B$6)),4),F187),"")</f>
        <v/>
      </c>
    </row>
    <row r="188">
      <c r="A188" s="5" t="n"/>
      <c r="B188" s="5" t="n"/>
      <c r="C188" s="19" t="n"/>
      <c r="D188" s="6">
        <f>IF(B188&amp;""="","",IFERROR(INDEX('المكونات'!$B$6:$B$305,MATCH(B188&amp;"",'المكونات'!$A$6:$A$305,0))&amp;"","مكون غير موجود"))</f>
        <v/>
      </c>
      <c r="E188" s="17">
        <f>IF(B188&amp;""="","",IFERROR(INDEX('المكونات'!$C$6:$C$305,MATCH(B188&amp;"",'المكونات'!$A$6:$A$305,0)),""))</f>
        <v/>
      </c>
      <c r="F188" s="17">
        <f>IF(AND(ISNUMBER(E188),ISNUMBER(C188)),ROUND(C188*E188,4),"")</f>
        <v/>
      </c>
      <c r="G188" s="17">
        <f>IF(ISNUMBER(F188),IF(B188&amp;""='الإعدادات'!$B$5&amp;"",ROUND(F188*(1+N('الإعدادات'!$B$6)),4),F188),"")</f>
        <v/>
      </c>
    </row>
    <row r="189">
      <c r="A189" s="5" t="n"/>
      <c r="B189" s="5" t="n"/>
      <c r="C189" s="19" t="n"/>
      <c r="D189" s="6">
        <f>IF(B189&amp;""="","",IFERROR(INDEX('المكونات'!$B$6:$B$305,MATCH(B189&amp;"",'المكونات'!$A$6:$A$305,0))&amp;"","مكون غير موجود"))</f>
        <v/>
      </c>
      <c r="E189" s="17">
        <f>IF(B189&amp;""="","",IFERROR(INDEX('المكونات'!$C$6:$C$305,MATCH(B189&amp;"",'المكونات'!$A$6:$A$305,0)),""))</f>
        <v/>
      </c>
      <c r="F189" s="17">
        <f>IF(AND(ISNUMBER(E189),ISNUMBER(C189)),ROUND(C189*E189,4),"")</f>
        <v/>
      </c>
      <c r="G189" s="17">
        <f>IF(ISNUMBER(F189),IF(B189&amp;""='الإعدادات'!$B$5&amp;"",ROUND(F189*(1+N('الإعدادات'!$B$6)),4),F189),"")</f>
        <v/>
      </c>
    </row>
    <row r="190">
      <c r="A190" s="5" t="n"/>
      <c r="B190" s="5" t="n"/>
      <c r="C190" s="19" t="n"/>
      <c r="D190" s="6">
        <f>IF(B190&amp;""="","",IFERROR(INDEX('المكونات'!$B$6:$B$305,MATCH(B190&amp;"",'المكونات'!$A$6:$A$305,0))&amp;"","مكون غير موجود"))</f>
        <v/>
      </c>
      <c r="E190" s="17">
        <f>IF(B190&amp;""="","",IFERROR(INDEX('المكونات'!$C$6:$C$305,MATCH(B190&amp;"",'المكونات'!$A$6:$A$305,0)),""))</f>
        <v/>
      </c>
      <c r="F190" s="17">
        <f>IF(AND(ISNUMBER(E190),ISNUMBER(C190)),ROUND(C190*E190,4),"")</f>
        <v/>
      </c>
      <c r="G190" s="17">
        <f>IF(ISNUMBER(F190),IF(B190&amp;""='الإعدادات'!$B$5&amp;"",ROUND(F190*(1+N('الإعدادات'!$B$6)),4),F190),"")</f>
        <v/>
      </c>
    </row>
    <row r="191">
      <c r="A191" s="5" t="n"/>
      <c r="B191" s="5" t="n"/>
      <c r="C191" s="19" t="n"/>
      <c r="D191" s="6">
        <f>IF(B191&amp;""="","",IFERROR(INDEX('المكونات'!$B$6:$B$305,MATCH(B191&amp;"",'المكونات'!$A$6:$A$305,0))&amp;"","مكون غير موجود"))</f>
        <v/>
      </c>
      <c r="E191" s="17">
        <f>IF(B191&amp;""="","",IFERROR(INDEX('المكونات'!$C$6:$C$305,MATCH(B191&amp;"",'المكونات'!$A$6:$A$305,0)),""))</f>
        <v/>
      </c>
      <c r="F191" s="17">
        <f>IF(AND(ISNUMBER(E191),ISNUMBER(C191)),ROUND(C191*E191,4),"")</f>
        <v/>
      </c>
      <c r="G191" s="17">
        <f>IF(ISNUMBER(F191),IF(B191&amp;""='الإعدادات'!$B$5&amp;"",ROUND(F191*(1+N('الإعدادات'!$B$6)),4),F191),"")</f>
        <v/>
      </c>
    </row>
    <row r="192">
      <c r="A192" s="5" t="n"/>
      <c r="B192" s="5" t="n"/>
      <c r="C192" s="19" t="n"/>
      <c r="D192" s="6">
        <f>IF(B192&amp;""="","",IFERROR(INDEX('المكونات'!$B$6:$B$305,MATCH(B192&amp;"",'المكونات'!$A$6:$A$305,0))&amp;"","مكون غير موجود"))</f>
        <v/>
      </c>
      <c r="E192" s="17">
        <f>IF(B192&amp;""="","",IFERROR(INDEX('المكونات'!$C$6:$C$305,MATCH(B192&amp;"",'المكونات'!$A$6:$A$305,0)),""))</f>
        <v/>
      </c>
      <c r="F192" s="17">
        <f>IF(AND(ISNUMBER(E192),ISNUMBER(C192)),ROUND(C192*E192,4),"")</f>
        <v/>
      </c>
      <c r="G192" s="17">
        <f>IF(ISNUMBER(F192),IF(B192&amp;""='الإعدادات'!$B$5&amp;"",ROUND(F192*(1+N('الإعدادات'!$B$6)),4),F192),"")</f>
        <v/>
      </c>
    </row>
    <row r="193">
      <c r="A193" s="5" t="n"/>
      <c r="B193" s="5" t="n"/>
      <c r="C193" s="19" t="n"/>
      <c r="D193" s="6">
        <f>IF(B193&amp;""="","",IFERROR(INDEX('المكونات'!$B$6:$B$305,MATCH(B193&amp;"",'المكونات'!$A$6:$A$305,0))&amp;"","مكون غير موجود"))</f>
        <v/>
      </c>
      <c r="E193" s="17">
        <f>IF(B193&amp;""="","",IFERROR(INDEX('المكونات'!$C$6:$C$305,MATCH(B193&amp;"",'المكونات'!$A$6:$A$305,0)),""))</f>
        <v/>
      </c>
      <c r="F193" s="17">
        <f>IF(AND(ISNUMBER(E193),ISNUMBER(C193)),ROUND(C193*E193,4),"")</f>
        <v/>
      </c>
      <c r="G193" s="17">
        <f>IF(ISNUMBER(F193),IF(B193&amp;""='الإعدادات'!$B$5&amp;"",ROUND(F193*(1+N('الإعدادات'!$B$6)),4),F193),"")</f>
        <v/>
      </c>
    </row>
    <row r="194">
      <c r="A194" s="5" t="n"/>
      <c r="B194" s="5" t="n"/>
      <c r="C194" s="19" t="n"/>
      <c r="D194" s="6">
        <f>IF(B194&amp;""="","",IFERROR(INDEX('المكونات'!$B$6:$B$305,MATCH(B194&amp;"",'المكونات'!$A$6:$A$305,0))&amp;"","مكون غير موجود"))</f>
        <v/>
      </c>
      <c r="E194" s="17">
        <f>IF(B194&amp;""="","",IFERROR(INDEX('المكونات'!$C$6:$C$305,MATCH(B194&amp;"",'المكونات'!$A$6:$A$305,0)),""))</f>
        <v/>
      </c>
      <c r="F194" s="17">
        <f>IF(AND(ISNUMBER(E194),ISNUMBER(C194)),ROUND(C194*E194,4),"")</f>
        <v/>
      </c>
      <c r="G194" s="17">
        <f>IF(ISNUMBER(F194),IF(B194&amp;""='الإعدادات'!$B$5&amp;"",ROUND(F194*(1+N('الإعدادات'!$B$6)),4),F194),"")</f>
        <v/>
      </c>
    </row>
    <row r="195">
      <c r="A195" s="5" t="n"/>
      <c r="B195" s="5" t="n"/>
      <c r="C195" s="19" t="n"/>
      <c r="D195" s="6">
        <f>IF(B195&amp;""="","",IFERROR(INDEX('المكونات'!$B$6:$B$305,MATCH(B195&amp;"",'المكونات'!$A$6:$A$305,0))&amp;"","مكون غير موجود"))</f>
        <v/>
      </c>
      <c r="E195" s="17">
        <f>IF(B195&amp;""="","",IFERROR(INDEX('المكونات'!$C$6:$C$305,MATCH(B195&amp;"",'المكونات'!$A$6:$A$305,0)),""))</f>
        <v/>
      </c>
      <c r="F195" s="17">
        <f>IF(AND(ISNUMBER(E195),ISNUMBER(C195)),ROUND(C195*E195,4),"")</f>
        <v/>
      </c>
      <c r="G195" s="17">
        <f>IF(ISNUMBER(F195),IF(B195&amp;""='الإعدادات'!$B$5&amp;"",ROUND(F195*(1+N('الإعدادات'!$B$6)),4),F195),"")</f>
        <v/>
      </c>
    </row>
    <row r="196">
      <c r="A196" s="5" t="n"/>
      <c r="B196" s="5" t="n"/>
      <c r="C196" s="19" t="n"/>
      <c r="D196" s="6">
        <f>IF(B196&amp;""="","",IFERROR(INDEX('المكونات'!$B$6:$B$305,MATCH(B196&amp;"",'المكونات'!$A$6:$A$305,0))&amp;"","مكون غير موجود"))</f>
        <v/>
      </c>
      <c r="E196" s="17">
        <f>IF(B196&amp;""="","",IFERROR(INDEX('المكونات'!$C$6:$C$305,MATCH(B196&amp;"",'المكونات'!$A$6:$A$305,0)),""))</f>
        <v/>
      </c>
      <c r="F196" s="17">
        <f>IF(AND(ISNUMBER(E196),ISNUMBER(C196)),ROUND(C196*E196,4),"")</f>
        <v/>
      </c>
      <c r="G196" s="17">
        <f>IF(ISNUMBER(F196),IF(B196&amp;""='الإعدادات'!$B$5&amp;"",ROUND(F196*(1+N('الإعدادات'!$B$6)),4),F196),"")</f>
        <v/>
      </c>
    </row>
    <row r="197">
      <c r="A197" s="5" t="n"/>
      <c r="B197" s="5" t="n"/>
      <c r="C197" s="19" t="n"/>
      <c r="D197" s="6">
        <f>IF(B197&amp;""="","",IFERROR(INDEX('المكونات'!$B$6:$B$305,MATCH(B197&amp;"",'المكونات'!$A$6:$A$305,0))&amp;"","مكون غير موجود"))</f>
        <v/>
      </c>
      <c r="E197" s="17">
        <f>IF(B197&amp;""="","",IFERROR(INDEX('المكونات'!$C$6:$C$305,MATCH(B197&amp;"",'المكونات'!$A$6:$A$305,0)),""))</f>
        <v/>
      </c>
      <c r="F197" s="17">
        <f>IF(AND(ISNUMBER(E197),ISNUMBER(C197)),ROUND(C197*E197,4),"")</f>
        <v/>
      </c>
      <c r="G197" s="17">
        <f>IF(ISNUMBER(F197),IF(B197&amp;""='الإعدادات'!$B$5&amp;"",ROUND(F197*(1+N('الإعدادات'!$B$6)),4),F197),"")</f>
        <v/>
      </c>
    </row>
    <row r="198">
      <c r="A198" s="5" t="n"/>
      <c r="B198" s="5" t="n"/>
      <c r="C198" s="19" t="n"/>
      <c r="D198" s="6">
        <f>IF(B198&amp;""="","",IFERROR(INDEX('المكونات'!$B$6:$B$305,MATCH(B198&amp;"",'المكونات'!$A$6:$A$305,0))&amp;"","مكون غير موجود"))</f>
        <v/>
      </c>
      <c r="E198" s="17">
        <f>IF(B198&amp;""="","",IFERROR(INDEX('المكونات'!$C$6:$C$305,MATCH(B198&amp;"",'المكونات'!$A$6:$A$305,0)),""))</f>
        <v/>
      </c>
      <c r="F198" s="17">
        <f>IF(AND(ISNUMBER(E198),ISNUMBER(C198)),ROUND(C198*E198,4),"")</f>
        <v/>
      </c>
      <c r="G198" s="17">
        <f>IF(ISNUMBER(F198),IF(B198&amp;""='الإعدادات'!$B$5&amp;"",ROUND(F198*(1+N('الإعدادات'!$B$6)),4),F198),"")</f>
        <v/>
      </c>
    </row>
    <row r="199">
      <c r="A199" s="5" t="n"/>
      <c r="B199" s="5" t="n"/>
      <c r="C199" s="19" t="n"/>
      <c r="D199" s="6">
        <f>IF(B199&amp;""="","",IFERROR(INDEX('المكونات'!$B$6:$B$305,MATCH(B199&amp;"",'المكونات'!$A$6:$A$305,0))&amp;"","مكون غير موجود"))</f>
        <v/>
      </c>
      <c r="E199" s="17">
        <f>IF(B199&amp;""="","",IFERROR(INDEX('المكونات'!$C$6:$C$305,MATCH(B199&amp;"",'المكونات'!$A$6:$A$305,0)),""))</f>
        <v/>
      </c>
      <c r="F199" s="17">
        <f>IF(AND(ISNUMBER(E199),ISNUMBER(C199)),ROUND(C199*E199,4),"")</f>
        <v/>
      </c>
      <c r="G199" s="17">
        <f>IF(ISNUMBER(F199),IF(B199&amp;""='الإعدادات'!$B$5&amp;"",ROUND(F199*(1+N('الإعدادات'!$B$6)),4),F199),"")</f>
        <v/>
      </c>
    </row>
    <row r="200">
      <c r="A200" s="5" t="n"/>
      <c r="B200" s="5" t="n"/>
      <c r="C200" s="19" t="n"/>
      <c r="D200" s="6">
        <f>IF(B200&amp;""="","",IFERROR(INDEX('المكونات'!$B$6:$B$305,MATCH(B200&amp;"",'المكونات'!$A$6:$A$305,0))&amp;"","مكون غير موجود"))</f>
        <v/>
      </c>
      <c r="E200" s="17">
        <f>IF(B200&amp;""="","",IFERROR(INDEX('المكونات'!$C$6:$C$305,MATCH(B200&amp;"",'المكونات'!$A$6:$A$305,0)),""))</f>
        <v/>
      </c>
      <c r="F200" s="17">
        <f>IF(AND(ISNUMBER(E200),ISNUMBER(C200)),ROUND(C200*E200,4),"")</f>
        <v/>
      </c>
      <c r="G200" s="17">
        <f>IF(ISNUMBER(F200),IF(B200&amp;""='الإعدادات'!$B$5&amp;"",ROUND(F200*(1+N('الإعدادات'!$B$6)),4),F200),"")</f>
        <v/>
      </c>
    </row>
    <row r="201">
      <c r="A201" s="5" t="n"/>
      <c r="B201" s="5" t="n"/>
      <c r="C201" s="19" t="n"/>
      <c r="D201" s="6">
        <f>IF(B201&amp;""="","",IFERROR(INDEX('المكونات'!$B$6:$B$305,MATCH(B201&amp;"",'المكونات'!$A$6:$A$305,0))&amp;"","مكون غير موجود"))</f>
        <v/>
      </c>
      <c r="E201" s="17">
        <f>IF(B201&amp;""="","",IFERROR(INDEX('المكونات'!$C$6:$C$305,MATCH(B201&amp;"",'المكونات'!$A$6:$A$305,0)),""))</f>
        <v/>
      </c>
      <c r="F201" s="17">
        <f>IF(AND(ISNUMBER(E201),ISNUMBER(C201)),ROUND(C201*E201,4),"")</f>
        <v/>
      </c>
      <c r="G201" s="17">
        <f>IF(ISNUMBER(F201),IF(B201&amp;""='الإعدادات'!$B$5&amp;"",ROUND(F201*(1+N('الإعدادات'!$B$6)),4),F201),"")</f>
        <v/>
      </c>
    </row>
    <row r="202">
      <c r="A202" s="5" t="n"/>
      <c r="B202" s="5" t="n"/>
      <c r="C202" s="19" t="n"/>
      <c r="D202" s="6">
        <f>IF(B202&amp;""="","",IFERROR(INDEX('المكونات'!$B$6:$B$305,MATCH(B202&amp;"",'المكونات'!$A$6:$A$305,0))&amp;"","مكون غير موجود"))</f>
        <v/>
      </c>
      <c r="E202" s="17">
        <f>IF(B202&amp;""="","",IFERROR(INDEX('المكونات'!$C$6:$C$305,MATCH(B202&amp;"",'المكونات'!$A$6:$A$305,0)),""))</f>
        <v/>
      </c>
      <c r="F202" s="17">
        <f>IF(AND(ISNUMBER(E202),ISNUMBER(C202)),ROUND(C202*E202,4),"")</f>
        <v/>
      </c>
      <c r="G202" s="17">
        <f>IF(ISNUMBER(F202),IF(B202&amp;""='الإعدادات'!$B$5&amp;"",ROUND(F202*(1+N('الإعدادات'!$B$6)),4),F202),"")</f>
        <v/>
      </c>
    </row>
    <row r="203">
      <c r="A203" s="5" t="n"/>
      <c r="B203" s="5" t="n"/>
      <c r="C203" s="19" t="n"/>
      <c r="D203" s="6">
        <f>IF(B203&amp;""="","",IFERROR(INDEX('المكونات'!$B$6:$B$305,MATCH(B203&amp;"",'المكونات'!$A$6:$A$305,0))&amp;"","مكون غير موجود"))</f>
        <v/>
      </c>
      <c r="E203" s="17">
        <f>IF(B203&amp;""="","",IFERROR(INDEX('المكونات'!$C$6:$C$305,MATCH(B203&amp;"",'المكونات'!$A$6:$A$305,0)),""))</f>
        <v/>
      </c>
      <c r="F203" s="17">
        <f>IF(AND(ISNUMBER(E203),ISNUMBER(C203)),ROUND(C203*E203,4),"")</f>
        <v/>
      </c>
      <c r="G203" s="17">
        <f>IF(ISNUMBER(F203),IF(B203&amp;""='الإعدادات'!$B$5&amp;"",ROUND(F203*(1+N('الإعدادات'!$B$6)),4),F203),"")</f>
        <v/>
      </c>
    </row>
    <row r="204">
      <c r="A204" s="5" t="n"/>
      <c r="B204" s="5" t="n"/>
      <c r="C204" s="19" t="n"/>
      <c r="D204" s="6">
        <f>IF(B204&amp;""="","",IFERROR(INDEX('المكونات'!$B$6:$B$305,MATCH(B204&amp;"",'المكونات'!$A$6:$A$305,0))&amp;"","مكون غير موجود"))</f>
        <v/>
      </c>
      <c r="E204" s="17">
        <f>IF(B204&amp;""="","",IFERROR(INDEX('المكونات'!$C$6:$C$305,MATCH(B204&amp;"",'المكونات'!$A$6:$A$305,0)),""))</f>
        <v/>
      </c>
      <c r="F204" s="17">
        <f>IF(AND(ISNUMBER(E204),ISNUMBER(C204)),ROUND(C204*E204,4),"")</f>
        <v/>
      </c>
      <c r="G204" s="17">
        <f>IF(ISNUMBER(F204),IF(B204&amp;""='الإعدادات'!$B$5&amp;"",ROUND(F204*(1+N('الإعدادات'!$B$6)),4),F204),"")</f>
        <v/>
      </c>
    </row>
    <row r="205">
      <c r="A205" s="5" t="n"/>
      <c r="B205" s="5" t="n"/>
      <c r="C205" s="19" t="n"/>
      <c r="D205" s="6">
        <f>IF(B205&amp;""="","",IFERROR(INDEX('المكونات'!$B$6:$B$305,MATCH(B205&amp;"",'المكونات'!$A$6:$A$305,0))&amp;"","مكون غير موجود"))</f>
        <v/>
      </c>
      <c r="E205" s="17">
        <f>IF(B205&amp;""="","",IFERROR(INDEX('المكونات'!$C$6:$C$305,MATCH(B205&amp;"",'المكونات'!$A$6:$A$305,0)),""))</f>
        <v/>
      </c>
      <c r="F205" s="17">
        <f>IF(AND(ISNUMBER(E205),ISNUMBER(C205)),ROUND(C205*E205,4),"")</f>
        <v/>
      </c>
      <c r="G205" s="17">
        <f>IF(ISNUMBER(F205),IF(B205&amp;""='الإعدادات'!$B$5&amp;"",ROUND(F205*(1+N('الإعدادات'!$B$6)),4),F205),"")</f>
        <v/>
      </c>
    </row>
    <row r="206">
      <c r="A206" s="5" t="n"/>
      <c r="B206" s="5" t="n"/>
      <c r="C206" s="19" t="n"/>
      <c r="D206" s="6">
        <f>IF(B206&amp;""="","",IFERROR(INDEX('المكونات'!$B$6:$B$305,MATCH(B206&amp;"",'المكونات'!$A$6:$A$305,0))&amp;"","مكون غير موجود"))</f>
        <v/>
      </c>
      <c r="E206" s="17">
        <f>IF(B206&amp;""="","",IFERROR(INDEX('المكونات'!$C$6:$C$305,MATCH(B206&amp;"",'المكونات'!$A$6:$A$305,0)),""))</f>
        <v/>
      </c>
      <c r="F206" s="17">
        <f>IF(AND(ISNUMBER(E206),ISNUMBER(C206)),ROUND(C206*E206,4),"")</f>
        <v/>
      </c>
      <c r="G206" s="17">
        <f>IF(ISNUMBER(F206),IF(B206&amp;""='الإعدادات'!$B$5&amp;"",ROUND(F206*(1+N('الإعدادات'!$B$6)),4),F206),"")</f>
        <v/>
      </c>
    </row>
    <row r="207">
      <c r="A207" s="5" t="n"/>
      <c r="B207" s="5" t="n"/>
      <c r="C207" s="19" t="n"/>
      <c r="D207" s="6">
        <f>IF(B207&amp;""="","",IFERROR(INDEX('المكونات'!$B$6:$B$305,MATCH(B207&amp;"",'المكونات'!$A$6:$A$305,0))&amp;"","مكون غير موجود"))</f>
        <v/>
      </c>
      <c r="E207" s="17">
        <f>IF(B207&amp;""="","",IFERROR(INDEX('المكونات'!$C$6:$C$305,MATCH(B207&amp;"",'المكونات'!$A$6:$A$305,0)),""))</f>
        <v/>
      </c>
      <c r="F207" s="17">
        <f>IF(AND(ISNUMBER(E207),ISNUMBER(C207)),ROUND(C207*E207,4),"")</f>
        <v/>
      </c>
      <c r="G207" s="17">
        <f>IF(ISNUMBER(F207),IF(B207&amp;""='الإعدادات'!$B$5&amp;"",ROUND(F207*(1+N('الإعدادات'!$B$6)),4),F207),"")</f>
        <v/>
      </c>
    </row>
    <row r="208">
      <c r="A208" s="5" t="n"/>
      <c r="B208" s="5" t="n"/>
      <c r="C208" s="19" t="n"/>
      <c r="D208" s="6">
        <f>IF(B208&amp;""="","",IFERROR(INDEX('المكونات'!$B$6:$B$305,MATCH(B208&amp;"",'المكونات'!$A$6:$A$305,0))&amp;"","مكون غير موجود"))</f>
        <v/>
      </c>
      <c r="E208" s="17">
        <f>IF(B208&amp;""="","",IFERROR(INDEX('المكونات'!$C$6:$C$305,MATCH(B208&amp;"",'المكونات'!$A$6:$A$305,0)),""))</f>
        <v/>
      </c>
      <c r="F208" s="17">
        <f>IF(AND(ISNUMBER(E208),ISNUMBER(C208)),ROUND(C208*E208,4),"")</f>
        <v/>
      </c>
      <c r="G208" s="17">
        <f>IF(ISNUMBER(F208),IF(B208&amp;""='الإعدادات'!$B$5&amp;"",ROUND(F208*(1+N('الإعدادات'!$B$6)),4),F208),"")</f>
        <v/>
      </c>
    </row>
    <row r="209">
      <c r="A209" s="5" t="n"/>
      <c r="B209" s="5" t="n"/>
      <c r="C209" s="19" t="n"/>
      <c r="D209" s="6">
        <f>IF(B209&amp;""="","",IFERROR(INDEX('المكونات'!$B$6:$B$305,MATCH(B209&amp;"",'المكونات'!$A$6:$A$305,0))&amp;"","مكون غير موجود"))</f>
        <v/>
      </c>
      <c r="E209" s="17">
        <f>IF(B209&amp;""="","",IFERROR(INDEX('المكونات'!$C$6:$C$305,MATCH(B209&amp;"",'المكونات'!$A$6:$A$305,0)),""))</f>
        <v/>
      </c>
      <c r="F209" s="17">
        <f>IF(AND(ISNUMBER(E209),ISNUMBER(C209)),ROUND(C209*E209,4),"")</f>
        <v/>
      </c>
      <c r="G209" s="17">
        <f>IF(ISNUMBER(F209),IF(B209&amp;""='الإعدادات'!$B$5&amp;"",ROUND(F209*(1+N('الإعدادات'!$B$6)),4),F209),"")</f>
        <v/>
      </c>
    </row>
    <row r="210">
      <c r="A210" s="5" t="n"/>
      <c r="B210" s="5" t="n"/>
      <c r="C210" s="19" t="n"/>
      <c r="D210" s="6">
        <f>IF(B210&amp;""="","",IFERROR(INDEX('المكونات'!$B$6:$B$305,MATCH(B210&amp;"",'المكونات'!$A$6:$A$305,0))&amp;"","مكون غير موجود"))</f>
        <v/>
      </c>
      <c r="E210" s="17">
        <f>IF(B210&amp;""="","",IFERROR(INDEX('المكونات'!$C$6:$C$305,MATCH(B210&amp;"",'المكونات'!$A$6:$A$305,0)),""))</f>
        <v/>
      </c>
      <c r="F210" s="17">
        <f>IF(AND(ISNUMBER(E210),ISNUMBER(C210)),ROUND(C210*E210,4),"")</f>
        <v/>
      </c>
      <c r="G210" s="17">
        <f>IF(ISNUMBER(F210),IF(B210&amp;""='الإعدادات'!$B$5&amp;"",ROUND(F210*(1+N('الإعدادات'!$B$6)),4),F210),"")</f>
        <v/>
      </c>
    </row>
    <row r="211">
      <c r="A211" s="5" t="n"/>
      <c r="B211" s="5" t="n"/>
      <c r="C211" s="19" t="n"/>
      <c r="D211" s="6">
        <f>IF(B211&amp;""="","",IFERROR(INDEX('المكونات'!$B$6:$B$305,MATCH(B211&amp;"",'المكونات'!$A$6:$A$305,0))&amp;"","مكون غير موجود"))</f>
        <v/>
      </c>
      <c r="E211" s="17">
        <f>IF(B211&amp;""="","",IFERROR(INDEX('المكونات'!$C$6:$C$305,MATCH(B211&amp;"",'المكونات'!$A$6:$A$305,0)),""))</f>
        <v/>
      </c>
      <c r="F211" s="17">
        <f>IF(AND(ISNUMBER(E211),ISNUMBER(C211)),ROUND(C211*E211,4),"")</f>
        <v/>
      </c>
      <c r="G211" s="17">
        <f>IF(ISNUMBER(F211),IF(B211&amp;""='الإعدادات'!$B$5&amp;"",ROUND(F211*(1+N('الإعدادات'!$B$6)),4),F211),"")</f>
        <v/>
      </c>
    </row>
    <row r="212">
      <c r="A212" s="5" t="n"/>
      <c r="B212" s="5" t="n"/>
      <c r="C212" s="19" t="n"/>
      <c r="D212" s="6">
        <f>IF(B212&amp;""="","",IFERROR(INDEX('المكونات'!$B$6:$B$305,MATCH(B212&amp;"",'المكونات'!$A$6:$A$305,0))&amp;"","مكون غير موجود"))</f>
        <v/>
      </c>
      <c r="E212" s="17">
        <f>IF(B212&amp;""="","",IFERROR(INDEX('المكونات'!$C$6:$C$305,MATCH(B212&amp;"",'المكونات'!$A$6:$A$305,0)),""))</f>
        <v/>
      </c>
      <c r="F212" s="17">
        <f>IF(AND(ISNUMBER(E212),ISNUMBER(C212)),ROUND(C212*E212,4),"")</f>
        <v/>
      </c>
      <c r="G212" s="17">
        <f>IF(ISNUMBER(F212),IF(B212&amp;""='الإعدادات'!$B$5&amp;"",ROUND(F212*(1+N('الإعدادات'!$B$6)),4),F212),"")</f>
        <v/>
      </c>
    </row>
    <row r="213">
      <c r="A213" s="5" t="n"/>
      <c r="B213" s="5" t="n"/>
      <c r="C213" s="19" t="n"/>
      <c r="D213" s="6">
        <f>IF(B213&amp;""="","",IFERROR(INDEX('المكونات'!$B$6:$B$305,MATCH(B213&amp;"",'المكونات'!$A$6:$A$305,0))&amp;"","مكون غير موجود"))</f>
        <v/>
      </c>
      <c r="E213" s="17">
        <f>IF(B213&amp;""="","",IFERROR(INDEX('المكونات'!$C$6:$C$305,MATCH(B213&amp;"",'المكونات'!$A$6:$A$305,0)),""))</f>
        <v/>
      </c>
      <c r="F213" s="17">
        <f>IF(AND(ISNUMBER(E213),ISNUMBER(C213)),ROUND(C213*E213,4),"")</f>
        <v/>
      </c>
      <c r="G213" s="17">
        <f>IF(ISNUMBER(F213),IF(B213&amp;""='الإعدادات'!$B$5&amp;"",ROUND(F213*(1+N('الإعدادات'!$B$6)),4),F213),"")</f>
        <v/>
      </c>
    </row>
    <row r="214">
      <c r="A214" s="5" t="n"/>
      <c r="B214" s="5" t="n"/>
      <c r="C214" s="19" t="n"/>
      <c r="D214" s="6">
        <f>IF(B214&amp;""="","",IFERROR(INDEX('المكونات'!$B$6:$B$305,MATCH(B214&amp;"",'المكونات'!$A$6:$A$305,0))&amp;"","مكون غير موجود"))</f>
        <v/>
      </c>
      <c r="E214" s="17">
        <f>IF(B214&amp;""="","",IFERROR(INDEX('المكونات'!$C$6:$C$305,MATCH(B214&amp;"",'المكونات'!$A$6:$A$305,0)),""))</f>
        <v/>
      </c>
      <c r="F214" s="17">
        <f>IF(AND(ISNUMBER(E214),ISNUMBER(C214)),ROUND(C214*E214,4),"")</f>
        <v/>
      </c>
      <c r="G214" s="17">
        <f>IF(ISNUMBER(F214),IF(B214&amp;""='الإعدادات'!$B$5&amp;"",ROUND(F214*(1+N('الإعدادات'!$B$6)),4),F214),"")</f>
        <v/>
      </c>
    </row>
    <row r="215">
      <c r="A215" s="5" t="n"/>
      <c r="B215" s="5" t="n"/>
      <c r="C215" s="19" t="n"/>
      <c r="D215" s="6">
        <f>IF(B215&amp;""="","",IFERROR(INDEX('المكونات'!$B$6:$B$305,MATCH(B215&amp;"",'المكونات'!$A$6:$A$305,0))&amp;"","مكون غير موجود"))</f>
        <v/>
      </c>
      <c r="E215" s="17">
        <f>IF(B215&amp;""="","",IFERROR(INDEX('المكونات'!$C$6:$C$305,MATCH(B215&amp;"",'المكونات'!$A$6:$A$305,0)),""))</f>
        <v/>
      </c>
      <c r="F215" s="17">
        <f>IF(AND(ISNUMBER(E215),ISNUMBER(C215)),ROUND(C215*E215,4),"")</f>
        <v/>
      </c>
      <c r="G215" s="17">
        <f>IF(ISNUMBER(F215),IF(B215&amp;""='الإعدادات'!$B$5&amp;"",ROUND(F215*(1+N('الإعدادات'!$B$6)),4),F215),"")</f>
        <v/>
      </c>
    </row>
    <row r="216">
      <c r="A216" s="5" t="n"/>
      <c r="B216" s="5" t="n"/>
      <c r="C216" s="19" t="n"/>
      <c r="D216" s="6">
        <f>IF(B216&amp;""="","",IFERROR(INDEX('المكونات'!$B$6:$B$305,MATCH(B216&amp;"",'المكونات'!$A$6:$A$305,0))&amp;"","مكون غير موجود"))</f>
        <v/>
      </c>
      <c r="E216" s="17">
        <f>IF(B216&amp;""="","",IFERROR(INDEX('المكونات'!$C$6:$C$305,MATCH(B216&amp;"",'المكونات'!$A$6:$A$305,0)),""))</f>
        <v/>
      </c>
      <c r="F216" s="17">
        <f>IF(AND(ISNUMBER(E216),ISNUMBER(C216)),ROUND(C216*E216,4),"")</f>
        <v/>
      </c>
      <c r="G216" s="17">
        <f>IF(ISNUMBER(F216),IF(B216&amp;""='الإعدادات'!$B$5&amp;"",ROUND(F216*(1+N('الإعدادات'!$B$6)),4),F216),"")</f>
        <v/>
      </c>
    </row>
    <row r="217">
      <c r="A217" s="5" t="n"/>
      <c r="B217" s="5" t="n"/>
      <c r="C217" s="19" t="n"/>
      <c r="D217" s="6">
        <f>IF(B217&amp;""="","",IFERROR(INDEX('المكونات'!$B$6:$B$305,MATCH(B217&amp;"",'المكونات'!$A$6:$A$305,0))&amp;"","مكون غير موجود"))</f>
        <v/>
      </c>
      <c r="E217" s="17">
        <f>IF(B217&amp;""="","",IFERROR(INDEX('المكونات'!$C$6:$C$305,MATCH(B217&amp;"",'المكونات'!$A$6:$A$305,0)),""))</f>
        <v/>
      </c>
      <c r="F217" s="17">
        <f>IF(AND(ISNUMBER(E217),ISNUMBER(C217)),ROUND(C217*E217,4),"")</f>
        <v/>
      </c>
      <c r="G217" s="17">
        <f>IF(ISNUMBER(F217),IF(B217&amp;""='الإعدادات'!$B$5&amp;"",ROUND(F217*(1+N('الإعدادات'!$B$6)),4),F217),"")</f>
        <v/>
      </c>
    </row>
    <row r="218">
      <c r="A218" s="5" t="n"/>
      <c r="B218" s="5" t="n"/>
      <c r="C218" s="19" t="n"/>
      <c r="D218" s="6">
        <f>IF(B218&amp;""="","",IFERROR(INDEX('المكونات'!$B$6:$B$305,MATCH(B218&amp;"",'المكونات'!$A$6:$A$305,0))&amp;"","مكون غير موجود"))</f>
        <v/>
      </c>
      <c r="E218" s="17">
        <f>IF(B218&amp;""="","",IFERROR(INDEX('المكونات'!$C$6:$C$305,MATCH(B218&amp;"",'المكونات'!$A$6:$A$305,0)),""))</f>
        <v/>
      </c>
      <c r="F218" s="17">
        <f>IF(AND(ISNUMBER(E218),ISNUMBER(C218)),ROUND(C218*E218,4),"")</f>
        <v/>
      </c>
      <c r="G218" s="17">
        <f>IF(ISNUMBER(F218),IF(B218&amp;""='الإعدادات'!$B$5&amp;"",ROUND(F218*(1+N('الإعدادات'!$B$6)),4),F218),"")</f>
        <v/>
      </c>
    </row>
    <row r="219">
      <c r="A219" s="5" t="n"/>
      <c r="B219" s="5" t="n"/>
      <c r="C219" s="19" t="n"/>
      <c r="D219" s="6">
        <f>IF(B219&amp;""="","",IFERROR(INDEX('المكونات'!$B$6:$B$305,MATCH(B219&amp;"",'المكونات'!$A$6:$A$305,0))&amp;"","مكون غير موجود"))</f>
        <v/>
      </c>
      <c r="E219" s="17">
        <f>IF(B219&amp;""="","",IFERROR(INDEX('المكونات'!$C$6:$C$305,MATCH(B219&amp;"",'المكونات'!$A$6:$A$305,0)),""))</f>
        <v/>
      </c>
      <c r="F219" s="17">
        <f>IF(AND(ISNUMBER(E219),ISNUMBER(C219)),ROUND(C219*E219,4),"")</f>
        <v/>
      </c>
      <c r="G219" s="17">
        <f>IF(ISNUMBER(F219),IF(B219&amp;""='الإعدادات'!$B$5&amp;"",ROUND(F219*(1+N('الإعدادات'!$B$6)),4),F219),"")</f>
        <v/>
      </c>
    </row>
    <row r="220">
      <c r="A220" s="5" t="n"/>
      <c r="B220" s="5" t="n"/>
      <c r="C220" s="19" t="n"/>
      <c r="D220" s="6">
        <f>IF(B220&amp;""="","",IFERROR(INDEX('المكونات'!$B$6:$B$305,MATCH(B220&amp;"",'المكونات'!$A$6:$A$305,0))&amp;"","مكون غير موجود"))</f>
        <v/>
      </c>
      <c r="E220" s="17">
        <f>IF(B220&amp;""="","",IFERROR(INDEX('المكونات'!$C$6:$C$305,MATCH(B220&amp;"",'المكونات'!$A$6:$A$305,0)),""))</f>
        <v/>
      </c>
      <c r="F220" s="17">
        <f>IF(AND(ISNUMBER(E220),ISNUMBER(C220)),ROUND(C220*E220,4),"")</f>
        <v/>
      </c>
      <c r="G220" s="17">
        <f>IF(ISNUMBER(F220),IF(B220&amp;""='الإعدادات'!$B$5&amp;"",ROUND(F220*(1+N('الإعدادات'!$B$6)),4),F220),"")</f>
        <v/>
      </c>
    </row>
    <row r="221">
      <c r="A221" s="5" t="n"/>
      <c r="B221" s="5" t="n"/>
      <c r="C221" s="19" t="n"/>
      <c r="D221" s="6">
        <f>IF(B221&amp;""="","",IFERROR(INDEX('المكونات'!$B$6:$B$305,MATCH(B221&amp;"",'المكونات'!$A$6:$A$305,0))&amp;"","مكون غير موجود"))</f>
        <v/>
      </c>
      <c r="E221" s="17">
        <f>IF(B221&amp;""="","",IFERROR(INDEX('المكونات'!$C$6:$C$305,MATCH(B221&amp;"",'المكونات'!$A$6:$A$305,0)),""))</f>
        <v/>
      </c>
      <c r="F221" s="17">
        <f>IF(AND(ISNUMBER(E221),ISNUMBER(C221)),ROUND(C221*E221,4),"")</f>
        <v/>
      </c>
      <c r="G221" s="17">
        <f>IF(ISNUMBER(F221),IF(B221&amp;""='الإعدادات'!$B$5&amp;"",ROUND(F221*(1+N('الإعدادات'!$B$6)),4),F221),"")</f>
        <v/>
      </c>
    </row>
    <row r="222">
      <c r="A222" s="5" t="n"/>
      <c r="B222" s="5" t="n"/>
      <c r="C222" s="19" t="n"/>
      <c r="D222" s="6">
        <f>IF(B222&amp;""="","",IFERROR(INDEX('المكونات'!$B$6:$B$305,MATCH(B222&amp;"",'المكونات'!$A$6:$A$305,0))&amp;"","مكون غير موجود"))</f>
        <v/>
      </c>
      <c r="E222" s="17">
        <f>IF(B222&amp;""="","",IFERROR(INDEX('المكونات'!$C$6:$C$305,MATCH(B222&amp;"",'المكونات'!$A$6:$A$305,0)),""))</f>
        <v/>
      </c>
      <c r="F222" s="17">
        <f>IF(AND(ISNUMBER(E222),ISNUMBER(C222)),ROUND(C222*E222,4),"")</f>
        <v/>
      </c>
      <c r="G222" s="17">
        <f>IF(ISNUMBER(F222),IF(B222&amp;""='الإعدادات'!$B$5&amp;"",ROUND(F222*(1+N('الإعدادات'!$B$6)),4),F222),"")</f>
        <v/>
      </c>
    </row>
    <row r="223">
      <c r="A223" s="5" t="n"/>
      <c r="B223" s="5" t="n"/>
      <c r="C223" s="19" t="n"/>
      <c r="D223" s="6">
        <f>IF(B223&amp;""="","",IFERROR(INDEX('المكونات'!$B$6:$B$305,MATCH(B223&amp;"",'المكونات'!$A$6:$A$305,0))&amp;"","مكون غير موجود"))</f>
        <v/>
      </c>
      <c r="E223" s="17">
        <f>IF(B223&amp;""="","",IFERROR(INDEX('المكونات'!$C$6:$C$305,MATCH(B223&amp;"",'المكونات'!$A$6:$A$305,0)),""))</f>
        <v/>
      </c>
      <c r="F223" s="17">
        <f>IF(AND(ISNUMBER(E223),ISNUMBER(C223)),ROUND(C223*E223,4),"")</f>
        <v/>
      </c>
      <c r="G223" s="17">
        <f>IF(ISNUMBER(F223),IF(B223&amp;""='الإعدادات'!$B$5&amp;"",ROUND(F223*(1+N('الإعدادات'!$B$6)),4),F223),"")</f>
        <v/>
      </c>
    </row>
    <row r="224">
      <c r="A224" s="5" t="n"/>
      <c r="B224" s="5" t="n"/>
      <c r="C224" s="19" t="n"/>
      <c r="D224" s="6">
        <f>IF(B224&amp;""="","",IFERROR(INDEX('المكونات'!$B$6:$B$305,MATCH(B224&amp;"",'المكونات'!$A$6:$A$305,0))&amp;"","مكون غير موجود"))</f>
        <v/>
      </c>
      <c r="E224" s="17">
        <f>IF(B224&amp;""="","",IFERROR(INDEX('المكونات'!$C$6:$C$305,MATCH(B224&amp;"",'المكونات'!$A$6:$A$305,0)),""))</f>
        <v/>
      </c>
      <c r="F224" s="17">
        <f>IF(AND(ISNUMBER(E224),ISNUMBER(C224)),ROUND(C224*E224,4),"")</f>
        <v/>
      </c>
      <c r="G224" s="17">
        <f>IF(ISNUMBER(F224),IF(B224&amp;""='الإعدادات'!$B$5&amp;"",ROUND(F224*(1+N('الإعدادات'!$B$6)),4),F224),"")</f>
        <v/>
      </c>
    </row>
    <row r="225">
      <c r="A225" s="5" t="n"/>
      <c r="B225" s="5" t="n"/>
      <c r="C225" s="19" t="n"/>
      <c r="D225" s="6">
        <f>IF(B225&amp;""="","",IFERROR(INDEX('المكونات'!$B$6:$B$305,MATCH(B225&amp;"",'المكونات'!$A$6:$A$305,0))&amp;"","مكون غير موجود"))</f>
        <v/>
      </c>
      <c r="E225" s="17">
        <f>IF(B225&amp;""="","",IFERROR(INDEX('المكونات'!$C$6:$C$305,MATCH(B225&amp;"",'المكونات'!$A$6:$A$305,0)),""))</f>
        <v/>
      </c>
      <c r="F225" s="17">
        <f>IF(AND(ISNUMBER(E225),ISNUMBER(C225)),ROUND(C225*E225,4),"")</f>
        <v/>
      </c>
      <c r="G225" s="17">
        <f>IF(ISNUMBER(F225),IF(B225&amp;""='الإعدادات'!$B$5&amp;"",ROUND(F225*(1+N('الإعدادات'!$B$6)),4),F225),"")</f>
        <v/>
      </c>
    </row>
    <row r="226">
      <c r="A226" s="5" t="n"/>
      <c r="B226" s="5" t="n"/>
      <c r="C226" s="19" t="n"/>
      <c r="D226" s="6">
        <f>IF(B226&amp;""="","",IFERROR(INDEX('المكونات'!$B$6:$B$305,MATCH(B226&amp;"",'المكونات'!$A$6:$A$305,0))&amp;"","مكون غير موجود"))</f>
        <v/>
      </c>
      <c r="E226" s="17">
        <f>IF(B226&amp;""="","",IFERROR(INDEX('المكونات'!$C$6:$C$305,MATCH(B226&amp;"",'المكونات'!$A$6:$A$305,0)),""))</f>
        <v/>
      </c>
      <c r="F226" s="17">
        <f>IF(AND(ISNUMBER(E226),ISNUMBER(C226)),ROUND(C226*E226,4),"")</f>
        <v/>
      </c>
      <c r="G226" s="17">
        <f>IF(ISNUMBER(F226),IF(B226&amp;""='الإعدادات'!$B$5&amp;"",ROUND(F226*(1+N('الإعدادات'!$B$6)),4),F226),"")</f>
        <v/>
      </c>
    </row>
    <row r="227">
      <c r="A227" s="5" t="n"/>
      <c r="B227" s="5" t="n"/>
      <c r="C227" s="19" t="n"/>
      <c r="D227" s="6">
        <f>IF(B227&amp;""="","",IFERROR(INDEX('المكونات'!$B$6:$B$305,MATCH(B227&amp;"",'المكونات'!$A$6:$A$305,0))&amp;"","مكون غير موجود"))</f>
        <v/>
      </c>
      <c r="E227" s="17">
        <f>IF(B227&amp;""="","",IFERROR(INDEX('المكونات'!$C$6:$C$305,MATCH(B227&amp;"",'المكونات'!$A$6:$A$305,0)),""))</f>
        <v/>
      </c>
      <c r="F227" s="17">
        <f>IF(AND(ISNUMBER(E227),ISNUMBER(C227)),ROUND(C227*E227,4),"")</f>
        <v/>
      </c>
      <c r="G227" s="17">
        <f>IF(ISNUMBER(F227),IF(B227&amp;""='الإعدادات'!$B$5&amp;"",ROUND(F227*(1+N('الإعدادات'!$B$6)),4),F227),"")</f>
        <v/>
      </c>
    </row>
    <row r="228">
      <c r="A228" s="5" t="n"/>
      <c r="B228" s="5" t="n"/>
      <c r="C228" s="19" t="n"/>
      <c r="D228" s="6">
        <f>IF(B228&amp;""="","",IFERROR(INDEX('المكونات'!$B$6:$B$305,MATCH(B228&amp;"",'المكونات'!$A$6:$A$305,0))&amp;"","مكون غير موجود"))</f>
        <v/>
      </c>
      <c r="E228" s="17">
        <f>IF(B228&amp;""="","",IFERROR(INDEX('المكونات'!$C$6:$C$305,MATCH(B228&amp;"",'المكونات'!$A$6:$A$305,0)),""))</f>
        <v/>
      </c>
      <c r="F228" s="17">
        <f>IF(AND(ISNUMBER(E228),ISNUMBER(C228)),ROUND(C228*E228,4),"")</f>
        <v/>
      </c>
      <c r="G228" s="17">
        <f>IF(ISNUMBER(F228),IF(B228&amp;""='الإعدادات'!$B$5&amp;"",ROUND(F228*(1+N('الإعدادات'!$B$6)),4),F228),"")</f>
        <v/>
      </c>
    </row>
    <row r="229">
      <c r="A229" s="5" t="n"/>
      <c r="B229" s="5" t="n"/>
      <c r="C229" s="19" t="n"/>
      <c r="D229" s="6">
        <f>IF(B229&amp;""="","",IFERROR(INDEX('المكونات'!$B$6:$B$305,MATCH(B229&amp;"",'المكونات'!$A$6:$A$305,0))&amp;"","مكون غير موجود"))</f>
        <v/>
      </c>
      <c r="E229" s="17">
        <f>IF(B229&amp;""="","",IFERROR(INDEX('المكونات'!$C$6:$C$305,MATCH(B229&amp;"",'المكونات'!$A$6:$A$305,0)),""))</f>
        <v/>
      </c>
      <c r="F229" s="17">
        <f>IF(AND(ISNUMBER(E229),ISNUMBER(C229)),ROUND(C229*E229,4),"")</f>
        <v/>
      </c>
      <c r="G229" s="17">
        <f>IF(ISNUMBER(F229),IF(B229&amp;""='الإعدادات'!$B$5&amp;"",ROUND(F229*(1+N('الإعدادات'!$B$6)),4),F229),"")</f>
        <v/>
      </c>
    </row>
    <row r="230">
      <c r="A230" s="5" t="n"/>
      <c r="B230" s="5" t="n"/>
      <c r="C230" s="19" t="n"/>
      <c r="D230" s="6">
        <f>IF(B230&amp;""="","",IFERROR(INDEX('المكونات'!$B$6:$B$305,MATCH(B230&amp;"",'المكونات'!$A$6:$A$305,0))&amp;"","مكون غير موجود"))</f>
        <v/>
      </c>
      <c r="E230" s="17">
        <f>IF(B230&amp;""="","",IFERROR(INDEX('المكونات'!$C$6:$C$305,MATCH(B230&amp;"",'المكونات'!$A$6:$A$305,0)),""))</f>
        <v/>
      </c>
      <c r="F230" s="17">
        <f>IF(AND(ISNUMBER(E230),ISNUMBER(C230)),ROUND(C230*E230,4),"")</f>
        <v/>
      </c>
      <c r="G230" s="17">
        <f>IF(ISNUMBER(F230),IF(B230&amp;""='الإعدادات'!$B$5&amp;"",ROUND(F230*(1+N('الإعدادات'!$B$6)),4),F230),"")</f>
        <v/>
      </c>
    </row>
    <row r="231">
      <c r="A231" s="5" t="n"/>
      <c r="B231" s="5" t="n"/>
      <c r="C231" s="19" t="n"/>
      <c r="D231" s="6">
        <f>IF(B231&amp;""="","",IFERROR(INDEX('المكونات'!$B$6:$B$305,MATCH(B231&amp;"",'المكونات'!$A$6:$A$305,0))&amp;"","مكون غير موجود"))</f>
        <v/>
      </c>
      <c r="E231" s="17">
        <f>IF(B231&amp;""="","",IFERROR(INDEX('المكونات'!$C$6:$C$305,MATCH(B231&amp;"",'المكونات'!$A$6:$A$305,0)),""))</f>
        <v/>
      </c>
      <c r="F231" s="17">
        <f>IF(AND(ISNUMBER(E231),ISNUMBER(C231)),ROUND(C231*E231,4),"")</f>
        <v/>
      </c>
      <c r="G231" s="17">
        <f>IF(ISNUMBER(F231),IF(B231&amp;""='الإعدادات'!$B$5&amp;"",ROUND(F231*(1+N('الإعدادات'!$B$6)),4),F231),"")</f>
        <v/>
      </c>
    </row>
    <row r="232">
      <c r="A232" s="5" t="n"/>
      <c r="B232" s="5" t="n"/>
      <c r="C232" s="19" t="n"/>
      <c r="D232" s="6">
        <f>IF(B232&amp;""="","",IFERROR(INDEX('المكونات'!$B$6:$B$305,MATCH(B232&amp;"",'المكونات'!$A$6:$A$305,0))&amp;"","مكون غير موجود"))</f>
        <v/>
      </c>
      <c r="E232" s="17">
        <f>IF(B232&amp;""="","",IFERROR(INDEX('المكونات'!$C$6:$C$305,MATCH(B232&amp;"",'المكونات'!$A$6:$A$305,0)),""))</f>
        <v/>
      </c>
      <c r="F232" s="17">
        <f>IF(AND(ISNUMBER(E232),ISNUMBER(C232)),ROUND(C232*E232,4),"")</f>
        <v/>
      </c>
      <c r="G232" s="17">
        <f>IF(ISNUMBER(F232),IF(B232&amp;""='الإعدادات'!$B$5&amp;"",ROUND(F232*(1+N('الإعدادات'!$B$6)),4),F232),"")</f>
        <v/>
      </c>
    </row>
    <row r="233">
      <c r="A233" s="5" t="n"/>
      <c r="B233" s="5" t="n"/>
      <c r="C233" s="19" t="n"/>
      <c r="D233" s="6">
        <f>IF(B233&amp;""="","",IFERROR(INDEX('المكونات'!$B$6:$B$305,MATCH(B233&amp;"",'المكونات'!$A$6:$A$305,0))&amp;"","مكون غير موجود"))</f>
        <v/>
      </c>
      <c r="E233" s="17">
        <f>IF(B233&amp;""="","",IFERROR(INDEX('المكونات'!$C$6:$C$305,MATCH(B233&amp;"",'المكونات'!$A$6:$A$305,0)),""))</f>
        <v/>
      </c>
      <c r="F233" s="17">
        <f>IF(AND(ISNUMBER(E233),ISNUMBER(C233)),ROUND(C233*E233,4),"")</f>
        <v/>
      </c>
      <c r="G233" s="17">
        <f>IF(ISNUMBER(F233),IF(B233&amp;""='الإعدادات'!$B$5&amp;"",ROUND(F233*(1+N('الإعدادات'!$B$6)),4),F233),"")</f>
        <v/>
      </c>
    </row>
    <row r="234">
      <c r="A234" s="5" t="n"/>
      <c r="B234" s="5" t="n"/>
      <c r="C234" s="19" t="n"/>
      <c r="D234" s="6">
        <f>IF(B234&amp;""="","",IFERROR(INDEX('المكونات'!$B$6:$B$305,MATCH(B234&amp;"",'المكونات'!$A$6:$A$305,0))&amp;"","مكون غير موجود"))</f>
        <v/>
      </c>
      <c r="E234" s="17">
        <f>IF(B234&amp;""="","",IFERROR(INDEX('المكونات'!$C$6:$C$305,MATCH(B234&amp;"",'المكونات'!$A$6:$A$305,0)),""))</f>
        <v/>
      </c>
      <c r="F234" s="17">
        <f>IF(AND(ISNUMBER(E234),ISNUMBER(C234)),ROUND(C234*E234,4),"")</f>
        <v/>
      </c>
      <c r="G234" s="17">
        <f>IF(ISNUMBER(F234),IF(B234&amp;""='الإعدادات'!$B$5&amp;"",ROUND(F234*(1+N('الإعدادات'!$B$6)),4),F234),"")</f>
        <v/>
      </c>
    </row>
    <row r="235">
      <c r="A235" s="5" t="n"/>
      <c r="B235" s="5" t="n"/>
      <c r="C235" s="19" t="n"/>
      <c r="D235" s="6">
        <f>IF(B235&amp;""="","",IFERROR(INDEX('المكونات'!$B$6:$B$305,MATCH(B235&amp;"",'المكونات'!$A$6:$A$305,0))&amp;"","مكون غير موجود"))</f>
        <v/>
      </c>
      <c r="E235" s="17">
        <f>IF(B235&amp;""="","",IFERROR(INDEX('المكونات'!$C$6:$C$305,MATCH(B235&amp;"",'المكونات'!$A$6:$A$305,0)),""))</f>
        <v/>
      </c>
      <c r="F235" s="17">
        <f>IF(AND(ISNUMBER(E235),ISNUMBER(C235)),ROUND(C235*E235,4),"")</f>
        <v/>
      </c>
      <c r="G235" s="17">
        <f>IF(ISNUMBER(F235),IF(B235&amp;""='الإعدادات'!$B$5&amp;"",ROUND(F235*(1+N('الإعدادات'!$B$6)),4),F235),"")</f>
        <v/>
      </c>
    </row>
    <row r="236">
      <c r="A236" s="5" t="n"/>
      <c r="B236" s="5" t="n"/>
      <c r="C236" s="19" t="n"/>
      <c r="D236" s="6">
        <f>IF(B236&amp;""="","",IFERROR(INDEX('المكونات'!$B$6:$B$305,MATCH(B236&amp;"",'المكونات'!$A$6:$A$305,0))&amp;"","مكون غير موجود"))</f>
        <v/>
      </c>
      <c r="E236" s="17">
        <f>IF(B236&amp;""="","",IFERROR(INDEX('المكونات'!$C$6:$C$305,MATCH(B236&amp;"",'المكونات'!$A$6:$A$305,0)),""))</f>
        <v/>
      </c>
      <c r="F236" s="17">
        <f>IF(AND(ISNUMBER(E236),ISNUMBER(C236)),ROUND(C236*E236,4),"")</f>
        <v/>
      </c>
      <c r="G236" s="17">
        <f>IF(ISNUMBER(F236),IF(B236&amp;""='الإعدادات'!$B$5&amp;"",ROUND(F236*(1+N('الإعدادات'!$B$6)),4),F236),"")</f>
        <v/>
      </c>
    </row>
    <row r="237">
      <c r="A237" s="5" t="n"/>
      <c r="B237" s="5" t="n"/>
      <c r="C237" s="19" t="n"/>
      <c r="D237" s="6">
        <f>IF(B237&amp;""="","",IFERROR(INDEX('المكونات'!$B$6:$B$305,MATCH(B237&amp;"",'المكونات'!$A$6:$A$305,0))&amp;"","مكون غير موجود"))</f>
        <v/>
      </c>
      <c r="E237" s="17">
        <f>IF(B237&amp;""="","",IFERROR(INDEX('المكونات'!$C$6:$C$305,MATCH(B237&amp;"",'المكونات'!$A$6:$A$305,0)),""))</f>
        <v/>
      </c>
      <c r="F237" s="17">
        <f>IF(AND(ISNUMBER(E237),ISNUMBER(C237)),ROUND(C237*E237,4),"")</f>
        <v/>
      </c>
      <c r="G237" s="17">
        <f>IF(ISNUMBER(F237),IF(B237&amp;""='الإعدادات'!$B$5&amp;"",ROUND(F237*(1+N('الإعدادات'!$B$6)),4),F237),"")</f>
        <v/>
      </c>
    </row>
    <row r="238">
      <c r="A238" s="5" t="n"/>
      <c r="B238" s="5" t="n"/>
      <c r="C238" s="19" t="n"/>
      <c r="D238" s="6">
        <f>IF(B238&amp;""="","",IFERROR(INDEX('المكونات'!$B$6:$B$305,MATCH(B238&amp;"",'المكونات'!$A$6:$A$305,0))&amp;"","مكون غير موجود"))</f>
        <v/>
      </c>
      <c r="E238" s="17">
        <f>IF(B238&amp;""="","",IFERROR(INDEX('المكونات'!$C$6:$C$305,MATCH(B238&amp;"",'المكونات'!$A$6:$A$305,0)),""))</f>
        <v/>
      </c>
      <c r="F238" s="17">
        <f>IF(AND(ISNUMBER(E238),ISNUMBER(C238)),ROUND(C238*E238,4),"")</f>
        <v/>
      </c>
      <c r="G238" s="17">
        <f>IF(ISNUMBER(F238),IF(B238&amp;""='الإعدادات'!$B$5&amp;"",ROUND(F238*(1+N('الإعدادات'!$B$6)),4),F238),"")</f>
        <v/>
      </c>
    </row>
    <row r="239">
      <c r="A239" s="5" t="n"/>
      <c r="B239" s="5" t="n"/>
      <c r="C239" s="19" t="n"/>
      <c r="D239" s="6">
        <f>IF(B239&amp;""="","",IFERROR(INDEX('المكونات'!$B$6:$B$305,MATCH(B239&amp;"",'المكونات'!$A$6:$A$305,0))&amp;"","مكون غير موجود"))</f>
        <v/>
      </c>
      <c r="E239" s="17">
        <f>IF(B239&amp;""="","",IFERROR(INDEX('المكونات'!$C$6:$C$305,MATCH(B239&amp;"",'المكونات'!$A$6:$A$305,0)),""))</f>
        <v/>
      </c>
      <c r="F239" s="17">
        <f>IF(AND(ISNUMBER(E239),ISNUMBER(C239)),ROUND(C239*E239,4),"")</f>
        <v/>
      </c>
      <c r="G239" s="17">
        <f>IF(ISNUMBER(F239),IF(B239&amp;""='الإعدادات'!$B$5&amp;"",ROUND(F239*(1+N('الإعدادات'!$B$6)),4),F239),"")</f>
        <v/>
      </c>
    </row>
    <row r="240">
      <c r="A240" s="5" t="n"/>
      <c r="B240" s="5" t="n"/>
      <c r="C240" s="19" t="n"/>
      <c r="D240" s="6">
        <f>IF(B240&amp;""="","",IFERROR(INDEX('المكونات'!$B$6:$B$305,MATCH(B240&amp;"",'المكونات'!$A$6:$A$305,0))&amp;"","مكون غير موجود"))</f>
        <v/>
      </c>
      <c r="E240" s="17">
        <f>IF(B240&amp;""="","",IFERROR(INDEX('المكونات'!$C$6:$C$305,MATCH(B240&amp;"",'المكونات'!$A$6:$A$305,0)),""))</f>
        <v/>
      </c>
      <c r="F240" s="17">
        <f>IF(AND(ISNUMBER(E240),ISNUMBER(C240)),ROUND(C240*E240,4),"")</f>
        <v/>
      </c>
      <c r="G240" s="17">
        <f>IF(ISNUMBER(F240),IF(B240&amp;""='الإعدادات'!$B$5&amp;"",ROUND(F240*(1+N('الإعدادات'!$B$6)),4),F240),"")</f>
        <v/>
      </c>
    </row>
    <row r="241">
      <c r="A241" s="5" t="n"/>
      <c r="B241" s="5" t="n"/>
      <c r="C241" s="19" t="n"/>
      <c r="D241" s="6">
        <f>IF(B241&amp;""="","",IFERROR(INDEX('المكونات'!$B$6:$B$305,MATCH(B241&amp;"",'المكونات'!$A$6:$A$305,0))&amp;"","مكون غير موجود"))</f>
        <v/>
      </c>
      <c r="E241" s="17">
        <f>IF(B241&amp;""="","",IFERROR(INDEX('المكونات'!$C$6:$C$305,MATCH(B241&amp;"",'المكونات'!$A$6:$A$305,0)),""))</f>
        <v/>
      </c>
      <c r="F241" s="17">
        <f>IF(AND(ISNUMBER(E241),ISNUMBER(C241)),ROUND(C241*E241,4),"")</f>
        <v/>
      </c>
      <c r="G241" s="17">
        <f>IF(ISNUMBER(F241),IF(B241&amp;""='الإعدادات'!$B$5&amp;"",ROUND(F241*(1+N('الإعدادات'!$B$6)),4),F241),"")</f>
        <v/>
      </c>
    </row>
    <row r="242">
      <c r="A242" s="5" t="n"/>
      <c r="B242" s="5" t="n"/>
      <c r="C242" s="19" t="n"/>
      <c r="D242" s="6">
        <f>IF(B242&amp;""="","",IFERROR(INDEX('المكونات'!$B$6:$B$305,MATCH(B242&amp;"",'المكونات'!$A$6:$A$305,0))&amp;"","مكون غير موجود"))</f>
        <v/>
      </c>
      <c r="E242" s="17">
        <f>IF(B242&amp;""="","",IFERROR(INDEX('المكونات'!$C$6:$C$305,MATCH(B242&amp;"",'المكونات'!$A$6:$A$305,0)),""))</f>
        <v/>
      </c>
      <c r="F242" s="17">
        <f>IF(AND(ISNUMBER(E242),ISNUMBER(C242)),ROUND(C242*E242,4),"")</f>
        <v/>
      </c>
      <c r="G242" s="17">
        <f>IF(ISNUMBER(F242),IF(B242&amp;""='الإعدادات'!$B$5&amp;"",ROUND(F242*(1+N('الإعدادات'!$B$6)),4),F242),"")</f>
        <v/>
      </c>
    </row>
    <row r="243">
      <c r="A243" s="5" t="n"/>
      <c r="B243" s="5" t="n"/>
      <c r="C243" s="19" t="n"/>
      <c r="D243" s="6">
        <f>IF(B243&amp;""="","",IFERROR(INDEX('المكونات'!$B$6:$B$305,MATCH(B243&amp;"",'المكونات'!$A$6:$A$305,0))&amp;"","مكون غير موجود"))</f>
        <v/>
      </c>
      <c r="E243" s="17">
        <f>IF(B243&amp;""="","",IFERROR(INDEX('المكونات'!$C$6:$C$305,MATCH(B243&amp;"",'المكونات'!$A$6:$A$305,0)),""))</f>
        <v/>
      </c>
      <c r="F243" s="17">
        <f>IF(AND(ISNUMBER(E243),ISNUMBER(C243)),ROUND(C243*E243,4),"")</f>
        <v/>
      </c>
      <c r="G243" s="17">
        <f>IF(ISNUMBER(F243),IF(B243&amp;""='الإعدادات'!$B$5&amp;"",ROUND(F243*(1+N('الإعدادات'!$B$6)),4),F243),"")</f>
        <v/>
      </c>
    </row>
    <row r="244">
      <c r="A244" s="5" t="n"/>
      <c r="B244" s="5" t="n"/>
      <c r="C244" s="19" t="n"/>
      <c r="D244" s="6">
        <f>IF(B244&amp;""="","",IFERROR(INDEX('المكونات'!$B$6:$B$305,MATCH(B244&amp;"",'المكونات'!$A$6:$A$305,0))&amp;"","مكون غير موجود"))</f>
        <v/>
      </c>
      <c r="E244" s="17">
        <f>IF(B244&amp;""="","",IFERROR(INDEX('المكونات'!$C$6:$C$305,MATCH(B244&amp;"",'المكونات'!$A$6:$A$305,0)),""))</f>
        <v/>
      </c>
      <c r="F244" s="17">
        <f>IF(AND(ISNUMBER(E244),ISNUMBER(C244)),ROUND(C244*E244,4),"")</f>
        <v/>
      </c>
      <c r="G244" s="17">
        <f>IF(ISNUMBER(F244),IF(B244&amp;""='الإعدادات'!$B$5&amp;"",ROUND(F244*(1+N('الإعدادات'!$B$6)),4),F244),"")</f>
        <v/>
      </c>
    </row>
    <row r="245">
      <c r="A245" s="5" t="n"/>
      <c r="B245" s="5" t="n"/>
      <c r="C245" s="19" t="n"/>
      <c r="D245" s="6">
        <f>IF(B245&amp;""="","",IFERROR(INDEX('المكونات'!$B$6:$B$305,MATCH(B245&amp;"",'المكونات'!$A$6:$A$305,0))&amp;"","مكون غير موجود"))</f>
        <v/>
      </c>
      <c r="E245" s="17">
        <f>IF(B245&amp;""="","",IFERROR(INDEX('المكونات'!$C$6:$C$305,MATCH(B245&amp;"",'المكونات'!$A$6:$A$305,0)),""))</f>
        <v/>
      </c>
      <c r="F245" s="17">
        <f>IF(AND(ISNUMBER(E245),ISNUMBER(C245)),ROUND(C245*E245,4),"")</f>
        <v/>
      </c>
      <c r="G245" s="17">
        <f>IF(ISNUMBER(F245),IF(B245&amp;""='الإعدادات'!$B$5&amp;"",ROUND(F245*(1+N('الإعدادات'!$B$6)),4),F245),"")</f>
        <v/>
      </c>
    </row>
    <row r="246">
      <c r="A246" s="5" t="n"/>
      <c r="B246" s="5" t="n"/>
      <c r="C246" s="19" t="n"/>
      <c r="D246" s="6">
        <f>IF(B246&amp;""="","",IFERROR(INDEX('المكونات'!$B$6:$B$305,MATCH(B246&amp;"",'المكونات'!$A$6:$A$305,0))&amp;"","مكون غير موجود"))</f>
        <v/>
      </c>
      <c r="E246" s="17">
        <f>IF(B246&amp;""="","",IFERROR(INDEX('المكونات'!$C$6:$C$305,MATCH(B246&amp;"",'المكونات'!$A$6:$A$305,0)),""))</f>
        <v/>
      </c>
      <c r="F246" s="17">
        <f>IF(AND(ISNUMBER(E246),ISNUMBER(C246)),ROUND(C246*E246,4),"")</f>
        <v/>
      </c>
      <c r="G246" s="17">
        <f>IF(ISNUMBER(F246),IF(B246&amp;""='الإعدادات'!$B$5&amp;"",ROUND(F246*(1+N('الإعدادات'!$B$6)),4),F246),"")</f>
        <v/>
      </c>
    </row>
    <row r="247">
      <c r="A247" s="5" t="n"/>
      <c r="B247" s="5" t="n"/>
      <c r="C247" s="19" t="n"/>
      <c r="D247" s="6">
        <f>IF(B247&amp;""="","",IFERROR(INDEX('المكونات'!$B$6:$B$305,MATCH(B247&amp;"",'المكونات'!$A$6:$A$305,0))&amp;"","مكون غير موجود"))</f>
        <v/>
      </c>
      <c r="E247" s="17">
        <f>IF(B247&amp;""="","",IFERROR(INDEX('المكونات'!$C$6:$C$305,MATCH(B247&amp;"",'المكونات'!$A$6:$A$305,0)),""))</f>
        <v/>
      </c>
      <c r="F247" s="17">
        <f>IF(AND(ISNUMBER(E247),ISNUMBER(C247)),ROUND(C247*E247,4),"")</f>
        <v/>
      </c>
      <c r="G247" s="17">
        <f>IF(ISNUMBER(F247),IF(B247&amp;""='الإعدادات'!$B$5&amp;"",ROUND(F247*(1+N('الإعدادات'!$B$6)),4),F247),"")</f>
        <v/>
      </c>
    </row>
    <row r="248">
      <c r="A248" s="5" t="n"/>
      <c r="B248" s="5" t="n"/>
      <c r="C248" s="19" t="n"/>
      <c r="D248" s="6">
        <f>IF(B248&amp;""="","",IFERROR(INDEX('المكونات'!$B$6:$B$305,MATCH(B248&amp;"",'المكونات'!$A$6:$A$305,0))&amp;"","مكون غير موجود"))</f>
        <v/>
      </c>
      <c r="E248" s="17">
        <f>IF(B248&amp;""="","",IFERROR(INDEX('المكونات'!$C$6:$C$305,MATCH(B248&amp;"",'المكونات'!$A$6:$A$305,0)),""))</f>
        <v/>
      </c>
      <c r="F248" s="17">
        <f>IF(AND(ISNUMBER(E248),ISNUMBER(C248)),ROUND(C248*E248,4),"")</f>
        <v/>
      </c>
      <c r="G248" s="17">
        <f>IF(ISNUMBER(F248),IF(B248&amp;""='الإعدادات'!$B$5&amp;"",ROUND(F248*(1+N('الإعدادات'!$B$6)),4),F248),"")</f>
        <v/>
      </c>
    </row>
    <row r="249">
      <c r="A249" s="5" t="n"/>
      <c r="B249" s="5" t="n"/>
      <c r="C249" s="19" t="n"/>
      <c r="D249" s="6">
        <f>IF(B249&amp;""="","",IFERROR(INDEX('المكونات'!$B$6:$B$305,MATCH(B249&amp;"",'المكونات'!$A$6:$A$305,0))&amp;"","مكون غير موجود"))</f>
        <v/>
      </c>
      <c r="E249" s="17">
        <f>IF(B249&amp;""="","",IFERROR(INDEX('المكونات'!$C$6:$C$305,MATCH(B249&amp;"",'المكونات'!$A$6:$A$305,0)),""))</f>
        <v/>
      </c>
      <c r="F249" s="17">
        <f>IF(AND(ISNUMBER(E249),ISNUMBER(C249)),ROUND(C249*E249,4),"")</f>
        <v/>
      </c>
      <c r="G249" s="17">
        <f>IF(ISNUMBER(F249),IF(B249&amp;""='الإعدادات'!$B$5&amp;"",ROUND(F249*(1+N('الإعدادات'!$B$6)),4),F249),"")</f>
        <v/>
      </c>
    </row>
    <row r="250">
      <c r="A250" s="5" t="n"/>
      <c r="B250" s="5" t="n"/>
      <c r="C250" s="19" t="n"/>
      <c r="D250" s="6">
        <f>IF(B250&amp;""="","",IFERROR(INDEX('المكونات'!$B$6:$B$305,MATCH(B250&amp;"",'المكونات'!$A$6:$A$305,0))&amp;"","مكون غير موجود"))</f>
        <v/>
      </c>
      <c r="E250" s="17">
        <f>IF(B250&amp;""="","",IFERROR(INDEX('المكونات'!$C$6:$C$305,MATCH(B250&amp;"",'المكونات'!$A$6:$A$305,0)),""))</f>
        <v/>
      </c>
      <c r="F250" s="17">
        <f>IF(AND(ISNUMBER(E250),ISNUMBER(C250)),ROUND(C250*E250,4),"")</f>
        <v/>
      </c>
      <c r="G250" s="17">
        <f>IF(ISNUMBER(F250),IF(B250&amp;""='الإعدادات'!$B$5&amp;"",ROUND(F250*(1+N('الإعدادات'!$B$6)),4),F250),"")</f>
        <v/>
      </c>
    </row>
    <row r="251">
      <c r="A251" s="5" t="n"/>
      <c r="B251" s="5" t="n"/>
      <c r="C251" s="19" t="n"/>
      <c r="D251" s="6">
        <f>IF(B251&amp;""="","",IFERROR(INDEX('المكونات'!$B$6:$B$305,MATCH(B251&amp;"",'المكونات'!$A$6:$A$305,0))&amp;"","مكون غير موجود"))</f>
        <v/>
      </c>
      <c r="E251" s="17">
        <f>IF(B251&amp;""="","",IFERROR(INDEX('المكونات'!$C$6:$C$305,MATCH(B251&amp;"",'المكونات'!$A$6:$A$305,0)),""))</f>
        <v/>
      </c>
      <c r="F251" s="17">
        <f>IF(AND(ISNUMBER(E251),ISNUMBER(C251)),ROUND(C251*E251,4),"")</f>
        <v/>
      </c>
      <c r="G251" s="17">
        <f>IF(ISNUMBER(F251),IF(B251&amp;""='الإعدادات'!$B$5&amp;"",ROUND(F251*(1+N('الإعدادات'!$B$6)),4),F251),"")</f>
        <v/>
      </c>
    </row>
    <row r="252">
      <c r="A252" s="5" t="n"/>
      <c r="B252" s="5" t="n"/>
      <c r="C252" s="19" t="n"/>
      <c r="D252" s="6">
        <f>IF(B252&amp;""="","",IFERROR(INDEX('المكونات'!$B$6:$B$305,MATCH(B252&amp;"",'المكونات'!$A$6:$A$305,0))&amp;"","مكون غير موجود"))</f>
        <v/>
      </c>
      <c r="E252" s="17">
        <f>IF(B252&amp;""="","",IFERROR(INDEX('المكونات'!$C$6:$C$305,MATCH(B252&amp;"",'المكونات'!$A$6:$A$305,0)),""))</f>
        <v/>
      </c>
      <c r="F252" s="17">
        <f>IF(AND(ISNUMBER(E252),ISNUMBER(C252)),ROUND(C252*E252,4),"")</f>
        <v/>
      </c>
      <c r="G252" s="17">
        <f>IF(ISNUMBER(F252),IF(B252&amp;""='الإعدادات'!$B$5&amp;"",ROUND(F252*(1+N('الإعدادات'!$B$6)),4),F252),"")</f>
        <v/>
      </c>
    </row>
    <row r="253">
      <c r="A253" s="5" t="n"/>
      <c r="B253" s="5" t="n"/>
      <c r="C253" s="19" t="n"/>
      <c r="D253" s="6">
        <f>IF(B253&amp;""="","",IFERROR(INDEX('المكونات'!$B$6:$B$305,MATCH(B253&amp;"",'المكونات'!$A$6:$A$305,0))&amp;"","مكون غير موجود"))</f>
        <v/>
      </c>
      <c r="E253" s="17">
        <f>IF(B253&amp;""="","",IFERROR(INDEX('المكونات'!$C$6:$C$305,MATCH(B253&amp;"",'المكونات'!$A$6:$A$305,0)),""))</f>
        <v/>
      </c>
      <c r="F253" s="17">
        <f>IF(AND(ISNUMBER(E253),ISNUMBER(C253)),ROUND(C253*E253,4),"")</f>
        <v/>
      </c>
      <c r="G253" s="17">
        <f>IF(ISNUMBER(F253),IF(B253&amp;""='الإعدادات'!$B$5&amp;"",ROUND(F253*(1+N('الإعدادات'!$B$6)),4),F253),"")</f>
        <v/>
      </c>
    </row>
    <row r="254">
      <c r="A254" s="5" t="n"/>
      <c r="B254" s="5" t="n"/>
      <c r="C254" s="19" t="n"/>
      <c r="D254" s="6">
        <f>IF(B254&amp;""="","",IFERROR(INDEX('المكونات'!$B$6:$B$305,MATCH(B254&amp;"",'المكونات'!$A$6:$A$305,0))&amp;"","مكون غير موجود"))</f>
        <v/>
      </c>
      <c r="E254" s="17">
        <f>IF(B254&amp;""="","",IFERROR(INDEX('المكونات'!$C$6:$C$305,MATCH(B254&amp;"",'المكونات'!$A$6:$A$305,0)),""))</f>
        <v/>
      </c>
      <c r="F254" s="17">
        <f>IF(AND(ISNUMBER(E254),ISNUMBER(C254)),ROUND(C254*E254,4),"")</f>
        <v/>
      </c>
      <c r="G254" s="17">
        <f>IF(ISNUMBER(F254),IF(B254&amp;""='الإعدادات'!$B$5&amp;"",ROUND(F254*(1+N('الإعدادات'!$B$6)),4),F254),"")</f>
        <v/>
      </c>
    </row>
    <row r="255">
      <c r="A255" s="5" t="n"/>
      <c r="B255" s="5" t="n"/>
      <c r="C255" s="19" t="n"/>
      <c r="D255" s="6">
        <f>IF(B255&amp;""="","",IFERROR(INDEX('المكونات'!$B$6:$B$305,MATCH(B255&amp;"",'المكونات'!$A$6:$A$305,0))&amp;"","مكون غير موجود"))</f>
        <v/>
      </c>
      <c r="E255" s="17">
        <f>IF(B255&amp;""="","",IFERROR(INDEX('المكونات'!$C$6:$C$305,MATCH(B255&amp;"",'المكونات'!$A$6:$A$305,0)),""))</f>
        <v/>
      </c>
      <c r="F255" s="17">
        <f>IF(AND(ISNUMBER(E255),ISNUMBER(C255)),ROUND(C255*E255,4),"")</f>
        <v/>
      </c>
      <c r="G255" s="17">
        <f>IF(ISNUMBER(F255),IF(B255&amp;""='الإعدادات'!$B$5&amp;"",ROUND(F255*(1+N('الإعدادات'!$B$6)),4),F255),"")</f>
        <v/>
      </c>
    </row>
    <row r="256">
      <c r="A256" s="5" t="n"/>
      <c r="B256" s="5" t="n"/>
      <c r="C256" s="19" t="n"/>
      <c r="D256" s="6">
        <f>IF(B256&amp;""="","",IFERROR(INDEX('المكونات'!$B$6:$B$305,MATCH(B256&amp;"",'المكونات'!$A$6:$A$305,0))&amp;"","مكون غير موجود"))</f>
        <v/>
      </c>
      <c r="E256" s="17">
        <f>IF(B256&amp;""="","",IFERROR(INDEX('المكونات'!$C$6:$C$305,MATCH(B256&amp;"",'المكونات'!$A$6:$A$305,0)),""))</f>
        <v/>
      </c>
      <c r="F256" s="17">
        <f>IF(AND(ISNUMBER(E256),ISNUMBER(C256)),ROUND(C256*E256,4),"")</f>
        <v/>
      </c>
      <c r="G256" s="17">
        <f>IF(ISNUMBER(F256),IF(B256&amp;""='الإعدادات'!$B$5&amp;"",ROUND(F256*(1+N('الإعدادات'!$B$6)),4),F256),"")</f>
        <v/>
      </c>
    </row>
    <row r="257">
      <c r="A257" s="5" t="n"/>
      <c r="B257" s="5" t="n"/>
      <c r="C257" s="19" t="n"/>
      <c r="D257" s="6">
        <f>IF(B257&amp;""="","",IFERROR(INDEX('المكونات'!$B$6:$B$305,MATCH(B257&amp;"",'المكونات'!$A$6:$A$305,0))&amp;"","مكون غير موجود"))</f>
        <v/>
      </c>
      <c r="E257" s="17">
        <f>IF(B257&amp;""="","",IFERROR(INDEX('المكونات'!$C$6:$C$305,MATCH(B257&amp;"",'المكونات'!$A$6:$A$305,0)),""))</f>
        <v/>
      </c>
      <c r="F257" s="17">
        <f>IF(AND(ISNUMBER(E257),ISNUMBER(C257)),ROUND(C257*E257,4),"")</f>
        <v/>
      </c>
      <c r="G257" s="17">
        <f>IF(ISNUMBER(F257),IF(B257&amp;""='الإعدادات'!$B$5&amp;"",ROUND(F257*(1+N('الإعدادات'!$B$6)),4),F257),"")</f>
        <v/>
      </c>
    </row>
    <row r="258">
      <c r="A258" s="5" t="n"/>
      <c r="B258" s="5" t="n"/>
      <c r="C258" s="19" t="n"/>
      <c r="D258" s="6">
        <f>IF(B258&amp;""="","",IFERROR(INDEX('المكونات'!$B$6:$B$305,MATCH(B258&amp;"",'المكونات'!$A$6:$A$305,0))&amp;"","مكون غير موجود"))</f>
        <v/>
      </c>
      <c r="E258" s="17">
        <f>IF(B258&amp;""="","",IFERROR(INDEX('المكونات'!$C$6:$C$305,MATCH(B258&amp;"",'المكونات'!$A$6:$A$305,0)),""))</f>
        <v/>
      </c>
      <c r="F258" s="17">
        <f>IF(AND(ISNUMBER(E258),ISNUMBER(C258)),ROUND(C258*E258,4),"")</f>
        <v/>
      </c>
      <c r="G258" s="17">
        <f>IF(ISNUMBER(F258),IF(B258&amp;""='الإعدادات'!$B$5&amp;"",ROUND(F258*(1+N('الإعدادات'!$B$6)),4),F258),"")</f>
        <v/>
      </c>
    </row>
    <row r="259">
      <c r="A259" s="5" t="n"/>
      <c r="B259" s="5" t="n"/>
      <c r="C259" s="19" t="n"/>
      <c r="D259" s="6">
        <f>IF(B259&amp;""="","",IFERROR(INDEX('المكونات'!$B$6:$B$305,MATCH(B259&amp;"",'المكونات'!$A$6:$A$305,0))&amp;"","مكون غير موجود"))</f>
        <v/>
      </c>
      <c r="E259" s="17">
        <f>IF(B259&amp;""="","",IFERROR(INDEX('المكونات'!$C$6:$C$305,MATCH(B259&amp;"",'المكونات'!$A$6:$A$305,0)),""))</f>
        <v/>
      </c>
      <c r="F259" s="17">
        <f>IF(AND(ISNUMBER(E259),ISNUMBER(C259)),ROUND(C259*E259,4),"")</f>
        <v/>
      </c>
      <c r="G259" s="17">
        <f>IF(ISNUMBER(F259),IF(B259&amp;""='الإعدادات'!$B$5&amp;"",ROUND(F259*(1+N('الإعدادات'!$B$6)),4),F259),"")</f>
        <v/>
      </c>
    </row>
    <row r="260">
      <c r="A260" s="5" t="n"/>
      <c r="B260" s="5" t="n"/>
      <c r="C260" s="19" t="n"/>
      <c r="D260" s="6">
        <f>IF(B260&amp;""="","",IFERROR(INDEX('المكونات'!$B$6:$B$305,MATCH(B260&amp;"",'المكونات'!$A$6:$A$305,0))&amp;"","مكون غير موجود"))</f>
        <v/>
      </c>
      <c r="E260" s="17">
        <f>IF(B260&amp;""="","",IFERROR(INDEX('المكونات'!$C$6:$C$305,MATCH(B260&amp;"",'المكونات'!$A$6:$A$305,0)),""))</f>
        <v/>
      </c>
      <c r="F260" s="17">
        <f>IF(AND(ISNUMBER(E260),ISNUMBER(C260)),ROUND(C260*E260,4),"")</f>
        <v/>
      </c>
      <c r="G260" s="17">
        <f>IF(ISNUMBER(F260),IF(B260&amp;""='الإعدادات'!$B$5&amp;"",ROUND(F260*(1+N('الإعدادات'!$B$6)),4),F260),"")</f>
        <v/>
      </c>
    </row>
    <row r="261">
      <c r="A261" s="5" t="n"/>
      <c r="B261" s="5" t="n"/>
      <c r="C261" s="19" t="n"/>
      <c r="D261" s="6">
        <f>IF(B261&amp;""="","",IFERROR(INDEX('المكونات'!$B$6:$B$305,MATCH(B261&amp;"",'المكونات'!$A$6:$A$305,0))&amp;"","مكون غير موجود"))</f>
        <v/>
      </c>
      <c r="E261" s="17">
        <f>IF(B261&amp;""="","",IFERROR(INDEX('المكونات'!$C$6:$C$305,MATCH(B261&amp;"",'المكونات'!$A$6:$A$305,0)),""))</f>
        <v/>
      </c>
      <c r="F261" s="17">
        <f>IF(AND(ISNUMBER(E261),ISNUMBER(C261)),ROUND(C261*E261,4),"")</f>
        <v/>
      </c>
      <c r="G261" s="17">
        <f>IF(ISNUMBER(F261),IF(B261&amp;""='الإعدادات'!$B$5&amp;"",ROUND(F261*(1+N('الإعدادات'!$B$6)),4),F261),"")</f>
        <v/>
      </c>
    </row>
    <row r="262">
      <c r="A262" s="5" t="n"/>
      <c r="B262" s="5" t="n"/>
      <c r="C262" s="19" t="n"/>
      <c r="D262" s="6">
        <f>IF(B262&amp;""="","",IFERROR(INDEX('المكونات'!$B$6:$B$305,MATCH(B262&amp;"",'المكونات'!$A$6:$A$305,0))&amp;"","مكون غير موجود"))</f>
        <v/>
      </c>
      <c r="E262" s="17">
        <f>IF(B262&amp;""="","",IFERROR(INDEX('المكونات'!$C$6:$C$305,MATCH(B262&amp;"",'المكونات'!$A$6:$A$305,0)),""))</f>
        <v/>
      </c>
      <c r="F262" s="17">
        <f>IF(AND(ISNUMBER(E262),ISNUMBER(C262)),ROUND(C262*E262,4),"")</f>
        <v/>
      </c>
      <c r="G262" s="17">
        <f>IF(ISNUMBER(F262),IF(B262&amp;""='الإعدادات'!$B$5&amp;"",ROUND(F262*(1+N('الإعدادات'!$B$6)),4),F262),"")</f>
        <v/>
      </c>
    </row>
    <row r="263">
      <c r="A263" s="5" t="n"/>
      <c r="B263" s="5" t="n"/>
      <c r="C263" s="19" t="n"/>
      <c r="D263" s="6">
        <f>IF(B263&amp;""="","",IFERROR(INDEX('المكونات'!$B$6:$B$305,MATCH(B263&amp;"",'المكونات'!$A$6:$A$305,0))&amp;"","مكون غير موجود"))</f>
        <v/>
      </c>
      <c r="E263" s="17">
        <f>IF(B263&amp;""="","",IFERROR(INDEX('المكونات'!$C$6:$C$305,MATCH(B263&amp;"",'المكونات'!$A$6:$A$305,0)),""))</f>
        <v/>
      </c>
      <c r="F263" s="17">
        <f>IF(AND(ISNUMBER(E263),ISNUMBER(C263)),ROUND(C263*E263,4),"")</f>
        <v/>
      </c>
      <c r="G263" s="17">
        <f>IF(ISNUMBER(F263),IF(B263&amp;""='الإعدادات'!$B$5&amp;"",ROUND(F263*(1+N('الإعدادات'!$B$6)),4),F263),"")</f>
        <v/>
      </c>
    </row>
    <row r="264">
      <c r="A264" s="5" t="n"/>
      <c r="B264" s="5" t="n"/>
      <c r="C264" s="19" t="n"/>
      <c r="D264" s="6">
        <f>IF(B264&amp;""="","",IFERROR(INDEX('المكونات'!$B$6:$B$305,MATCH(B264&amp;"",'المكونات'!$A$6:$A$305,0))&amp;"","مكون غير موجود"))</f>
        <v/>
      </c>
      <c r="E264" s="17">
        <f>IF(B264&amp;""="","",IFERROR(INDEX('المكونات'!$C$6:$C$305,MATCH(B264&amp;"",'المكونات'!$A$6:$A$305,0)),""))</f>
        <v/>
      </c>
      <c r="F264" s="17">
        <f>IF(AND(ISNUMBER(E264),ISNUMBER(C264)),ROUND(C264*E264,4),"")</f>
        <v/>
      </c>
      <c r="G264" s="17">
        <f>IF(ISNUMBER(F264),IF(B264&amp;""='الإعدادات'!$B$5&amp;"",ROUND(F264*(1+N('الإعدادات'!$B$6)),4),F264),"")</f>
        <v/>
      </c>
    </row>
    <row r="265">
      <c r="A265" s="5" t="n"/>
      <c r="B265" s="5" t="n"/>
      <c r="C265" s="19" t="n"/>
      <c r="D265" s="6">
        <f>IF(B265&amp;""="","",IFERROR(INDEX('المكونات'!$B$6:$B$305,MATCH(B265&amp;"",'المكونات'!$A$6:$A$305,0))&amp;"","مكون غير موجود"))</f>
        <v/>
      </c>
      <c r="E265" s="17">
        <f>IF(B265&amp;""="","",IFERROR(INDEX('المكونات'!$C$6:$C$305,MATCH(B265&amp;"",'المكونات'!$A$6:$A$305,0)),""))</f>
        <v/>
      </c>
      <c r="F265" s="17">
        <f>IF(AND(ISNUMBER(E265),ISNUMBER(C265)),ROUND(C265*E265,4),"")</f>
        <v/>
      </c>
      <c r="G265" s="17">
        <f>IF(ISNUMBER(F265),IF(B265&amp;""='الإعدادات'!$B$5&amp;"",ROUND(F265*(1+N('الإعدادات'!$B$6)),4),F265),"")</f>
        <v/>
      </c>
    </row>
    <row r="266">
      <c r="A266" s="5" t="n"/>
      <c r="B266" s="5" t="n"/>
      <c r="C266" s="19" t="n"/>
      <c r="D266" s="6">
        <f>IF(B266&amp;""="","",IFERROR(INDEX('المكونات'!$B$6:$B$305,MATCH(B266&amp;"",'المكونات'!$A$6:$A$305,0))&amp;"","مكون غير موجود"))</f>
        <v/>
      </c>
      <c r="E266" s="17">
        <f>IF(B266&amp;""="","",IFERROR(INDEX('المكونات'!$C$6:$C$305,MATCH(B266&amp;"",'المكونات'!$A$6:$A$305,0)),""))</f>
        <v/>
      </c>
      <c r="F266" s="17">
        <f>IF(AND(ISNUMBER(E266),ISNUMBER(C266)),ROUND(C266*E266,4),"")</f>
        <v/>
      </c>
      <c r="G266" s="17">
        <f>IF(ISNUMBER(F266),IF(B266&amp;""='الإعدادات'!$B$5&amp;"",ROUND(F266*(1+N('الإعدادات'!$B$6)),4),F266),"")</f>
        <v/>
      </c>
    </row>
    <row r="267">
      <c r="A267" s="5" t="n"/>
      <c r="B267" s="5" t="n"/>
      <c r="C267" s="19" t="n"/>
      <c r="D267" s="6">
        <f>IF(B267&amp;""="","",IFERROR(INDEX('المكونات'!$B$6:$B$305,MATCH(B267&amp;"",'المكونات'!$A$6:$A$305,0))&amp;"","مكون غير موجود"))</f>
        <v/>
      </c>
      <c r="E267" s="17">
        <f>IF(B267&amp;""="","",IFERROR(INDEX('المكونات'!$C$6:$C$305,MATCH(B267&amp;"",'المكونات'!$A$6:$A$305,0)),""))</f>
        <v/>
      </c>
      <c r="F267" s="17">
        <f>IF(AND(ISNUMBER(E267),ISNUMBER(C267)),ROUND(C267*E267,4),"")</f>
        <v/>
      </c>
      <c r="G267" s="17">
        <f>IF(ISNUMBER(F267),IF(B267&amp;""='الإعدادات'!$B$5&amp;"",ROUND(F267*(1+N('الإعدادات'!$B$6)),4),F267),"")</f>
        <v/>
      </c>
    </row>
    <row r="268">
      <c r="A268" s="5" t="n"/>
      <c r="B268" s="5" t="n"/>
      <c r="C268" s="19" t="n"/>
      <c r="D268" s="6">
        <f>IF(B268&amp;""="","",IFERROR(INDEX('المكونات'!$B$6:$B$305,MATCH(B268&amp;"",'المكونات'!$A$6:$A$305,0))&amp;"","مكون غير موجود"))</f>
        <v/>
      </c>
      <c r="E268" s="17">
        <f>IF(B268&amp;""="","",IFERROR(INDEX('المكونات'!$C$6:$C$305,MATCH(B268&amp;"",'المكونات'!$A$6:$A$305,0)),""))</f>
        <v/>
      </c>
      <c r="F268" s="17">
        <f>IF(AND(ISNUMBER(E268),ISNUMBER(C268)),ROUND(C268*E268,4),"")</f>
        <v/>
      </c>
      <c r="G268" s="17">
        <f>IF(ISNUMBER(F268),IF(B268&amp;""='الإعدادات'!$B$5&amp;"",ROUND(F268*(1+N('الإعدادات'!$B$6)),4),F268),"")</f>
        <v/>
      </c>
    </row>
    <row r="269">
      <c r="A269" s="5" t="n"/>
      <c r="B269" s="5" t="n"/>
      <c r="C269" s="19" t="n"/>
      <c r="D269" s="6">
        <f>IF(B269&amp;""="","",IFERROR(INDEX('المكونات'!$B$6:$B$305,MATCH(B269&amp;"",'المكونات'!$A$6:$A$305,0))&amp;"","مكون غير موجود"))</f>
        <v/>
      </c>
      <c r="E269" s="17">
        <f>IF(B269&amp;""="","",IFERROR(INDEX('المكونات'!$C$6:$C$305,MATCH(B269&amp;"",'المكونات'!$A$6:$A$305,0)),""))</f>
        <v/>
      </c>
      <c r="F269" s="17">
        <f>IF(AND(ISNUMBER(E269),ISNUMBER(C269)),ROUND(C269*E269,4),"")</f>
        <v/>
      </c>
      <c r="G269" s="17">
        <f>IF(ISNUMBER(F269),IF(B269&amp;""='الإعدادات'!$B$5&amp;"",ROUND(F269*(1+N('الإعدادات'!$B$6)),4),F269),"")</f>
        <v/>
      </c>
    </row>
    <row r="270">
      <c r="A270" s="5" t="n"/>
      <c r="B270" s="5" t="n"/>
      <c r="C270" s="19" t="n"/>
      <c r="D270" s="6">
        <f>IF(B270&amp;""="","",IFERROR(INDEX('المكونات'!$B$6:$B$305,MATCH(B270&amp;"",'المكونات'!$A$6:$A$305,0))&amp;"","مكون غير موجود"))</f>
        <v/>
      </c>
      <c r="E270" s="17">
        <f>IF(B270&amp;""="","",IFERROR(INDEX('المكونات'!$C$6:$C$305,MATCH(B270&amp;"",'المكونات'!$A$6:$A$305,0)),""))</f>
        <v/>
      </c>
      <c r="F270" s="17">
        <f>IF(AND(ISNUMBER(E270),ISNUMBER(C270)),ROUND(C270*E270,4),"")</f>
        <v/>
      </c>
      <c r="G270" s="17">
        <f>IF(ISNUMBER(F270),IF(B270&amp;""='الإعدادات'!$B$5&amp;"",ROUND(F270*(1+N('الإعدادات'!$B$6)),4),F270),"")</f>
        <v/>
      </c>
    </row>
    <row r="271">
      <c r="A271" s="5" t="n"/>
      <c r="B271" s="5" t="n"/>
      <c r="C271" s="19" t="n"/>
      <c r="D271" s="6">
        <f>IF(B271&amp;""="","",IFERROR(INDEX('المكونات'!$B$6:$B$305,MATCH(B271&amp;"",'المكونات'!$A$6:$A$305,0))&amp;"","مكون غير موجود"))</f>
        <v/>
      </c>
      <c r="E271" s="17">
        <f>IF(B271&amp;""="","",IFERROR(INDEX('المكونات'!$C$6:$C$305,MATCH(B271&amp;"",'المكونات'!$A$6:$A$305,0)),""))</f>
        <v/>
      </c>
      <c r="F271" s="17">
        <f>IF(AND(ISNUMBER(E271),ISNUMBER(C271)),ROUND(C271*E271,4),"")</f>
        <v/>
      </c>
      <c r="G271" s="17">
        <f>IF(ISNUMBER(F271),IF(B271&amp;""='الإعدادات'!$B$5&amp;"",ROUND(F271*(1+N('الإعدادات'!$B$6)),4),F271),"")</f>
        <v/>
      </c>
    </row>
    <row r="272">
      <c r="A272" s="5" t="n"/>
      <c r="B272" s="5" t="n"/>
      <c r="C272" s="19" t="n"/>
      <c r="D272" s="6">
        <f>IF(B272&amp;""="","",IFERROR(INDEX('المكونات'!$B$6:$B$305,MATCH(B272&amp;"",'المكونات'!$A$6:$A$305,0))&amp;"","مكون غير موجود"))</f>
        <v/>
      </c>
      <c r="E272" s="17">
        <f>IF(B272&amp;""="","",IFERROR(INDEX('المكونات'!$C$6:$C$305,MATCH(B272&amp;"",'المكونات'!$A$6:$A$305,0)),""))</f>
        <v/>
      </c>
      <c r="F272" s="17">
        <f>IF(AND(ISNUMBER(E272),ISNUMBER(C272)),ROUND(C272*E272,4),"")</f>
        <v/>
      </c>
      <c r="G272" s="17">
        <f>IF(ISNUMBER(F272),IF(B272&amp;""='الإعدادات'!$B$5&amp;"",ROUND(F272*(1+N('الإعدادات'!$B$6)),4),F272),"")</f>
        <v/>
      </c>
    </row>
    <row r="273">
      <c r="A273" s="5" t="n"/>
      <c r="B273" s="5" t="n"/>
      <c r="C273" s="19" t="n"/>
      <c r="D273" s="6">
        <f>IF(B273&amp;""="","",IFERROR(INDEX('المكونات'!$B$6:$B$305,MATCH(B273&amp;"",'المكونات'!$A$6:$A$305,0))&amp;"","مكون غير موجود"))</f>
        <v/>
      </c>
      <c r="E273" s="17">
        <f>IF(B273&amp;""="","",IFERROR(INDEX('المكونات'!$C$6:$C$305,MATCH(B273&amp;"",'المكونات'!$A$6:$A$305,0)),""))</f>
        <v/>
      </c>
      <c r="F273" s="17">
        <f>IF(AND(ISNUMBER(E273),ISNUMBER(C273)),ROUND(C273*E273,4),"")</f>
        <v/>
      </c>
      <c r="G273" s="17">
        <f>IF(ISNUMBER(F273),IF(B273&amp;""='الإعدادات'!$B$5&amp;"",ROUND(F273*(1+N('الإعدادات'!$B$6)),4),F273),"")</f>
        <v/>
      </c>
    </row>
    <row r="274">
      <c r="A274" s="5" t="n"/>
      <c r="B274" s="5" t="n"/>
      <c r="C274" s="19" t="n"/>
      <c r="D274" s="6">
        <f>IF(B274&amp;""="","",IFERROR(INDEX('المكونات'!$B$6:$B$305,MATCH(B274&amp;"",'المكونات'!$A$6:$A$305,0))&amp;"","مكون غير موجود"))</f>
        <v/>
      </c>
      <c r="E274" s="17">
        <f>IF(B274&amp;""="","",IFERROR(INDEX('المكونات'!$C$6:$C$305,MATCH(B274&amp;"",'المكونات'!$A$6:$A$305,0)),""))</f>
        <v/>
      </c>
      <c r="F274" s="17">
        <f>IF(AND(ISNUMBER(E274),ISNUMBER(C274)),ROUND(C274*E274,4),"")</f>
        <v/>
      </c>
      <c r="G274" s="17">
        <f>IF(ISNUMBER(F274),IF(B274&amp;""='الإعدادات'!$B$5&amp;"",ROUND(F274*(1+N('الإعدادات'!$B$6)),4),F274),"")</f>
        <v/>
      </c>
    </row>
    <row r="275">
      <c r="A275" s="5" t="n"/>
      <c r="B275" s="5" t="n"/>
      <c r="C275" s="19" t="n"/>
      <c r="D275" s="6">
        <f>IF(B275&amp;""="","",IFERROR(INDEX('المكونات'!$B$6:$B$305,MATCH(B275&amp;"",'المكونات'!$A$6:$A$305,0))&amp;"","مكون غير موجود"))</f>
        <v/>
      </c>
      <c r="E275" s="17">
        <f>IF(B275&amp;""="","",IFERROR(INDEX('المكونات'!$C$6:$C$305,MATCH(B275&amp;"",'المكونات'!$A$6:$A$305,0)),""))</f>
        <v/>
      </c>
      <c r="F275" s="17">
        <f>IF(AND(ISNUMBER(E275),ISNUMBER(C275)),ROUND(C275*E275,4),"")</f>
        <v/>
      </c>
      <c r="G275" s="17">
        <f>IF(ISNUMBER(F275),IF(B275&amp;""='الإعدادات'!$B$5&amp;"",ROUND(F275*(1+N('الإعدادات'!$B$6)),4),F275),"")</f>
        <v/>
      </c>
    </row>
    <row r="276">
      <c r="A276" s="5" t="n"/>
      <c r="B276" s="5" t="n"/>
      <c r="C276" s="19" t="n"/>
      <c r="D276" s="6">
        <f>IF(B276&amp;""="","",IFERROR(INDEX('المكونات'!$B$6:$B$305,MATCH(B276&amp;"",'المكونات'!$A$6:$A$305,0))&amp;"","مكون غير موجود"))</f>
        <v/>
      </c>
      <c r="E276" s="17">
        <f>IF(B276&amp;""="","",IFERROR(INDEX('المكونات'!$C$6:$C$305,MATCH(B276&amp;"",'المكونات'!$A$6:$A$305,0)),""))</f>
        <v/>
      </c>
      <c r="F276" s="17">
        <f>IF(AND(ISNUMBER(E276),ISNUMBER(C276)),ROUND(C276*E276,4),"")</f>
        <v/>
      </c>
      <c r="G276" s="17">
        <f>IF(ISNUMBER(F276),IF(B276&amp;""='الإعدادات'!$B$5&amp;"",ROUND(F276*(1+N('الإعدادات'!$B$6)),4),F276),"")</f>
        <v/>
      </c>
    </row>
    <row r="277">
      <c r="A277" s="5" t="n"/>
      <c r="B277" s="5" t="n"/>
      <c r="C277" s="19" t="n"/>
      <c r="D277" s="6">
        <f>IF(B277&amp;""="","",IFERROR(INDEX('المكونات'!$B$6:$B$305,MATCH(B277&amp;"",'المكونات'!$A$6:$A$305,0))&amp;"","مكون غير موجود"))</f>
        <v/>
      </c>
      <c r="E277" s="17">
        <f>IF(B277&amp;""="","",IFERROR(INDEX('المكونات'!$C$6:$C$305,MATCH(B277&amp;"",'المكونات'!$A$6:$A$305,0)),""))</f>
        <v/>
      </c>
      <c r="F277" s="17">
        <f>IF(AND(ISNUMBER(E277),ISNUMBER(C277)),ROUND(C277*E277,4),"")</f>
        <v/>
      </c>
      <c r="G277" s="17">
        <f>IF(ISNUMBER(F277),IF(B277&amp;""='الإعدادات'!$B$5&amp;"",ROUND(F277*(1+N('الإعدادات'!$B$6)),4),F277),"")</f>
        <v/>
      </c>
    </row>
    <row r="278">
      <c r="A278" s="5" t="n"/>
      <c r="B278" s="5" t="n"/>
      <c r="C278" s="19" t="n"/>
      <c r="D278" s="6">
        <f>IF(B278&amp;""="","",IFERROR(INDEX('المكونات'!$B$6:$B$305,MATCH(B278&amp;"",'المكونات'!$A$6:$A$305,0))&amp;"","مكون غير موجود"))</f>
        <v/>
      </c>
      <c r="E278" s="17">
        <f>IF(B278&amp;""="","",IFERROR(INDEX('المكونات'!$C$6:$C$305,MATCH(B278&amp;"",'المكونات'!$A$6:$A$305,0)),""))</f>
        <v/>
      </c>
      <c r="F278" s="17">
        <f>IF(AND(ISNUMBER(E278),ISNUMBER(C278)),ROUND(C278*E278,4),"")</f>
        <v/>
      </c>
      <c r="G278" s="17">
        <f>IF(ISNUMBER(F278),IF(B278&amp;""='الإعدادات'!$B$5&amp;"",ROUND(F278*(1+N('الإعدادات'!$B$6)),4),F278),"")</f>
        <v/>
      </c>
    </row>
    <row r="279">
      <c r="A279" s="5" t="n"/>
      <c r="B279" s="5" t="n"/>
      <c r="C279" s="19" t="n"/>
      <c r="D279" s="6">
        <f>IF(B279&amp;""="","",IFERROR(INDEX('المكونات'!$B$6:$B$305,MATCH(B279&amp;"",'المكونات'!$A$6:$A$305,0))&amp;"","مكون غير موجود"))</f>
        <v/>
      </c>
      <c r="E279" s="17">
        <f>IF(B279&amp;""="","",IFERROR(INDEX('المكونات'!$C$6:$C$305,MATCH(B279&amp;"",'المكونات'!$A$6:$A$305,0)),""))</f>
        <v/>
      </c>
      <c r="F279" s="17">
        <f>IF(AND(ISNUMBER(E279),ISNUMBER(C279)),ROUND(C279*E279,4),"")</f>
        <v/>
      </c>
      <c r="G279" s="17">
        <f>IF(ISNUMBER(F279),IF(B279&amp;""='الإعدادات'!$B$5&amp;"",ROUND(F279*(1+N('الإعدادات'!$B$6)),4),F279),"")</f>
        <v/>
      </c>
    </row>
    <row r="280">
      <c r="A280" s="5" t="n"/>
      <c r="B280" s="5" t="n"/>
      <c r="C280" s="19" t="n"/>
      <c r="D280" s="6">
        <f>IF(B280&amp;""="","",IFERROR(INDEX('المكونات'!$B$6:$B$305,MATCH(B280&amp;"",'المكونات'!$A$6:$A$305,0))&amp;"","مكون غير موجود"))</f>
        <v/>
      </c>
      <c r="E280" s="17">
        <f>IF(B280&amp;""="","",IFERROR(INDEX('المكونات'!$C$6:$C$305,MATCH(B280&amp;"",'المكونات'!$A$6:$A$305,0)),""))</f>
        <v/>
      </c>
      <c r="F280" s="17">
        <f>IF(AND(ISNUMBER(E280),ISNUMBER(C280)),ROUND(C280*E280,4),"")</f>
        <v/>
      </c>
      <c r="G280" s="17">
        <f>IF(ISNUMBER(F280),IF(B280&amp;""='الإعدادات'!$B$5&amp;"",ROUND(F280*(1+N('الإعدادات'!$B$6)),4),F280),"")</f>
        <v/>
      </c>
    </row>
    <row r="281">
      <c r="A281" s="5" t="n"/>
      <c r="B281" s="5" t="n"/>
      <c r="C281" s="19" t="n"/>
      <c r="D281" s="6">
        <f>IF(B281&amp;""="","",IFERROR(INDEX('المكونات'!$B$6:$B$305,MATCH(B281&amp;"",'المكونات'!$A$6:$A$305,0))&amp;"","مكون غير موجود"))</f>
        <v/>
      </c>
      <c r="E281" s="17">
        <f>IF(B281&amp;""="","",IFERROR(INDEX('المكونات'!$C$6:$C$305,MATCH(B281&amp;"",'المكونات'!$A$6:$A$305,0)),""))</f>
        <v/>
      </c>
      <c r="F281" s="17">
        <f>IF(AND(ISNUMBER(E281),ISNUMBER(C281)),ROUND(C281*E281,4),"")</f>
        <v/>
      </c>
      <c r="G281" s="17">
        <f>IF(ISNUMBER(F281),IF(B281&amp;""='الإعدادات'!$B$5&amp;"",ROUND(F281*(1+N('الإعدادات'!$B$6)),4),F281),"")</f>
        <v/>
      </c>
    </row>
    <row r="282">
      <c r="A282" s="5" t="n"/>
      <c r="B282" s="5" t="n"/>
      <c r="C282" s="19" t="n"/>
      <c r="D282" s="6">
        <f>IF(B282&amp;""="","",IFERROR(INDEX('المكونات'!$B$6:$B$305,MATCH(B282&amp;"",'المكونات'!$A$6:$A$305,0))&amp;"","مكون غير موجود"))</f>
        <v/>
      </c>
      <c r="E282" s="17">
        <f>IF(B282&amp;""="","",IFERROR(INDEX('المكونات'!$C$6:$C$305,MATCH(B282&amp;"",'المكونات'!$A$6:$A$305,0)),""))</f>
        <v/>
      </c>
      <c r="F282" s="17">
        <f>IF(AND(ISNUMBER(E282),ISNUMBER(C282)),ROUND(C282*E282,4),"")</f>
        <v/>
      </c>
      <c r="G282" s="17">
        <f>IF(ISNUMBER(F282),IF(B282&amp;""='الإعدادات'!$B$5&amp;"",ROUND(F282*(1+N('الإعدادات'!$B$6)),4),F282),"")</f>
        <v/>
      </c>
    </row>
    <row r="283">
      <c r="A283" s="5" t="n"/>
      <c r="B283" s="5" t="n"/>
      <c r="C283" s="19" t="n"/>
      <c r="D283" s="6">
        <f>IF(B283&amp;""="","",IFERROR(INDEX('المكونات'!$B$6:$B$305,MATCH(B283&amp;"",'المكونات'!$A$6:$A$305,0))&amp;"","مكون غير موجود"))</f>
        <v/>
      </c>
      <c r="E283" s="17">
        <f>IF(B283&amp;""="","",IFERROR(INDEX('المكونات'!$C$6:$C$305,MATCH(B283&amp;"",'المكونات'!$A$6:$A$305,0)),""))</f>
        <v/>
      </c>
      <c r="F283" s="17">
        <f>IF(AND(ISNUMBER(E283),ISNUMBER(C283)),ROUND(C283*E283,4),"")</f>
        <v/>
      </c>
      <c r="G283" s="17">
        <f>IF(ISNUMBER(F283),IF(B283&amp;""='الإعدادات'!$B$5&amp;"",ROUND(F283*(1+N('الإعدادات'!$B$6)),4),F283),"")</f>
        <v/>
      </c>
    </row>
    <row r="284">
      <c r="A284" s="5" t="n"/>
      <c r="B284" s="5" t="n"/>
      <c r="C284" s="19" t="n"/>
      <c r="D284" s="6">
        <f>IF(B284&amp;""="","",IFERROR(INDEX('المكونات'!$B$6:$B$305,MATCH(B284&amp;"",'المكونات'!$A$6:$A$305,0))&amp;"","مكون غير موجود"))</f>
        <v/>
      </c>
      <c r="E284" s="17">
        <f>IF(B284&amp;""="","",IFERROR(INDEX('المكونات'!$C$6:$C$305,MATCH(B284&amp;"",'المكونات'!$A$6:$A$305,0)),""))</f>
        <v/>
      </c>
      <c r="F284" s="17">
        <f>IF(AND(ISNUMBER(E284),ISNUMBER(C284)),ROUND(C284*E284,4),"")</f>
        <v/>
      </c>
      <c r="G284" s="17">
        <f>IF(ISNUMBER(F284),IF(B284&amp;""='الإعدادات'!$B$5&amp;"",ROUND(F284*(1+N('الإعدادات'!$B$6)),4),F284),"")</f>
        <v/>
      </c>
    </row>
    <row r="285">
      <c r="A285" s="5" t="n"/>
      <c r="B285" s="5" t="n"/>
      <c r="C285" s="19" t="n"/>
      <c r="D285" s="6">
        <f>IF(B285&amp;""="","",IFERROR(INDEX('المكونات'!$B$6:$B$305,MATCH(B285&amp;"",'المكونات'!$A$6:$A$305,0))&amp;"","مكون غير موجود"))</f>
        <v/>
      </c>
      <c r="E285" s="17">
        <f>IF(B285&amp;""="","",IFERROR(INDEX('المكونات'!$C$6:$C$305,MATCH(B285&amp;"",'المكونات'!$A$6:$A$305,0)),""))</f>
        <v/>
      </c>
      <c r="F285" s="17">
        <f>IF(AND(ISNUMBER(E285),ISNUMBER(C285)),ROUND(C285*E285,4),"")</f>
        <v/>
      </c>
      <c r="G285" s="17">
        <f>IF(ISNUMBER(F285),IF(B285&amp;""='الإعدادات'!$B$5&amp;"",ROUND(F285*(1+N('الإعدادات'!$B$6)),4),F285),"")</f>
        <v/>
      </c>
    </row>
    <row r="286">
      <c r="A286" s="5" t="n"/>
      <c r="B286" s="5" t="n"/>
      <c r="C286" s="19" t="n"/>
      <c r="D286" s="6">
        <f>IF(B286&amp;""="","",IFERROR(INDEX('المكونات'!$B$6:$B$305,MATCH(B286&amp;"",'المكونات'!$A$6:$A$305,0))&amp;"","مكون غير موجود"))</f>
        <v/>
      </c>
      <c r="E286" s="17">
        <f>IF(B286&amp;""="","",IFERROR(INDEX('المكونات'!$C$6:$C$305,MATCH(B286&amp;"",'المكونات'!$A$6:$A$305,0)),""))</f>
        <v/>
      </c>
      <c r="F286" s="17">
        <f>IF(AND(ISNUMBER(E286),ISNUMBER(C286)),ROUND(C286*E286,4),"")</f>
        <v/>
      </c>
      <c r="G286" s="17">
        <f>IF(ISNUMBER(F286),IF(B286&amp;""='الإعدادات'!$B$5&amp;"",ROUND(F286*(1+N('الإعدادات'!$B$6)),4),F286),"")</f>
        <v/>
      </c>
    </row>
    <row r="287">
      <c r="A287" s="5" t="n"/>
      <c r="B287" s="5" t="n"/>
      <c r="C287" s="19" t="n"/>
      <c r="D287" s="6">
        <f>IF(B287&amp;""="","",IFERROR(INDEX('المكونات'!$B$6:$B$305,MATCH(B287&amp;"",'المكونات'!$A$6:$A$305,0))&amp;"","مكون غير موجود"))</f>
        <v/>
      </c>
      <c r="E287" s="17">
        <f>IF(B287&amp;""="","",IFERROR(INDEX('المكونات'!$C$6:$C$305,MATCH(B287&amp;"",'المكونات'!$A$6:$A$305,0)),""))</f>
        <v/>
      </c>
      <c r="F287" s="17">
        <f>IF(AND(ISNUMBER(E287),ISNUMBER(C287)),ROUND(C287*E287,4),"")</f>
        <v/>
      </c>
      <c r="G287" s="17">
        <f>IF(ISNUMBER(F287),IF(B287&amp;""='الإعدادات'!$B$5&amp;"",ROUND(F287*(1+N('الإعدادات'!$B$6)),4),F287),"")</f>
        <v/>
      </c>
    </row>
    <row r="288">
      <c r="A288" s="5" t="n"/>
      <c r="B288" s="5" t="n"/>
      <c r="C288" s="19" t="n"/>
      <c r="D288" s="6">
        <f>IF(B288&amp;""="","",IFERROR(INDEX('المكونات'!$B$6:$B$305,MATCH(B288&amp;"",'المكونات'!$A$6:$A$305,0))&amp;"","مكون غير موجود"))</f>
        <v/>
      </c>
      <c r="E288" s="17">
        <f>IF(B288&amp;""="","",IFERROR(INDEX('المكونات'!$C$6:$C$305,MATCH(B288&amp;"",'المكونات'!$A$6:$A$305,0)),""))</f>
        <v/>
      </c>
      <c r="F288" s="17">
        <f>IF(AND(ISNUMBER(E288),ISNUMBER(C288)),ROUND(C288*E288,4),"")</f>
        <v/>
      </c>
      <c r="G288" s="17">
        <f>IF(ISNUMBER(F288),IF(B288&amp;""='الإعدادات'!$B$5&amp;"",ROUND(F288*(1+N('الإعدادات'!$B$6)),4),F288),"")</f>
        <v/>
      </c>
    </row>
    <row r="289">
      <c r="A289" s="5" t="n"/>
      <c r="B289" s="5" t="n"/>
      <c r="C289" s="19" t="n"/>
      <c r="D289" s="6">
        <f>IF(B289&amp;""="","",IFERROR(INDEX('المكونات'!$B$6:$B$305,MATCH(B289&amp;"",'المكونات'!$A$6:$A$305,0))&amp;"","مكون غير موجود"))</f>
        <v/>
      </c>
      <c r="E289" s="17">
        <f>IF(B289&amp;""="","",IFERROR(INDEX('المكونات'!$C$6:$C$305,MATCH(B289&amp;"",'المكونات'!$A$6:$A$305,0)),""))</f>
        <v/>
      </c>
      <c r="F289" s="17">
        <f>IF(AND(ISNUMBER(E289),ISNUMBER(C289)),ROUND(C289*E289,4),"")</f>
        <v/>
      </c>
      <c r="G289" s="17">
        <f>IF(ISNUMBER(F289),IF(B289&amp;""='الإعدادات'!$B$5&amp;"",ROUND(F289*(1+N('الإعدادات'!$B$6)),4),F289),"")</f>
        <v/>
      </c>
    </row>
    <row r="290">
      <c r="A290" s="5" t="n"/>
      <c r="B290" s="5" t="n"/>
      <c r="C290" s="19" t="n"/>
      <c r="D290" s="6">
        <f>IF(B290&amp;""="","",IFERROR(INDEX('المكونات'!$B$6:$B$305,MATCH(B290&amp;"",'المكونات'!$A$6:$A$305,0))&amp;"","مكون غير موجود"))</f>
        <v/>
      </c>
      <c r="E290" s="17">
        <f>IF(B290&amp;""="","",IFERROR(INDEX('المكونات'!$C$6:$C$305,MATCH(B290&amp;"",'المكونات'!$A$6:$A$305,0)),""))</f>
        <v/>
      </c>
      <c r="F290" s="17">
        <f>IF(AND(ISNUMBER(E290),ISNUMBER(C290)),ROUND(C290*E290,4),"")</f>
        <v/>
      </c>
      <c r="G290" s="17">
        <f>IF(ISNUMBER(F290),IF(B290&amp;""='الإعدادات'!$B$5&amp;"",ROUND(F290*(1+N('الإعدادات'!$B$6)),4),F290),"")</f>
        <v/>
      </c>
    </row>
    <row r="291">
      <c r="A291" s="5" t="n"/>
      <c r="B291" s="5" t="n"/>
      <c r="C291" s="19" t="n"/>
      <c r="D291" s="6">
        <f>IF(B291&amp;""="","",IFERROR(INDEX('المكونات'!$B$6:$B$305,MATCH(B291&amp;"",'المكونات'!$A$6:$A$305,0))&amp;"","مكون غير موجود"))</f>
        <v/>
      </c>
      <c r="E291" s="17">
        <f>IF(B291&amp;""="","",IFERROR(INDEX('المكونات'!$C$6:$C$305,MATCH(B291&amp;"",'المكونات'!$A$6:$A$305,0)),""))</f>
        <v/>
      </c>
      <c r="F291" s="17">
        <f>IF(AND(ISNUMBER(E291),ISNUMBER(C291)),ROUND(C291*E291,4),"")</f>
        <v/>
      </c>
      <c r="G291" s="17">
        <f>IF(ISNUMBER(F291),IF(B291&amp;""='الإعدادات'!$B$5&amp;"",ROUND(F291*(1+N('الإعدادات'!$B$6)),4),F291),"")</f>
        <v/>
      </c>
    </row>
    <row r="292">
      <c r="A292" s="5" t="n"/>
      <c r="B292" s="5" t="n"/>
      <c r="C292" s="19" t="n"/>
      <c r="D292" s="6">
        <f>IF(B292&amp;""="","",IFERROR(INDEX('المكونات'!$B$6:$B$305,MATCH(B292&amp;"",'المكونات'!$A$6:$A$305,0))&amp;"","مكون غير موجود"))</f>
        <v/>
      </c>
      <c r="E292" s="17">
        <f>IF(B292&amp;""="","",IFERROR(INDEX('المكونات'!$C$6:$C$305,MATCH(B292&amp;"",'المكونات'!$A$6:$A$305,0)),""))</f>
        <v/>
      </c>
      <c r="F292" s="17">
        <f>IF(AND(ISNUMBER(E292),ISNUMBER(C292)),ROUND(C292*E292,4),"")</f>
        <v/>
      </c>
      <c r="G292" s="17">
        <f>IF(ISNUMBER(F292),IF(B292&amp;""='الإعدادات'!$B$5&amp;"",ROUND(F292*(1+N('الإعدادات'!$B$6)),4),F292),"")</f>
        <v/>
      </c>
    </row>
    <row r="293">
      <c r="A293" s="5" t="n"/>
      <c r="B293" s="5" t="n"/>
      <c r="C293" s="19" t="n"/>
      <c r="D293" s="6">
        <f>IF(B293&amp;""="","",IFERROR(INDEX('المكونات'!$B$6:$B$305,MATCH(B293&amp;"",'المكونات'!$A$6:$A$305,0))&amp;"","مكون غير موجود"))</f>
        <v/>
      </c>
      <c r="E293" s="17">
        <f>IF(B293&amp;""="","",IFERROR(INDEX('المكونات'!$C$6:$C$305,MATCH(B293&amp;"",'المكونات'!$A$6:$A$305,0)),""))</f>
        <v/>
      </c>
      <c r="F293" s="17">
        <f>IF(AND(ISNUMBER(E293),ISNUMBER(C293)),ROUND(C293*E293,4),"")</f>
        <v/>
      </c>
      <c r="G293" s="17">
        <f>IF(ISNUMBER(F293),IF(B293&amp;""='الإعدادات'!$B$5&amp;"",ROUND(F293*(1+N('الإعدادات'!$B$6)),4),F293),"")</f>
        <v/>
      </c>
    </row>
    <row r="294">
      <c r="A294" s="5" t="n"/>
      <c r="B294" s="5" t="n"/>
      <c r="C294" s="19" t="n"/>
      <c r="D294" s="6">
        <f>IF(B294&amp;""="","",IFERROR(INDEX('المكونات'!$B$6:$B$305,MATCH(B294&amp;"",'المكونات'!$A$6:$A$305,0))&amp;"","مكون غير موجود"))</f>
        <v/>
      </c>
      <c r="E294" s="17">
        <f>IF(B294&amp;""="","",IFERROR(INDEX('المكونات'!$C$6:$C$305,MATCH(B294&amp;"",'المكونات'!$A$6:$A$305,0)),""))</f>
        <v/>
      </c>
      <c r="F294" s="17">
        <f>IF(AND(ISNUMBER(E294),ISNUMBER(C294)),ROUND(C294*E294,4),"")</f>
        <v/>
      </c>
      <c r="G294" s="17">
        <f>IF(ISNUMBER(F294),IF(B294&amp;""='الإعدادات'!$B$5&amp;"",ROUND(F294*(1+N('الإعدادات'!$B$6)),4),F294),"")</f>
        <v/>
      </c>
    </row>
    <row r="295">
      <c r="A295" s="5" t="n"/>
      <c r="B295" s="5" t="n"/>
      <c r="C295" s="19" t="n"/>
      <c r="D295" s="6">
        <f>IF(B295&amp;""="","",IFERROR(INDEX('المكونات'!$B$6:$B$305,MATCH(B295&amp;"",'المكونات'!$A$6:$A$305,0))&amp;"","مكون غير موجود"))</f>
        <v/>
      </c>
      <c r="E295" s="17">
        <f>IF(B295&amp;""="","",IFERROR(INDEX('المكونات'!$C$6:$C$305,MATCH(B295&amp;"",'المكونات'!$A$6:$A$305,0)),""))</f>
        <v/>
      </c>
      <c r="F295" s="17">
        <f>IF(AND(ISNUMBER(E295),ISNUMBER(C295)),ROUND(C295*E295,4),"")</f>
        <v/>
      </c>
      <c r="G295" s="17">
        <f>IF(ISNUMBER(F295),IF(B295&amp;""='الإعدادات'!$B$5&amp;"",ROUND(F295*(1+N('الإعدادات'!$B$6)),4),F295),"")</f>
        <v/>
      </c>
    </row>
    <row r="296">
      <c r="A296" s="5" t="n"/>
      <c r="B296" s="5" t="n"/>
      <c r="C296" s="19" t="n"/>
      <c r="D296" s="6">
        <f>IF(B296&amp;""="","",IFERROR(INDEX('المكونات'!$B$6:$B$305,MATCH(B296&amp;"",'المكونات'!$A$6:$A$305,0))&amp;"","مكون غير موجود"))</f>
        <v/>
      </c>
      <c r="E296" s="17">
        <f>IF(B296&amp;""="","",IFERROR(INDEX('المكونات'!$C$6:$C$305,MATCH(B296&amp;"",'المكونات'!$A$6:$A$305,0)),""))</f>
        <v/>
      </c>
      <c r="F296" s="17">
        <f>IF(AND(ISNUMBER(E296),ISNUMBER(C296)),ROUND(C296*E296,4),"")</f>
        <v/>
      </c>
      <c r="G296" s="17">
        <f>IF(ISNUMBER(F296),IF(B296&amp;""='الإعدادات'!$B$5&amp;"",ROUND(F296*(1+N('الإعدادات'!$B$6)),4),F296),"")</f>
        <v/>
      </c>
    </row>
    <row r="297">
      <c r="A297" s="5" t="n"/>
      <c r="B297" s="5" t="n"/>
      <c r="C297" s="19" t="n"/>
      <c r="D297" s="6">
        <f>IF(B297&amp;""="","",IFERROR(INDEX('المكونات'!$B$6:$B$305,MATCH(B297&amp;"",'المكونات'!$A$6:$A$305,0))&amp;"","مكون غير موجود"))</f>
        <v/>
      </c>
      <c r="E297" s="17">
        <f>IF(B297&amp;""="","",IFERROR(INDEX('المكونات'!$C$6:$C$305,MATCH(B297&amp;"",'المكونات'!$A$6:$A$305,0)),""))</f>
        <v/>
      </c>
      <c r="F297" s="17">
        <f>IF(AND(ISNUMBER(E297),ISNUMBER(C297)),ROUND(C297*E297,4),"")</f>
        <v/>
      </c>
      <c r="G297" s="17">
        <f>IF(ISNUMBER(F297),IF(B297&amp;""='الإعدادات'!$B$5&amp;"",ROUND(F297*(1+N('الإعدادات'!$B$6)),4),F297),"")</f>
        <v/>
      </c>
    </row>
    <row r="298">
      <c r="A298" s="5" t="n"/>
      <c r="B298" s="5" t="n"/>
      <c r="C298" s="19" t="n"/>
      <c r="D298" s="6">
        <f>IF(B298&amp;""="","",IFERROR(INDEX('المكونات'!$B$6:$B$305,MATCH(B298&amp;"",'المكونات'!$A$6:$A$305,0))&amp;"","مكون غير موجود"))</f>
        <v/>
      </c>
      <c r="E298" s="17">
        <f>IF(B298&amp;""="","",IFERROR(INDEX('المكونات'!$C$6:$C$305,MATCH(B298&amp;"",'المكونات'!$A$6:$A$305,0)),""))</f>
        <v/>
      </c>
      <c r="F298" s="17">
        <f>IF(AND(ISNUMBER(E298),ISNUMBER(C298)),ROUND(C298*E298,4),"")</f>
        <v/>
      </c>
      <c r="G298" s="17">
        <f>IF(ISNUMBER(F298),IF(B298&amp;""='الإعدادات'!$B$5&amp;"",ROUND(F298*(1+N('الإعدادات'!$B$6)),4),F298),"")</f>
        <v/>
      </c>
    </row>
    <row r="299">
      <c r="A299" s="5" t="n"/>
      <c r="B299" s="5" t="n"/>
      <c r="C299" s="19" t="n"/>
      <c r="D299" s="6">
        <f>IF(B299&amp;""="","",IFERROR(INDEX('المكونات'!$B$6:$B$305,MATCH(B299&amp;"",'المكونات'!$A$6:$A$305,0))&amp;"","مكون غير موجود"))</f>
        <v/>
      </c>
      <c r="E299" s="17">
        <f>IF(B299&amp;""="","",IFERROR(INDEX('المكونات'!$C$6:$C$305,MATCH(B299&amp;"",'المكونات'!$A$6:$A$305,0)),""))</f>
        <v/>
      </c>
      <c r="F299" s="17">
        <f>IF(AND(ISNUMBER(E299),ISNUMBER(C299)),ROUND(C299*E299,4),"")</f>
        <v/>
      </c>
      <c r="G299" s="17">
        <f>IF(ISNUMBER(F299),IF(B299&amp;""='الإعدادات'!$B$5&amp;"",ROUND(F299*(1+N('الإعدادات'!$B$6)),4),F299),"")</f>
        <v/>
      </c>
    </row>
    <row r="300">
      <c r="A300" s="5" t="n"/>
      <c r="B300" s="5" t="n"/>
      <c r="C300" s="19" t="n"/>
      <c r="D300" s="6">
        <f>IF(B300&amp;""="","",IFERROR(INDEX('المكونات'!$B$6:$B$305,MATCH(B300&amp;"",'المكونات'!$A$6:$A$305,0))&amp;"","مكون غير موجود"))</f>
        <v/>
      </c>
      <c r="E300" s="17">
        <f>IF(B300&amp;""="","",IFERROR(INDEX('المكونات'!$C$6:$C$305,MATCH(B300&amp;"",'المكونات'!$A$6:$A$305,0)),""))</f>
        <v/>
      </c>
      <c r="F300" s="17">
        <f>IF(AND(ISNUMBER(E300),ISNUMBER(C300)),ROUND(C300*E300,4),"")</f>
        <v/>
      </c>
      <c r="G300" s="17">
        <f>IF(ISNUMBER(F300),IF(B300&amp;""='الإعدادات'!$B$5&amp;"",ROUND(F300*(1+N('الإعدادات'!$B$6)),4),F300),"")</f>
        <v/>
      </c>
    </row>
    <row r="301">
      <c r="A301" s="5" t="n"/>
      <c r="B301" s="5" t="n"/>
      <c r="C301" s="19" t="n"/>
      <c r="D301" s="6">
        <f>IF(B301&amp;""="","",IFERROR(INDEX('المكونات'!$B$6:$B$305,MATCH(B301&amp;"",'المكونات'!$A$6:$A$305,0))&amp;"","مكون غير موجود"))</f>
        <v/>
      </c>
      <c r="E301" s="17">
        <f>IF(B301&amp;""="","",IFERROR(INDEX('المكونات'!$C$6:$C$305,MATCH(B301&amp;"",'المكونات'!$A$6:$A$305,0)),""))</f>
        <v/>
      </c>
      <c r="F301" s="17">
        <f>IF(AND(ISNUMBER(E301),ISNUMBER(C301)),ROUND(C301*E301,4),"")</f>
        <v/>
      </c>
      <c r="G301" s="17">
        <f>IF(ISNUMBER(F301),IF(B301&amp;""='الإعدادات'!$B$5&amp;"",ROUND(F301*(1+N('الإعدادات'!$B$6)),4),F301),"")</f>
        <v/>
      </c>
    </row>
    <row r="302">
      <c r="A302" s="5" t="n"/>
      <c r="B302" s="5" t="n"/>
      <c r="C302" s="19" t="n"/>
      <c r="D302" s="6">
        <f>IF(B302&amp;""="","",IFERROR(INDEX('المكونات'!$B$6:$B$305,MATCH(B302&amp;"",'المكونات'!$A$6:$A$305,0))&amp;"","مكون غير موجود"))</f>
        <v/>
      </c>
      <c r="E302" s="17">
        <f>IF(B302&amp;""="","",IFERROR(INDEX('المكونات'!$C$6:$C$305,MATCH(B302&amp;"",'المكونات'!$A$6:$A$305,0)),""))</f>
        <v/>
      </c>
      <c r="F302" s="17">
        <f>IF(AND(ISNUMBER(E302),ISNUMBER(C302)),ROUND(C302*E302,4),"")</f>
        <v/>
      </c>
      <c r="G302" s="17">
        <f>IF(ISNUMBER(F302),IF(B302&amp;""='الإعدادات'!$B$5&amp;"",ROUND(F302*(1+N('الإعدادات'!$B$6)),4),F302),"")</f>
        <v/>
      </c>
    </row>
    <row r="303">
      <c r="A303" s="5" t="n"/>
      <c r="B303" s="5" t="n"/>
      <c r="C303" s="19" t="n"/>
      <c r="D303" s="6">
        <f>IF(B303&amp;""="","",IFERROR(INDEX('المكونات'!$B$6:$B$305,MATCH(B303&amp;"",'المكونات'!$A$6:$A$305,0))&amp;"","مكون غير موجود"))</f>
        <v/>
      </c>
      <c r="E303" s="17">
        <f>IF(B303&amp;""="","",IFERROR(INDEX('المكونات'!$C$6:$C$305,MATCH(B303&amp;"",'المكونات'!$A$6:$A$305,0)),""))</f>
        <v/>
      </c>
      <c r="F303" s="17">
        <f>IF(AND(ISNUMBER(E303),ISNUMBER(C303)),ROUND(C303*E303,4),"")</f>
        <v/>
      </c>
      <c r="G303" s="17">
        <f>IF(ISNUMBER(F303),IF(B303&amp;""='الإعدادات'!$B$5&amp;"",ROUND(F303*(1+N('الإعدادات'!$B$6)),4),F303),"")</f>
        <v/>
      </c>
    </row>
    <row r="304">
      <c r="A304" s="5" t="n"/>
      <c r="B304" s="5" t="n"/>
      <c r="C304" s="19" t="n"/>
      <c r="D304" s="6">
        <f>IF(B304&amp;""="","",IFERROR(INDEX('المكونات'!$B$6:$B$305,MATCH(B304&amp;"",'المكونات'!$A$6:$A$305,0))&amp;"","مكون غير موجود"))</f>
        <v/>
      </c>
      <c r="E304" s="17">
        <f>IF(B304&amp;""="","",IFERROR(INDEX('المكونات'!$C$6:$C$305,MATCH(B304&amp;"",'المكونات'!$A$6:$A$305,0)),""))</f>
        <v/>
      </c>
      <c r="F304" s="17">
        <f>IF(AND(ISNUMBER(E304),ISNUMBER(C304)),ROUND(C304*E304,4),"")</f>
        <v/>
      </c>
      <c r="G304" s="17">
        <f>IF(ISNUMBER(F304),IF(B304&amp;""='الإعدادات'!$B$5&amp;"",ROUND(F304*(1+N('الإعدادات'!$B$6)),4),F304),"")</f>
        <v/>
      </c>
    </row>
    <row r="305">
      <c r="A305" s="5" t="n"/>
      <c r="B305" s="5" t="n"/>
      <c r="C305" s="19" t="n"/>
      <c r="D305" s="6">
        <f>IF(B305&amp;""="","",IFERROR(INDEX('المكونات'!$B$6:$B$305,MATCH(B305&amp;"",'المكونات'!$A$6:$A$305,0))&amp;"","مكون غير موجود"))</f>
        <v/>
      </c>
      <c r="E305" s="17">
        <f>IF(B305&amp;""="","",IFERROR(INDEX('المكونات'!$C$6:$C$305,MATCH(B305&amp;"",'المكونات'!$A$6:$A$305,0)),""))</f>
        <v/>
      </c>
      <c r="F305" s="17">
        <f>IF(AND(ISNUMBER(E305),ISNUMBER(C305)),ROUND(C305*E305,4),"")</f>
        <v/>
      </c>
      <c r="G305" s="17">
        <f>IF(ISNUMBER(F305),IF(B305&amp;""='الإعدادات'!$B$5&amp;"",ROUND(F305*(1+N('الإعدادات'!$B$6)),4),F305),"")</f>
        <v/>
      </c>
    </row>
    <row r="306">
      <c r="A306" s="5" t="n"/>
      <c r="B306" s="5" t="n"/>
      <c r="C306" s="19" t="n"/>
      <c r="D306" s="6">
        <f>IF(B306&amp;""="","",IFERROR(INDEX('المكونات'!$B$6:$B$305,MATCH(B306&amp;"",'المكونات'!$A$6:$A$305,0))&amp;"","مكون غير موجود"))</f>
        <v/>
      </c>
      <c r="E306" s="17">
        <f>IF(B306&amp;""="","",IFERROR(INDEX('المكونات'!$C$6:$C$305,MATCH(B306&amp;"",'المكونات'!$A$6:$A$305,0)),""))</f>
        <v/>
      </c>
      <c r="F306" s="17">
        <f>IF(AND(ISNUMBER(E306),ISNUMBER(C306)),ROUND(C306*E306,4),"")</f>
        <v/>
      </c>
      <c r="G306" s="17">
        <f>IF(ISNUMBER(F306),IF(B306&amp;""='الإعدادات'!$B$5&amp;"",ROUND(F306*(1+N('الإعدادات'!$B$6)),4),F306),"")</f>
        <v/>
      </c>
    </row>
    <row r="307">
      <c r="A307" s="5" t="n"/>
      <c r="B307" s="5" t="n"/>
      <c r="C307" s="19" t="n"/>
      <c r="D307" s="6">
        <f>IF(B307&amp;""="","",IFERROR(INDEX('المكونات'!$B$6:$B$305,MATCH(B307&amp;"",'المكونات'!$A$6:$A$305,0))&amp;"","مكون غير موجود"))</f>
        <v/>
      </c>
      <c r="E307" s="17">
        <f>IF(B307&amp;""="","",IFERROR(INDEX('المكونات'!$C$6:$C$305,MATCH(B307&amp;"",'المكونات'!$A$6:$A$305,0)),""))</f>
        <v/>
      </c>
      <c r="F307" s="17">
        <f>IF(AND(ISNUMBER(E307),ISNUMBER(C307)),ROUND(C307*E307,4),"")</f>
        <v/>
      </c>
      <c r="G307" s="17">
        <f>IF(ISNUMBER(F307),IF(B307&amp;""='الإعدادات'!$B$5&amp;"",ROUND(F307*(1+N('الإعدادات'!$B$6)),4),F307),"")</f>
        <v/>
      </c>
    </row>
    <row r="308">
      <c r="A308" s="5" t="n"/>
      <c r="B308" s="5" t="n"/>
      <c r="C308" s="19" t="n"/>
      <c r="D308" s="6">
        <f>IF(B308&amp;""="","",IFERROR(INDEX('المكونات'!$B$6:$B$305,MATCH(B308&amp;"",'المكونات'!$A$6:$A$305,0))&amp;"","مكون غير موجود"))</f>
        <v/>
      </c>
      <c r="E308" s="17">
        <f>IF(B308&amp;""="","",IFERROR(INDEX('المكونات'!$C$6:$C$305,MATCH(B308&amp;"",'المكونات'!$A$6:$A$305,0)),""))</f>
        <v/>
      </c>
      <c r="F308" s="17">
        <f>IF(AND(ISNUMBER(E308),ISNUMBER(C308)),ROUND(C308*E308,4),"")</f>
        <v/>
      </c>
      <c r="G308" s="17">
        <f>IF(ISNUMBER(F308),IF(B308&amp;""='الإعدادات'!$B$5&amp;"",ROUND(F308*(1+N('الإعدادات'!$B$6)),4),F308),"")</f>
        <v/>
      </c>
    </row>
    <row r="309">
      <c r="A309" s="5" t="n"/>
      <c r="B309" s="5" t="n"/>
      <c r="C309" s="19" t="n"/>
      <c r="D309" s="6">
        <f>IF(B309&amp;""="","",IFERROR(INDEX('المكونات'!$B$6:$B$305,MATCH(B309&amp;"",'المكونات'!$A$6:$A$305,0))&amp;"","مكون غير موجود"))</f>
        <v/>
      </c>
      <c r="E309" s="17">
        <f>IF(B309&amp;""="","",IFERROR(INDEX('المكونات'!$C$6:$C$305,MATCH(B309&amp;"",'المكونات'!$A$6:$A$305,0)),""))</f>
        <v/>
      </c>
      <c r="F309" s="17">
        <f>IF(AND(ISNUMBER(E309),ISNUMBER(C309)),ROUND(C309*E309,4),"")</f>
        <v/>
      </c>
      <c r="G309" s="17">
        <f>IF(ISNUMBER(F309),IF(B309&amp;""='الإعدادات'!$B$5&amp;"",ROUND(F309*(1+N('الإعدادات'!$B$6)),4),F309),"")</f>
        <v/>
      </c>
    </row>
    <row r="310">
      <c r="A310" s="5" t="n"/>
      <c r="B310" s="5" t="n"/>
      <c r="C310" s="19" t="n"/>
      <c r="D310" s="6">
        <f>IF(B310&amp;""="","",IFERROR(INDEX('المكونات'!$B$6:$B$305,MATCH(B310&amp;"",'المكونات'!$A$6:$A$305,0))&amp;"","مكون غير موجود"))</f>
        <v/>
      </c>
      <c r="E310" s="17">
        <f>IF(B310&amp;""="","",IFERROR(INDEX('المكونات'!$C$6:$C$305,MATCH(B310&amp;"",'المكونات'!$A$6:$A$305,0)),""))</f>
        <v/>
      </c>
      <c r="F310" s="17">
        <f>IF(AND(ISNUMBER(E310),ISNUMBER(C310)),ROUND(C310*E310,4),"")</f>
        <v/>
      </c>
      <c r="G310" s="17">
        <f>IF(ISNUMBER(F310),IF(B310&amp;""='الإعدادات'!$B$5&amp;"",ROUND(F310*(1+N('الإعدادات'!$B$6)),4),F310),"")</f>
        <v/>
      </c>
    </row>
    <row r="311">
      <c r="A311" s="5" t="n"/>
      <c r="B311" s="5" t="n"/>
      <c r="C311" s="19" t="n"/>
      <c r="D311" s="6">
        <f>IF(B311&amp;""="","",IFERROR(INDEX('المكونات'!$B$6:$B$305,MATCH(B311&amp;"",'المكونات'!$A$6:$A$305,0))&amp;"","مكون غير موجود"))</f>
        <v/>
      </c>
      <c r="E311" s="17">
        <f>IF(B311&amp;""="","",IFERROR(INDEX('المكونات'!$C$6:$C$305,MATCH(B311&amp;"",'المكونات'!$A$6:$A$305,0)),""))</f>
        <v/>
      </c>
      <c r="F311" s="17">
        <f>IF(AND(ISNUMBER(E311),ISNUMBER(C311)),ROUND(C311*E311,4),"")</f>
        <v/>
      </c>
      <c r="G311" s="17">
        <f>IF(ISNUMBER(F311),IF(B311&amp;""='الإعدادات'!$B$5&amp;"",ROUND(F311*(1+N('الإعدادات'!$B$6)),4),F311),"")</f>
        <v/>
      </c>
    </row>
    <row r="312">
      <c r="A312" s="5" t="n"/>
      <c r="B312" s="5" t="n"/>
      <c r="C312" s="19" t="n"/>
      <c r="D312" s="6">
        <f>IF(B312&amp;""="","",IFERROR(INDEX('المكونات'!$B$6:$B$305,MATCH(B312&amp;"",'المكونات'!$A$6:$A$305,0))&amp;"","مكون غير موجود"))</f>
        <v/>
      </c>
      <c r="E312" s="17">
        <f>IF(B312&amp;""="","",IFERROR(INDEX('المكونات'!$C$6:$C$305,MATCH(B312&amp;"",'المكونات'!$A$6:$A$305,0)),""))</f>
        <v/>
      </c>
      <c r="F312" s="17">
        <f>IF(AND(ISNUMBER(E312),ISNUMBER(C312)),ROUND(C312*E312,4),"")</f>
        <v/>
      </c>
      <c r="G312" s="17">
        <f>IF(ISNUMBER(F312),IF(B312&amp;""='الإعدادات'!$B$5&amp;"",ROUND(F312*(1+N('الإعدادات'!$B$6)),4),F312),"")</f>
        <v/>
      </c>
    </row>
    <row r="313">
      <c r="A313" s="5" t="n"/>
      <c r="B313" s="5" t="n"/>
      <c r="C313" s="19" t="n"/>
      <c r="D313" s="6">
        <f>IF(B313&amp;""="","",IFERROR(INDEX('المكونات'!$B$6:$B$305,MATCH(B313&amp;"",'المكونات'!$A$6:$A$305,0))&amp;"","مكون غير موجود"))</f>
        <v/>
      </c>
      <c r="E313" s="17">
        <f>IF(B313&amp;""="","",IFERROR(INDEX('المكونات'!$C$6:$C$305,MATCH(B313&amp;"",'المكونات'!$A$6:$A$305,0)),""))</f>
        <v/>
      </c>
      <c r="F313" s="17">
        <f>IF(AND(ISNUMBER(E313),ISNUMBER(C313)),ROUND(C313*E313,4),"")</f>
        <v/>
      </c>
      <c r="G313" s="17">
        <f>IF(ISNUMBER(F313),IF(B313&amp;""='الإعدادات'!$B$5&amp;"",ROUND(F313*(1+N('الإعدادات'!$B$6)),4),F313),"")</f>
        <v/>
      </c>
    </row>
    <row r="314">
      <c r="A314" s="5" t="n"/>
      <c r="B314" s="5" t="n"/>
      <c r="C314" s="19" t="n"/>
      <c r="D314" s="6">
        <f>IF(B314&amp;""="","",IFERROR(INDEX('المكونات'!$B$6:$B$305,MATCH(B314&amp;"",'المكونات'!$A$6:$A$305,0))&amp;"","مكون غير موجود"))</f>
        <v/>
      </c>
      <c r="E314" s="17">
        <f>IF(B314&amp;""="","",IFERROR(INDEX('المكونات'!$C$6:$C$305,MATCH(B314&amp;"",'المكونات'!$A$6:$A$305,0)),""))</f>
        <v/>
      </c>
      <c r="F314" s="17">
        <f>IF(AND(ISNUMBER(E314),ISNUMBER(C314)),ROUND(C314*E314,4),"")</f>
        <v/>
      </c>
      <c r="G314" s="17">
        <f>IF(ISNUMBER(F314),IF(B314&amp;""='الإعدادات'!$B$5&amp;"",ROUND(F314*(1+N('الإعدادات'!$B$6)),4),F314),"")</f>
        <v/>
      </c>
    </row>
    <row r="315">
      <c r="A315" s="5" t="n"/>
      <c r="B315" s="5" t="n"/>
      <c r="C315" s="19" t="n"/>
      <c r="D315" s="6">
        <f>IF(B315&amp;""="","",IFERROR(INDEX('المكونات'!$B$6:$B$305,MATCH(B315&amp;"",'المكونات'!$A$6:$A$305,0))&amp;"","مكون غير موجود"))</f>
        <v/>
      </c>
      <c r="E315" s="17">
        <f>IF(B315&amp;""="","",IFERROR(INDEX('المكونات'!$C$6:$C$305,MATCH(B315&amp;"",'المكونات'!$A$6:$A$305,0)),""))</f>
        <v/>
      </c>
      <c r="F315" s="17">
        <f>IF(AND(ISNUMBER(E315),ISNUMBER(C315)),ROUND(C315*E315,4),"")</f>
        <v/>
      </c>
      <c r="G315" s="17">
        <f>IF(ISNUMBER(F315),IF(B315&amp;""='الإعدادات'!$B$5&amp;"",ROUND(F315*(1+N('الإعدادات'!$B$6)),4),F315),"")</f>
        <v/>
      </c>
    </row>
    <row r="316">
      <c r="A316" s="5" t="n"/>
      <c r="B316" s="5" t="n"/>
      <c r="C316" s="19" t="n"/>
      <c r="D316" s="6">
        <f>IF(B316&amp;""="","",IFERROR(INDEX('المكونات'!$B$6:$B$305,MATCH(B316&amp;"",'المكونات'!$A$6:$A$305,0))&amp;"","مكون غير موجود"))</f>
        <v/>
      </c>
      <c r="E316" s="17">
        <f>IF(B316&amp;""="","",IFERROR(INDEX('المكونات'!$C$6:$C$305,MATCH(B316&amp;"",'المكونات'!$A$6:$A$305,0)),""))</f>
        <v/>
      </c>
      <c r="F316" s="17">
        <f>IF(AND(ISNUMBER(E316),ISNUMBER(C316)),ROUND(C316*E316,4),"")</f>
        <v/>
      </c>
      <c r="G316" s="17">
        <f>IF(ISNUMBER(F316),IF(B316&amp;""='الإعدادات'!$B$5&amp;"",ROUND(F316*(1+N('الإعدادات'!$B$6)),4),F316),"")</f>
        <v/>
      </c>
    </row>
    <row r="317">
      <c r="A317" s="5" t="n"/>
      <c r="B317" s="5" t="n"/>
      <c r="C317" s="19" t="n"/>
      <c r="D317" s="6">
        <f>IF(B317&amp;""="","",IFERROR(INDEX('المكونات'!$B$6:$B$305,MATCH(B317&amp;"",'المكونات'!$A$6:$A$305,0))&amp;"","مكون غير موجود"))</f>
        <v/>
      </c>
      <c r="E317" s="17">
        <f>IF(B317&amp;""="","",IFERROR(INDEX('المكونات'!$C$6:$C$305,MATCH(B317&amp;"",'المكونات'!$A$6:$A$305,0)),""))</f>
        <v/>
      </c>
      <c r="F317" s="17">
        <f>IF(AND(ISNUMBER(E317),ISNUMBER(C317)),ROUND(C317*E317,4),"")</f>
        <v/>
      </c>
      <c r="G317" s="17">
        <f>IF(ISNUMBER(F317),IF(B317&amp;""='الإعدادات'!$B$5&amp;"",ROUND(F317*(1+N('الإعدادات'!$B$6)),4),F317),"")</f>
        <v/>
      </c>
    </row>
    <row r="318">
      <c r="A318" s="5" t="n"/>
      <c r="B318" s="5" t="n"/>
      <c r="C318" s="19" t="n"/>
      <c r="D318" s="6">
        <f>IF(B318&amp;""="","",IFERROR(INDEX('المكونات'!$B$6:$B$305,MATCH(B318&amp;"",'المكونات'!$A$6:$A$305,0))&amp;"","مكون غير موجود"))</f>
        <v/>
      </c>
      <c r="E318" s="17">
        <f>IF(B318&amp;""="","",IFERROR(INDEX('المكونات'!$C$6:$C$305,MATCH(B318&amp;"",'المكونات'!$A$6:$A$305,0)),""))</f>
        <v/>
      </c>
      <c r="F318" s="17">
        <f>IF(AND(ISNUMBER(E318),ISNUMBER(C318)),ROUND(C318*E318,4),"")</f>
        <v/>
      </c>
      <c r="G318" s="17">
        <f>IF(ISNUMBER(F318),IF(B318&amp;""='الإعدادات'!$B$5&amp;"",ROUND(F318*(1+N('الإعدادات'!$B$6)),4),F318),"")</f>
        <v/>
      </c>
    </row>
    <row r="319">
      <c r="A319" s="5" t="n"/>
      <c r="B319" s="5" t="n"/>
      <c r="C319" s="19" t="n"/>
      <c r="D319" s="6">
        <f>IF(B319&amp;""="","",IFERROR(INDEX('المكونات'!$B$6:$B$305,MATCH(B319&amp;"",'المكونات'!$A$6:$A$305,0))&amp;"","مكون غير موجود"))</f>
        <v/>
      </c>
      <c r="E319" s="17">
        <f>IF(B319&amp;""="","",IFERROR(INDEX('المكونات'!$C$6:$C$305,MATCH(B319&amp;"",'المكونات'!$A$6:$A$305,0)),""))</f>
        <v/>
      </c>
      <c r="F319" s="17">
        <f>IF(AND(ISNUMBER(E319),ISNUMBER(C319)),ROUND(C319*E319,4),"")</f>
        <v/>
      </c>
      <c r="G319" s="17">
        <f>IF(ISNUMBER(F319),IF(B319&amp;""='الإعدادات'!$B$5&amp;"",ROUND(F319*(1+N('الإعدادات'!$B$6)),4),F319),"")</f>
        <v/>
      </c>
    </row>
    <row r="320">
      <c r="A320" s="5" t="n"/>
      <c r="B320" s="5" t="n"/>
      <c r="C320" s="19" t="n"/>
      <c r="D320" s="6">
        <f>IF(B320&amp;""="","",IFERROR(INDEX('المكونات'!$B$6:$B$305,MATCH(B320&amp;"",'المكونات'!$A$6:$A$305,0))&amp;"","مكون غير موجود"))</f>
        <v/>
      </c>
      <c r="E320" s="17">
        <f>IF(B320&amp;""="","",IFERROR(INDEX('المكونات'!$C$6:$C$305,MATCH(B320&amp;"",'المكونات'!$A$6:$A$305,0)),""))</f>
        <v/>
      </c>
      <c r="F320" s="17">
        <f>IF(AND(ISNUMBER(E320),ISNUMBER(C320)),ROUND(C320*E320,4),"")</f>
        <v/>
      </c>
      <c r="G320" s="17">
        <f>IF(ISNUMBER(F320),IF(B320&amp;""='الإعدادات'!$B$5&amp;"",ROUND(F320*(1+N('الإعدادات'!$B$6)),4),F320),"")</f>
        <v/>
      </c>
    </row>
    <row r="321">
      <c r="A321" s="5" t="n"/>
      <c r="B321" s="5" t="n"/>
      <c r="C321" s="19" t="n"/>
      <c r="D321" s="6">
        <f>IF(B321&amp;""="","",IFERROR(INDEX('المكونات'!$B$6:$B$305,MATCH(B321&amp;"",'المكونات'!$A$6:$A$305,0))&amp;"","مكون غير موجود"))</f>
        <v/>
      </c>
      <c r="E321" s="17">
        <f>IF(B321&amp;""="","",IFERROR(INDEX('المكونات'!$C$6:$C$305,MATCH(B321&amp;"",'المكونات'!$A$6:$A$305,0)),""))</f>
        <v/>
      </c>
      <c r="F321" s="17">
        <f>IF(AND(ISNUMBER(E321),ISNUMBER(C321)),ROUND(C321*E321,4),"")</f>
        <v/>
      </c>
      <c r="G321" s="17">
        <f>IF(ISNUMBER(F321),IF(B321&amp;""='الإعدادات'!$B$5&amp;"",ROUND(F321*(1+N('الإعدادات'!$B$6)),4),F321),"")</f>
        <v/>
      </c>
    </row>
    <row r="322">
      <c r="A322" s="5" t="n"/>
      <c r="B322" s="5" t="n"/>
      <c r="C322" s="19" t="n"/>
      <c r="D322" s="6">
        <f>IF(B322&amp;""="","",IFERROR(INDEX('المكونات'!$B$6:$B$305,MATCH(B322&amp;"",'المكونات'!$A$6:$A$305,0))&amp;"","مكون غير موجود"))</f>
        <v/>
      </c>
      <c r="E322" s="17">
        <f>IF(B322&amp;""="","",IFERROR(INDEX('المكونات'!$C$6:$C$305,MATCH(B322&amp;"",'المكونات'!$A$6:$A$305,0)),""))</f>
        <v/>
      </c>
      <c r="F322" s="17">
        <f>IF(AND(ISNUMBER(E322),ISNUMBER(C322)),ROUND(C322*E322,4),"")</f>
        <v/>
      </c>
      <c r="G322" s="17">
        <f>IF(ISNUMBER(F322),IF(B322&amp;""='الإعدادات'!$B$5&amp;"",ROUND(F322*(1+N('الإعدادات'!$B$6)),4),F322),"")</f>
        <v/>
      </c>
    </row>
    <row r="323">
      <c r="A323" s="5" t="n"/>
      <c r="B323" s="5" t="n"/>
      <c r="C323" s="19" t="n"/>
      <c r="D323" s="6">
        <f>IF(B323&amp;""="","",IFERROR(INDEX('المكونات'!$B$6:$B$305,MATCH(B323&amp;"",'المكونات'!$A$6:$A$305,0))&amp;"","مكون غير موجود"))</f>
        <v/>
      </c>
      <c r="E323" s="17">
        <f>IF(B323&amp;""="","",IFERROR(INDEX('المكونات'!$C$6:$C$305,MATCH(B323&amp;"",'المكونات'!$A$6:$A$305,0)),""))</f>
        <v/>
      </c>
      <c r="F323" s="17">
        <f>IF(AND(ISNUMBER(E323),ISNUMBER(C323)),ROUND(C323*E323,4),"")</f>
        <v/>
      </c>
      <c r="G323" s="17">
        <f>IF(ISNUMBER(F323),IF(B323&amp;""='الإعدادات'!$B$5&amp;"",ROUND(F323*(1+N('الإعدادات'!$B$6)),4),F323),"")</f>
        <v/>
      </c>
    </row>
    <row r="324">
      <c r="A324" s="5" t="n"/>
      <c r="B324" s="5" t="n"/>
      <c r="C324" s="19" t="n"/>
      <c r="D324" s="6">
        <f>IF(B324&amp;""="","",IFERROR(INDEX('المكونات'!$B$6:$B$305,MATCH(B324&amp;"",'المكونات'!$A$6:$A$305,0))&amp;"","مكون غير موجود"))</f>
        <v/>
      </c>
      <c r="E324" s="17">
        <f>IF(B324&amp;""="","",IFERROR(INDEX('المكونات'!$C$6:$C$305,MATCH(B324&amp;"",'المكونات'!$A$6:$A$305,0)),""))</f>
        <v/>
      </c>
      <c r="F324" s="17">
        <f>IF(AND(ISNUMBER(E324),ISNUMBER(C324)),ROUND(C324*E324,4),"")</f>
        <v/>
      </c>
      <c r="G324" s="17">
        <f>IF(ISNUMBER(F324),IF(B324&amp;""='الإعدادات'!$B$5&amp;"",ROUND(F324*(1+N('الإعدادات'!$B$6)),4),F324),"")</f>
        <v/>
      </c>
    </row>
    <row r="325">
      <c r="A325" s="5" t="n"/>
      <c r="B325" s="5" t="n"/>
      <c r="C325" s="19" t="n"/>
      <c r="D325" s="6">
        <f>IF(B325&amp;""="","",IFERROR(INDEX('المكونات'!$B$6:$B$305,MATCH(B325&amp;"",'المكونات'!$A$6:$A$305,0))&amp;"","مكون غير موجود"))</f>
        <v/>
      </c>
      <c r="E325" s="17">
        <f>IF(B325&amp;""="","",IFERROR(INDEX('المكونات'!$C$6:$C$305,MATCH(B325&amp;"",'المكونات'!$A$6:$A$305,0)),""))</f>
        <v/>
      </c>
      <c r="F325" s="17">
        <f>IF(AND(ISNUMBER(E325),ISNUMBER(C325)),ROUND(C325*E325,4),"")</f>
        <v/>
      </c>
      <c r="G325" s="17">
        <f>IF(ISNUMBER(F325),IF(B325&amp;""='الإعدادات'!$B$5&amp;"",ROUND(F325*(1+N('الإعدادات'!$B$6)),4),F325),"")</f>
        <v/>
      </c>
    </row>
    <row r="326">
      <c r="A326" s="5" t="n"/>
      <c r="B326" s="5" t="n"/>
      <c r="C326" s="19" t="n"/>
      <c r="D326" s="6">
        <f>IF(B326&amp;""="","",IFERROR(INDEX('المكونات'!$B$6:$B$305,MATCH(B326&amp;"",'المكونات'!$A$6:$A$305,0))&amp;"","مكون غير موجود"))</f>
        <v/>
      </c>
      <c r="E326" s="17">
        <f>IF(B326&amp;""="","",IFERROR(INDEX('المكونات'!$C$6:$C$305,MATCH(B326&amp;"",'المكونات'!$A$6:$A$305,0)),""))</f>
        <v/>
      </c>
      <c r="F326" s="17">
        <f>IF(AND(ISNUMBER(E326),ISNUMBER(C326)),ROUND(C326*E326,4),"")</f>
        <v/>
      </c>
      <c r="G326" s="17">
        <f>IF(ISNUMBER(F326),IF(B326&amp;""='الإعدادات'!$B$5&amp;"",ROUND(F326*(1+N('الإعدادات'!$B$6)),4),F326),"")</f>
        <v/>
      </c>
    </row>
    <row r="327">
      <c r="A327" s="5" t="n"/>
      <c r="B327" s="5" t="n"/>
      <c r="C327" s="19" t="n"/>
      <c r="D327" s="6">
        <f>IF(B327&amp;""="","",IFERROR(INDEX('المكونات'!$B$6:$B$305,MATCH(B327&amp;"",'المكونات'!$A$6:$A$305,0))&amp;"","مكون غير موجود"))</f>
        <v/>
      </c>
      <c r="E327" s="17">
        <f>IF(B327&amp;""="","",IFERROR(INDEX('المكونات'!$C$6:$C$305,MATCH(B327&amp;"",'المكونات'!$A$6:$A$305,0)),""))</f>
        <v/>
      </c>
      <c r="F327" s="17">
        <f>IF(AND(ISNUMBER(E327),ISNUMBER(C327)),ROUND(C327*E327,4),"")</f>
        <v/>
      </c>
      <c r="G327" s="17">
        <f>IF(ISNUMBER(F327),IF(B327&amp;""='الإعدادات'!$B$5&amp;"",ROUND(F327*(1+N('الإعدادات'!$B$6)),4),F327),"")</f>
        <v/>
      </c>
    </row>
    <row r="328">
      <c r="A328" s="5" t="n"/>
      <c r="B328" s="5" t="n"/>
      <c r="C328" s="19" t="n"/>
      <c r="D328" s="6">
        <f>IF(B328&amp;""="","",IFERROR(INDEX('المكونات'!$B$6:$B$305,MATCH(B328&amp;"",'المكونات'!$A$6:$A$305,0))&amp;"","مكون غير موجود"))</f>
        <v/>
      </c>
      <c r="E328" s="17">
        <f>IF(B328&amp;""="","",IFERROR(INDEX('المكونات'!$C$6:$C$305,MATCH(B328&amp;"",'المكونات'!$A$6:$A$305,0)),""))</f>
        <v/>
      </c>
      <c r="F328" s="17">
        <f>IF(AND(ISNUMBER(E328),ISNUMBER(C328)),ROUND(C328*E328,4),"")</f>
        <v/>
      </c>
      <c r="G328" s="17">
        <f>IF(ISNUMBER(F328),IF(B328&amp;""='الإعدادات'!$B$5&amp;"",ROUND(F328*(1+N('الإعدادات'!$B$6)),4),F328),"")</f>
        <v/>
      </c>
    </row>
    <row r="329">
      <c r="A329" s="5" t="n"/>
      <c r="B329" s="5" t="n"/>
      <c r="C329" s="19" t="n"/>
      <c r="D329" s="6">
        <f>IF(B329&amp;""="","",IFERROR(INDEX('المكونات'!$B$6:$B$305,MATCH(B329&amp;"",'المكونات'!$A$6:$A$305,0))&amp;"","مكون غير موجود"))</f>
        <v/>
      </c>
      <c r="E329" s="17">
        <f>IF(B329&amp;""="","",IFERROR(INDEX('المكونات'!$C$6:$C$305,MATCH(B329&amp;"",'المكونات'!$A$6:$A$305,0)),""))</f>
        <v/>
      </c>
      <c r="F329" s="17">
        <f>IF(AND(ISNUMBER(E329),ISNUMBER(C329)),ROUND(C329*E329,4),"")</f>
        <v/>
      </c>
      <c r="G329" s="17">
        <f>IF(ISNUMBER(F329),IF(B329&amp;""='الإعدادات'!$B$5&amp;"",ROUND(F329*(1+N('الإعدادات'!$B$6)),4),F329),"")</f>
        <v/>
      </c>
    </row>
    <row r="330">
      <c r="A330" s="5" t="n"/>
      <c r="B330" s="5" t="n"/>
      <c r="C330" s="19" t="n"/>
      <c r="D330" s="6">
        <f>IF(B330&amp;""="","",IFERROR(INDEX('المكونات'!$B$6:$B$305,MATCH(B330&amp;"",'المكونات'!$A$6:$A$305,0))&amp;"","مكون غير موجود"))</f>
        <v/>
      </c>
      <c r="E330" s="17">
        <f>IF(B330&amp;""="","",IFERROR(INDEX('المكونات'!$C$6:$C$305,MATCH(B330&amp;"",'المكونات'!$A$6:$A$305,0)),""))</f>
        <v/>
      </c>
      <c r="F330" s="17">
        <f>IF(AND(ISNUMBER(E330),ISNUMBER(C330)),ROUND(C330*E330,4),"")</f>
        <v/>
      </c>
      <c r="G330" s="17">
        <f>IF(ISNUMBER(F330),IF(B330&amp;""='الإعدادات'!$B$5&amp;"",ROUND(F330*(1+N('الإعدادات'!$B$6)),4),F330),"")</f>
        <v/>
      </c>
    </row>
    <row r="331">
      <c r="A331" s="5" t="n"/>
      <c r="B331" s="5" t="n"/>
      <c r="C331" s="19" t="n"/>
      <c r="D331" s="6">
        <f>IF(B331&amp;""="","",IFERROR(INDEX('المكونات'!$B$6:$B$305,MATCH(B331&amp;"",'المكونات'!$A$6:$A$305,0))&amp;"","مكون غير موجود"))</f>
        <v/>
      </c>
      <c r="E331" s="17">
        <f>IF(B331&amp;""="","",IFERROR(INDEX('المكونات'!$C$6:$C$305,MATCH(B331&amp;"",'المكونات'!$A$6:$A$305,0)),""))</f>
        <v/>
      </c>
      <c r="F331" s="17">
        <f>IF(AND(ISNUMBER(E331),ISNUMBER(C331)),ROUND(C331*E331,4),"")</f>
        <v/>
      </c>
      <c r="G331" s="17">
        <f>IF(ISNUMBER(F331),IF(B331&amp;""='الإعدادات'!$B$5&amp;"",ROUND(F331*(1+N('الإعدادات'!$B$6)),4),F331),"")</f>
        <v/>
      </c>
    </row>
    <row r="332">
      <c r="A332" s="5" t="n"/>
      <c r="B332" s="5" t="n"/>
      <c r="C332" s="19" t="n"/>
      <c r="D332" s="6">
        <f>IF(B332&amp;""="","",IFERROR(INDEX('المكونات'!$B$6:$B$305,MATCH(B332&amp;"",'المكونات'!$A$6:$A$305,0))&amp;"","مكون غير موجود"))</f>
        <v/>
      </c>
      <c r="E332" s="17">
        <f>IF(B332&amp;""="","",IFERROR(INDEX('المكونات'!$C$6:$C$305,MATCH(B332&amp;"",'المكونات'!$A$6:$A$305,0)),""))</f>
        <v/>
      </c>
      <c r="F332" s="17">
        <f>IF(AND(ISNUMBER(E332),ISNUMBER(C332)),ROUND(C332*E332,4),"")</f>
        <v/>
      </c>
      <c r="G332" s="17">
        <f>IF(ISNUMBER(F332),IF(B332&amp;""='الإعدادات'!$B$5&amp;"",ROUND(F332*(1+N('الإعدادات'!$B$6)),4),F332),"")</f>
        <v/>
      </c>
    </row>
    <row r="333">
      <c r="A333" s="5" t="n"/>
      <c r="B333" s="5" t="n"/>
      <c r="C333" s="19" t="n"/>
      <c r="D333" s="6">
        <f>IF(B333&amp;""="","",IFERROR(INDEX('المكونات'!$B$6:$B$305,MATCH(B333&amp;"",'المكونات'!$A$6:$A$305,0))&amp;"","مكون غير موجود"))</f>
        <v/>
      </c>
      <c r="E333" s="17">
        <f>IF(B333&amp;""="","",IFERROR(INDEX('المكونات'!$C$6:$C$305,MATCH(B333&amp;"",'المكونات'!$A$6:$A$305,0)),""))</f>
        <v/>
      </c>
      <c r="F333" s="17">
        <f>IF(AND(ISNUMBER(E333),ISNUMBER(C333)),ROUND(C333*E333,4),"")</f>
        <v/>
      </c>
      <c r="G333" s="17">
        <f>IF(ISNUMBER(F333),IF(B333&amp;""='الإعدادات'!$B$5&amp;"",ROUND(F333*(1+N('الإعدادات'!$B$6)),4),F333),"")</f>
        <v/>
      </c>
    </row>
    <row r="334">
      <c r="A334" s="5" t="n"/>
      <c r="B334" s="5" t="n"/>
      <c r="C334" s="19" t="n"/>
      <c r="D334" s="6">
        <f>IF(B334&amp;""="","",IFERROR(INDEX('المكونات'!$B$6:$B$305,MATCH(B334&amp;"",'المكونات'!$A$6:$A$305,0))&amp;"","مكون غير موجود"))</f>
        <v/>
      </c>
      <c r="E334" s="17">
        <f>IF(B334&amp;""="","",IFERROR(INDEX('المكونات'!$C$6:$C$305,MATCH(B334&amp;"",'المكونات'!$A$6:$A$305,0)),""))</f>
        <v/>
      </c>
      <c r="F334" s="17">
        <f>IF(AND(ISNUMBER(E334),ISNUMBER(C334)),ROUND(C334*E334,4),"")</f>
        <v/>
      </c>
      <c r="G334" s="17">
        <f>IF(ISNUMBER(F334),IF(B334&amp;""='الإعدادات'!$B$5&amp;"",ROUND(F334*(1+N('الإعدادات'!$B$6)),4),F334),"")</f>
        <v/>
      </c>
    </row>
    <row r="335">
      <c r="A335" s="5" t="n"/>
      <c r="B335" s="5" t="n"/>
      <c r="C335" s="19" t="n"/>
      <c r="D335" s="6">
        <f>IF(B335&amp;""="","",IFERROR(INDEX('المكونات'!$B$6:$B$305,MATCH(B335&amp;"",'المكونات'!$A$6:$A$305,0))&amp;"","مكون غير موجود"))</f>
        <v/>
      </c>
      <c r="E335" s="17">
        <f>IF(B335&amp;""="","",IFERROR(INDEX('المكونات'!$C$6:$C$305,MATCH(B335&amp;"",'المكونات'!$A$6:$A$305,0)),""))</f>
        <v/>
      </c>
      <c r="F335" s="17">
        <f>IF(AND(ISNUMBER(E335),ISNUMBER(C335)),ROUND(C335*E335,4),"")</f>
        <v/>
      </c>
      <c r="G335" s="17">
        <f>IF(ISNUMBER(F335),IF(B335&amp;""='الإعدادات'!$B$5&amp;"",ROUND(F335*(1+N('الإعدادات'!$B$6)),4),F335),"")</f>
        <v/>
      </c>
    </row>
    <row r="336">
      <c r="A336" s="5" t="n"/>
      <c r="B336" s="5" t="n"/>
      <c r="C336" s="19" t="n"/>
      <c r="D336" s="6">
        <f>IF(B336&amp;""="","",IFERROR(INDEX('المكونات'!$B$6:$B$305,MATCH(B336&amp;"",'المكونات'!$A$6:$A$305,0))&amp;"","مكون غير موجود"))</f>
        <v/>
      </c>
      <c r="E336" s="17">
        <f>IF(B336&amp;""="","",IFERROR(INDEX('المكونات'!$C$6:$C$305,MATCH(B336&amp;"",'المكونات'!$A$6:$A$305,0)),""))</f>
        <v/>
      </c>
      <c r="F336" s="17">
        <f>IF(AND(ISNUMBER(E336),ISNUMBER(C336)),ROUND(C336*E336,4),"")</f>
        <v/>
      </c>
      <c r="G336" s="17">
        <f>IF(ISNUMBER(F336),IF(B336&amp;""='الإعدادات'!$B$5&amp;"",ROUND(F336*(1+N('الإعدادات'!$B$6)),4),F336),"")</f>
        <v/>
      </c>
    </row>
    <row r="337">
      <c r="A337" s="5" t="n"/>
      <c r="B337" s="5" t="n"/>
      <c r="C337" s="19" t="n"/>
      <c r="D337" s="6">
        <f>IF(B337&amp;""="","",IFERROR(INDEX('المكونات'!$B$6:$B$305,MATCH(B337&amp;"",'المكونات'!$A$6:$A$305,0))&amp;"","مكون غير موجود"))</f>
        <v/>
      </c>
      <c r="E337" s="17">
        <f>IF(B337&amp;""="","",IFERROR(INDEX('المكونات'!$C$6:$C$305,MATCH(B337&amp;"",'المكونات'!$A$6:$A$305,0)),""))</f>
        <v/>
      </c>
      <c r="F337" s="17">
        <f>IF(AND(ISNUMBER(E337),ISNUMBER(C337)),ROUND(C337*E337,4),"")</f>
        <v/>
      </c>
      <c r="G337" s="17">
        <f>IF(ISNUMBER(F337),IF(B337&amp;""='الإعدادات'!$B$5&amp;"",ROUND(F337*(1+N('الإعدادات'!$B$6)),4),F337),"")</f>
        <v/>
      </c>
    </row>
    <row r="338">
      <c r="A338" s="5" t="n"/>
      <c r="B338" s="5" t="n"/>
      <c r="C338" s="19" t="n"/>
      <c r="D338" s="6">
        <f>IF(B338&amp;""="","",IFERROR(INDEX('المكونات'!$B$6:$B$305,MATCH(B338&amp;"",'المكونات'!$A$6:$A$305,0))&amp;"","مكون غير موجود"))</f>
        <v/>
      </c>
      <c r="E338" s="17">
        <f>IF(B338&amp;""="","",IFERROR(INDEX('المكونات'!$C$6:$C$305,MATCH(B338&amp;"",'المكونات'!$A$6:$A$305,0)),""))</f>
        <v/>
      </c>
      <c r="F338" s="17">
        <f>IF(AND(ISNUMBER(E338),ISNUMBER(C338)),ROUND(C338*E338,4),"")</f>
        <v/>
      </c>
      <c r="G338" s="17">
        <f>IF(ISNUMBER(F338),IF(B338&amp;""='الإعدادات'!$B$5&amp;"",ROUND(F338*(1+N('الإعدادات'!$B$6)),4),F338),"")</f>
        <v/>
      </c>
    </row>
    <row r="339">
      <c r="A339" s="5" t="n"/>
      <c r="B339" s="5" t="n"/>
      <c r="C339" s="19" t="n"/>
      <c r="D339" s="6">
        <f>IF(B339&amp;""="","",IFERROR(INDEX('المكونات'!$B$6:$B$305,MATCH(B339&amp;"",'المكونات'!$A$6:$A$305,0))&amp;"","مكون غير موجود"))</f>
        <v/>
      </c>
      <c r="E339" s="17">
        <f>IF(B339&amp;""="","",IFERROR(INDEX('المكونات'!$C$6:$C$305,MATCH(B339&amp;"",'المكونات'!$A$6:$A$305,0)),""))</f>
        <v/>
      </c>
      <c r="F339" s="17">
        <f>IF(AND(ISNUMBER(E339),ISNUMBER(C339)),ROUND(C339*E339,4),"")</f>
        <v/>
      </c>
      <c r="G339" s="17">
        <f>IF(ISNUMBER(F339),IF(B339&amp;""='الإعدادات'!$B$5&amp;"",ROUND(F339*(1+N('الإعدادات'!$B$6)),4),F339),"")</f>
        <v/>
      </c>
    </row>
    <row r="340">
      <c r="A340" s="5" t="n"/>
      <c r="B340" s="5" t="n"/>
      <c r="C340" s="19" t="n"/>
      <c r="D340" s="6">
        <f>IF(B340&amp;""="","",IFERROR(INDEX('المكونات'!$B$6:$B$305,MATCH(B340&amp;"",'المكونات'!$A$6:$A$305,0))&amp;"","مكون غير موجود"))</f>
        <v/>
      </c>
      <c r="E340" s="17">
        <f>IF(B340&amp;""="","",IFERROR(INDEX('المكونات'!$C$6:$C$305,MATCH(B340&amp;"",'المكونات'!$A$6:$A$305,0)),""))</f>
        <v/>
      </c>
      <c r="F340" s="17">
        <f>IF(AND(ISNUMBER(E340),ISNUMBER(C340)),ROUND(C340*E340,4),"")</f>
        <v/>
      </c>
      <c r="G340" s="17">
        <f>IF(ISNUMBER(F340),IF(B340&amp;""='الإعدادات'!$B$5&amp;"",ROUND(F340*(1+N('الإعدادات'!$B$6)),4),F340),"")</f>
        <v/>
      </c>
    </row>
    <row r="341">
      <c r="A341" s="5" t="n"/>
      <c r="B341" s="5" t="n"/>
      <c r="C341" s="19" t="n"/>
      <c r="D341" s="6">
        <f>IF(B341&amp;""="","",IFERROR(INDEX('المكونات'!$B$6:$B$305,MATCH(B341&amp;"",'المكونات'!$A$6:$A$305,0))&amp;"","مكون غير موجود"))</f>
        <v/>
      </c>
      <c r="E341" s="17">
        <f>IF(B341&amp;""="","",IFERROR(INDEX('المكونات'!$C$6:$C$305,MATCH(B341&amp;"",'المكونات'!$A$6:$A$305,0)),""))</f>
        <v/>
      </c>
      <c r="F341" s="17">
        <f>IF(AND(ISNUMBER(E341),ISNUMBER(C341)),ROUND(C341*E341,4),"")</f>
        <v/>
      </c>
      <c r="G341" s="17">
        <f>IF(ISNUMBER(F341),IF(B341&amp;""='الإعدادات'!$B$5&amp;"",ROUND(F341*(1+N('الإعدادات'!$B$6)),4),F341),"")</f>
        <v/>
      </c>
    </row>
    <row r="342">
      <c r="A342" s="5" t="n"/>
      <c r="B342" s="5" t="n"/>
      <c r="C342" s="19" t="n"/>
      <c r="D342" s="6">
        <f>IF(B342&amp;""="","",IFERROR(INDEX('المكونات'!$B$6:$B$305,MATCH(B342&amp;"",'المكونات'!$A$6:$A$305,0))&amp;"","مكون غير موجود"))</f>
        <v/>
      </c>
      <c r="E342" s="17">
        <f>IF(B342&amp;""="","",IFERROR(INDEX('المكونات'!$C$6:$C$305,MATCH(B342&amp;"",'المكونات'!$A$6:$A$305,0)),""))</f>
        <v/>
      </c>
      <c r="F342" s="17">
        <f>IF(AND(ISNUMBER(E342),ISNUMBER(C342)),ROUND(C342*E342,4),"")</f>
        <v/>
      </c>
      <c r="G342" s="17">
        <f>IF(ISNUMBER(F342),IF(B342&amp;""='الإعدادات'!$B$5&amp;"",ROUND(F342*(1+N('الإعدادات'!$B$6)),4),F342),"")</f>
        <v/>
      </c>
    </row>
    <row r="343">
      <c r="A343" s="5" t="n"/>
      <c r="B343" s="5" t="n"/>
      <c r="C343" s="19" t="n"/>
      <c r="D343" s="6">
        <f>IF(B343&amp;""="","",IFERROR(INDEX('المكونات'!$B$6:$B$305,MATCH(B343&amp;"",'المكونات'!$A$6:$A$305,0))&amp;"","مكون غير موجود"))</f>
        <v/>
      </c>
      <c r="E343" s="17">
        <f>IF(B343&amp;""="","",IFERROR(INDEX('المكونات'!$C$6:$C$305,MATCH(B343&amp;"",'المكونات'!$A$6:$A$305,0)),""))</f>
        <v/>
      </c>
      <c r="F343" s="17">
        <f>IF(AND(ISNUMBER(E343),ISNUMBER(C343)),ROUND(C343*E343,4),"")</f>
        <v/>
      </c>
      <c r="G343" s="17">
        <f>IF(ISNUMBER(F343),IF(B343&amp;""='الإعدادات'!$B$5&amp;"",ROUND(F343*(1+N('الإعدادات'!$B$6)),4),F343),"")</f>
        <v/>
      </c>
    </row>
    <row r="344">
      <c r="A344" s="5" t="n"/>
      <c r="B344" s="5" t="n"/>
      <c r="C344" s="19" t="n"/>
      <c r="D344" s="6">
        <f>IF(B344&amp;""="","",IFERROR(INDEX('المكونات'!$B$6:$B$305,MATCH(B344&amp;"",'المكونات'!$A$6:$A$305,0))&amp;"","مكون غير موجود"))</f>
        <v/>
      </c>
      <c r="E344" s="17">
        <f>IF(B344&amp;""="","",IFERROR(INDEX('المكونات'!$C$6:$C$305,MATCH(B344&amp;"",'المكونات'!$A$6:$A$305,0)),""))</f>
        <v/>
      </c>
      <c r="F344" s="17">
        <f>IF(AND(ISNUMBER(E344),ISNUMBER(C344)),ROUND(C344*E344,4),"")</f>
        <v/>
      </c>
      <c r="G344" s="17">
        <f>IF(ISNUMBER(F344),IF(B344&amp;""='الإعدادات'!$B$5&amp;"",ROUND(F344*(1+N('الإعدادات'!$B$6)),4),F344),"")</f>
        <v/>
      </c>
    </row>
    <row r="345">
      <c r="A345" s="5" t="n"/>
      <c r="B345" s="5" t="n"/>
      <c r="C345" s="19" t="n"/>
      <c r="D345" s="6">
        <f>IF(B345&amp;""="","",IFERROR(INDEX('المكونات'!$B$6:$B$305,MATCH(B345&amp;"",'المكونات'!$A$6:$A$305,0))&amp;"","مكون غير موجود"))</f>
        <v/>
      </c>
      <c r="E345" s="17">
        <f>IF(B345&amp;""="","",IFERROR(INDEX('المكونات'!$C$6:$C$305,MATCH(B345&amp;"",'المكونات'!$A$6:$A$305,0)),""))</f>
        <v/>
      </c>
      <c r="F345" s="17">
        <f>IF(AND(ISNUMBER(E345),ISNUMBER(C345)),ROUND(C345*E345,4),"")</f>
        <v/>
      </c>
      <c r="G345" s="17">
        <f>IF(ISNUMBER(F345),IF(B345&amp;""='الإعدادات'!$B$5&amp;"",ROUND(F345*(1+N('الإعدادات'!$B$6)),4),F345),"")</f>
        <v/>
      </c>
    </row>
    <row r="346">
      <c r="A346" s="5" t="n"/>
      <c r="B346" s="5" t="n"/>
      <c r="C346" s="19" t="n"/>
      <c r="D346" s="6">
        <f>IF(B346&amp;""="","",IFERROR(INDEX('المكونات'!$B$6:$B$305,MATCH(B346&amp;"",'المكونات'!$A$6:$A$305,0))&amp;"","مكون غير موجود"))</f>
        <v/>
      </c>
      <c r="E346" s="17">
        <f>IF(B346&amp;""="","",IFERROR(INDEX('المكونات'!$C$6:$C$305,MATCH(B346&amp;"",'المكونات'!$A$6:$A$305,0)),""))</f>
        <v/>
      </c>
      <c r="F346" s="17">
        <f>IF(AND(ISNUMBER(E346),ISNUMBER(C346)),ROUND(C346*E346,4),"")</f>
        <v/>
      </c>
      <c r="G346" s="17">
        <f>IF(ISNUMBER(F346),IF(B346&amp;""='الإعدادات'!$B$5&amp;"",ROUND(F346*(1+N('الإعدادات'!$B$6)),4),F346),"")</f>
        <v/>
      </c>
    </row>
    <row r="347">
      <c r="A347" s="5" t="n"/>
      <c r="B347" s="5" t="n"/>
      <c r="C347" s="19" t="n"/>
      <c r="D347" s="6">
        <f>IF(B347&amp;""="","",IFERROR(INDEX('المكونات'!$B$6:$B$305,MATCH(B347&amp;"",'المكونات'!$A$6:$A$305,0))&amp;"","مكون غير موجود"))</f>
        <v/>
      </c>
      <c r="E347" s="17">
        <f>IF(B347&amp;""="","",IFERROR(INDEX('المكونات'!$C$6:$C$305,MATCH(B347&amp;"",'المكونات'!$A$6:$A$305,0)),""))</f>
        <v/>
      </c>
      <c r="F347" s="17">
        <f>IF(AND(ISNUMBER(E347),ISNUMBER(C347)),ROUND(C347*E347,4),"")</f>
        <v/>
      </c>
      <c r="G347" s="17">
        <f>IF(ISNUMBER(F347),IF(B347&amp;""='الإعدادات'!$B$5&amp;"",ROUND(F347*(1+N('الإعدادات'!$B$6)),4),F347),"")</f>
        <v/>
      </c>
    </row>
    <row r="348">
      <c r="A348" s="5" t="n"/>
      <c r="B348" s="5" t="n"/>
      <c r="C348" s="19" t="n"/>
      <c r="D348" s="6">
        <f>IF(B348&amp;""="","",IFERROR(INDEX('المكونات'!$B$6:$B$305,MATCH(B348&amp;"",'المكونات'!$A$6:$A$305,0))&amp;"","مكون غير موجود"))</f>
        <v/>
      </c>
      <c r="E348" s="17">
        <f>IF(B348&amp;""="","",IFERROR(INDEX('المكونات'!$C$6:$C$305,MATCH(B348&amp;"",'المكونات'!$A$6:$A$305,0)),""))</f>
        <v/>
      </c>
      <c r="F348" s="17">
        <f>IF(AND(ISNUMBER(E348),ISNUMBER(C348)),ROUND(C348*E348,4),"")</f>
        <v/>
      </c>
      <c r="G348" s="17">
        <f>IF(ISNUMBER(F348),IF(B348&amp;""='الإعدادات'!$B$5&amp;"",ROUND(F348*(1+N('الإعدادات'!$B$6)),4),F348),"")</f>
        <v/>
      </c>
    </row>
    <row r="349">
      <c r="A349" s="5" t="n"/>
      <c r="B349" s="5" t="n"/>
      <c r="C349" s="19" t="n"/>
      <c r="D349" s="6">
        <f>IF(B349&amp;""="","",IFERROR(INDEX('المكونات'!$B$6:$B$305,MATCH(B349&amp;"",'المكونات'!$A$6:$A$305,0))&amp;"","مكون غير موجود"))</f>
        <v/>
      </c>
      <c r="E349" s="17">
        <f>IF(B349&amp;""="","",IFERROR(INDEX('المكونات'!$C$6:$C$305,MATCH(B349&amp;"",'المكونات'!$A$6:$A$305,0)),""))</f>
        <v/>
      </c>
      <c r="F349" s="17">
        <f>IF(AND(ISNUMBER(E349),ISNUMBER(C349)),ROUND(C349*E349,4),"")</f>
        <v/>
      </c>
      <c r="G349" s="17">
        <f>IF(ISNUMBER(F349),IF(B349&amp;""='الإعدادات'!$B$5&amp;"",ROUND(F349*(1+N('الإعدادات'!$B$6)),4),F349),"")</f>
        <v/>
      </c>
    </row>
    <row r="350">
      <c r="A350" s="5" t="n"/>
      <c r="B350" s="5" t="n"/>
      <c r="C350" s="19" t="n"/>
      <c r="D350" s="6">
        <f>IF(B350&amp;""="","",IFERROR(INDEX('المكونات'!$B$6:$B$305,MATCH(B350&amp;"",'المكونات'!$A$6:$A$305,0))&amp;"","مكون غير موجود"))</f>
        <v/>
      </c>
      <c r="E350" s="17">
        <f>IF(B350&amp;""="","",IFERROR(INDEX('المكونات'!$C$6:$C$305,MATCH(B350&amp;"",'المكونات'!$A$6:$A$305,0)),""))</f>
        <v/>
      </c>
      <c r="F350" s="17">
        <f>IF(AND(ISNUMBER(E350),ISNUMBER(C350)),ROUND(C350*E350,4),"")</f>
        <v/>
      </c>
      <c r="G350" s="17">
        <f>IF(ISNUMBER(F350),IF(B350&amp;""='الإعدادات'!$B$5&amp;"",ROUND(F350*(1+N('الإعدادات'!$B$6)),4),F350),"")</f>
        <v/>
      </c>
    </row>
    <row r="351">
      <c r="A351" s="5" t="n"/>
      <c r="B351" s="5" t="n"/>
      <c r="C351" s="19" t="n"/>
      <c r="D351" s="6">
        <f>IF(B351&amp;""="","",IFERROR(INDEX('المكونات'!$B$6:$B$305,MATCH(B351&amp;"",'المكونات'!$A$6:$A$305,0))&amp;"","مكون غير موجود"))</f>
        <v/>
      </c>
      <c r="E351" s="17">
        <f>IF(B351&amp;""="","",IFERROR(INDEX('المكونات'!$C$6:$C$305,MATCH(B351&amp;"",'المكونات'!$A$6:$A$305,0)),""))</f>
        <v/>
      </c>
      <c r="F351" s="17">
        <f>IF(AND(ISNUMBER(E351),ISNUMBER(C351)),ROUND(C351*E351,4),"")</f>
        <v/>
      </c>
      <c r="G351" s="17">
        <f>IF(ISNUMBER(F351),IF(B351&amp;""='الإعدادات'!$B$5&amp;"",ROUND(F351*(1+N('الإعدادات'!$B$6)),4),F351),"")</f>
        <v/>
      </c>
    </row>
    <row r="352">
      <c r="A352" s="5" t="n"/>
      <c r="B352" s="5" t="n"/>
      <c r="C352" s="19" t="n"/>
      <c r="D352" s="6">
        <f>IF(B352&amp;""="","",IFERROR(INDEX('المكونات'!$B$6:$B$305,MATCH(B352&amp;"",'المكونات'!$A$6:$A$305,0))&amp;"","مكون غير موجود"))</f>
        <v/>
      </c>
      <c r="E352" s="17">
        <f>IF(B352&amp;""="","",IFERROR(INDEX('المكونات'!$C$6:$C$305,MATCH(B352&amp;"",'المكونات'!$A$6:$A$305,0)),""))</f>
        <v/>
      </c>
      <c r="F352" s="17">
        <f>IF(AND(ISNUMBER(E352),ISNUMBER(C352)),ROUND(C352*E352,4),"")</f>
        <v/>
      </c>
      <c r="G352" s="17">
        <f>IF(ISNUMBER(F352),IF(B352&amp;""='الإعدادات'!$B$5&amp;"",ROUND(F352*(1+N('الإعدادات'!$B$6)),4),F352),"")</f>
        <v/>
      </c>
    </row>
    <row r="353">
      <c r="A353" s="5" t="n"/>
      <c r="B353" s="5" t="n"/>
      <c r="C353" s="19" t="n"/>
      <c r="D353" s="6">
        <f>IF(B353&amp;""="","",IFERROR(INDEX('المكونات'!$B$6:$B$305,MATCH(B353&amp;"",'المكونات'!$A$6:$A$305,0))&amp;"","مكون غير موجود"))</f>
        <v/>
      </c>
      <c r="E353" s="17">
        <f>IF(B353&amp;""="","",IFERROR(INDEX('المكونات'!$C$6:$C$305,MATCH(B353&amp;"",'المكونات'!$A$6:$A$305,0)),""))</f>
        <v/>
      </c>
      <c r="F353" s="17">
        <f>IF(AND(ISNUMBER(E353),ISNUMBER(C353)),ROUND(C353*E353,4),"")</f>
        <v/>
      </c>
      <c r="G353" s="17">
        <f>IF(ISNUMBER(F353),IF(B353&amp;""='الإعدادات'!$B$5&amp;"",ROUND(F353*(1+N('الإعدادات'!$B$6)),4),F353),"")</f>
        <v/>
      </c>
    </row>
    <row r="354">
      <c r="A354" s="5" t="n"/>
      <c r="B354" s="5" t="n"/>
      <c r="C354" s="19" t="n"/>
      <c r="D354" s="6">
        <f>IF(B354&amp;""="","",IFERROR(INDEX('المكونات'!$B$6:$B$305,MATCH(B354&amp;"",'المكونات'!$A$6:$A$305,0))&amp;"","مكون غير موجود"))</f>
        <v/>
      </c>
      <c r="E354" s="17">
        <f>IF(B354&amp;""="","",IFERROR(INDEX('المكونات'!$C$6:$C$305,MATCH(B354&amp;"",'المكونات'!$A$6:$A$305,0)),""))</f>
        <v/>
      </c>
      <c r="F354" s="17">
        <f>IF(AND(ISNUMBER(E354),ISNUMBER(C354)),ROUND(C354*E354,4),"")</f>
        <v/>
      </c>
      <c r="G354" s="17">
        <f>IF(ISNUMBER(F354),IF(B354&amp;""='الإعدادات'!$B$5&amp;"",ROUND(F354*(1+N('الإعدادات'!$B$6)),4),F354),"")</f>
        <v/>
      </c>
    </row>
    <row r="355">
      <c r="A355" s="5" t="n"/>
      <c r="B355" s="5" t="n"/>
      <c r="C355" s="19" t="n"/>
      <c r="D355" s="6">
        <f>IF(B355&amp;""="","",IFERROR(INDEX('المكونات'!$B$6:$B$305,MATCH(B355&amp;"",'المكونات'!$A$6:$A$305,0))&amp;"","مكون غير موجود"))</f>
        <v/>
      </c>
      <c r="E355" s="17">
        <f>IF(B355&amp;""="","",IFERROR(INDEX('المكونات'!$C$6:$C$305,MATCH(B355&amp;"",'المكونات'!$A$6:$A$305,0)),""))</f>
        <v/>
      </c>
      <c r="F355" s="17">
        <f>IF(AND(ISNUMBER(E355),ISNUMBER(C355)),ROUND(C355*E355,4),"")</f>
        <v/>
      </c>
      <c r="G355" s="17">
        <f>IF(ISNUMBER(F355),IF(B355&amp;""='الإعدادات'!$B$5&amp;"",ROUND(F355*(1+N('الإعدادات'!$B$6)),4),F355),"")</f>
        <v/>
      </c>
    </row>
    <row r="356">
      <c r="A356" s="5" t="n"/>
      <c r="B356" s="5" t="n"/>
      <c r="C356" s="19" t="n"/>
      <c r="D356" s="6">
        <f>IF(B356&amp;""="","",IFERROR(INDEX('المكونات'!$B$6:$B$305,MATCH(B356&amp;"",'المكونات'!$A$6:$A$305,0))&amp;"","مكون غير موجود"))</f>
        <v/>
      </c>
      <c r="E356" s="17">
        <f>IF(B356&amp;""="","",IFERROR(INDEX('المكونات'!$C$6:$C$305,MATCH(B356&amp;"",'المكونات'!$A$6:$A$305,0)),""))</f>
        <v/>
      </c>
      <c r="F356" s="17">
        <f>IF(AND(ISNUMBER(E356),ISNUMBER(C356)),ROUND(C356*E356,4),"")</f>
        <v/>
      </c>
      <c r="G356" s="17">
        <f>IF(ISNUMBER(F356),IF(B356&amp;""='الإعدادات'!$B$5&amp;"",ROUND(F356*(1+N('الإعدادات'!$B$6)),4),F356),"")</f>
        <v/>
      </c>
    </row>
    <row r="357">
      <c r="A357" s="5" t="n"/>
      <c r="B357" s="5" t="n"/>
      <c r="C357" s="19" t="n"/>
      <c r="D357" s="6">
        <f>IF(B357&amp;""="","",IFERROR(INDEX('المكونات'!$B$6:$B$305,MATCH(B357&amp;"",'المكونات'!$A$6:$A$305,0))&amp;"","مكون غير موجود"))</f>
        <v/>
      </c>
      <c r="E357" s="17">
        <f>IF(B357&amp;""="","",IFERROR(INDEX('المكونات'!$C$6:$C$305,MATCH(B357&amp;"",'المكونات'!$A$6:$A$305,0)),""))</f>
        <v/>
      </c>
      <c r="F357" s="17">
        <f>IF(AND(ISNUMBER(E357),ISNUMBER(C357)),ROUND(C357*E357,4),"")</f>
        <v/>
      </c>
      <c r="G357" s="17">
        <f>IF(ISNUMBER(F357),IF(B357&amp;""='الإعدادات'!$B$5&amp;"",ROUND(F357*(1+N('الإعدادات'!$B$6)),4),F357),"")</f>
        <v/>
      </c>
    </row>
    <row r="358">
      <c r="A358" s="5" t="n"/>
      <c r="B358" s="5" t="n"/>
      <c r="C358" s="19" t="n"/>
      <c r="D358" s="6">
        <f>IF(B358&amp;""="","",IFERROR(INDEX('المكونات'!$B$6:$B$305,MATCH(B358&amp;"",'المكونات'!$A$6:$A$305,0))&amp;"","مكون غير موجود"))</f>
        <v/>
      </c>
      <c r="E358" s="17">
        <f>IF(B358&amp;""="","",IFERROR(INDEX('المكونات'!$C$6:$C$305,MATCH(B358&amp;"",'المكونات'!$A$6:$A$305,0)),""))</f>
        <v/>
      </c>
      <c r="F358" s="17">
        <f>IF(AND(ISNUMBER(E358),ISNUMBER(C358)),ROUND(C358*E358,4),"")</f>
        <v/>
      </c>
      <c r="G358" s="17">
        <f>IF(ISNUMBER(F358),IF(B358&amp;""='الإعدادات'!$B$5&amp;"",ROUND(F358*(1+N('الإعدادات'!$B$6)),4),F358),"")</f>
        <v/>
      </c>
    </row>
    <row r="359">
      <c r="A359" s="5" t="n"/>
      <c r="B359" s="5" t="n"/>
      <c r="C359" s="19" t="n"/>
      <c r="D359" s="6">
        <f>IF(B359&amp;""="","",IFERROR(INDEX('المكونات'!$B$6:$B$305,MATCH(B359&amp;"",'المكونات'!$A$6:$A$305,0))&amp;"","مكون غير موجود"))</f>
        <v/>
      </c>
      <c r="E359" s="17">
        <f>IF(B359&amp;""="","",IFERROR(INDEX('المكونات'!$C$6:$C$305,MATCH(B359&amp;"",'المكونات'!$A$6:$A$305,0)),""))</f>
        <v/>
      </c>
      <c r="F359" s="17">
        <f>IF(AND(ISNUMBER(E359),ISNUMBER(C359)),ROUND(C359*E359,4),"")</f>
        <v/>
      </c>
      <c r="G359" s="17">
        <f>IF(ISNUMBER(F359),IF(B359&amp;""='الإعدادات'!$B$5&amp;"",ROUND(F359*(1+N('الإعدادات'!$B$6)),4),F359),"")</f>
        <v/>
      </c>
    </row>
    <row r="360">
      <c r="A360" s="5" t="n"/>
      <c r="B360" s="5" t="n"/>
      <c r="C360" s="19" t="n"/>
      <c r="D360" s="6">
        <f>IF(B360&amp;""="","",IFERROR(INDEX('المكونات'!$B$6:$B$305,MATCH(B360&amp;"",'المكونات'!$A$6:$A$305,0))&amp;"","مكون غير موجود"))</f>
        <v/>
      </c>
      <c r="E360" s="17">
        <f>IF(B360&amp;""="","",IFERROR(INDEX('المكونات'!$C$6:$C$305,MATCH(B360&amp;"",'المكونات'!$A$6:$A$305,0)),""))</f>
        <v/>
      </c>
      <c r="F360" s="17">
        <f>IF(AND(ISNUMBER(E360),ISNUMBER(C360)),ROUND(C360*E360,4),"")</f>
        <v/>
      </c>
      <c r="G360" s="17">
        <f>IF(ISNUMBER(F360),IF(B360&amp;""='الإعدادات'!$B$5&amp;"",ROUND(F360*(1+N('الإعدادات'!$B$6)),4),F360),"")</f>
        <v/>
      </c>
    </row>
    <row r="361">
      <c r="A361" s="5" t="n"/>
      <c r="B361" s="5" t="n"/>
      <c r="C361" s="19" t="n"/>
      <c r="D361" s="6">
        <f>IF(B361&amp;""="","",IFERROR(INDEX('المكونات'!$B$6:$B$305,MATCH(B361&amp;"",'المكونات'!$A$6:$A$305,0))&amp;"","مكون غير موجود"))</f>
        <v/>
      </c>
      <c r="E361" s="17">
        <f>IF(B361&amp;""="","",IFERROR(INDEX('المكونات'!$C$6:$C$305,MATCH(B361&amp;"",'المكونات'!$A$6:$A$305,0)),""))</f>
        <v/>
      </c>
      <c r="F361" s="17">
        <f>IF(AND(ISNUMBER(E361),ISNUMBER(C361)),ROUND(C361*E361,4),"")</f>
        <v/>
      </c>
      <c r="G361" s="17">
        <f>IF(ISNUMBER(F361),IF(B361&amp;""='الإعدادات'!$B$5&amp;"",ROUND(F361*(1+N('الإعدادات'!$B$6)),4),F361),"")</f>
        <v/>
      </c>
    </row>
    <row r="362">
      <c r="A362" s="5" t="n"/>
      <c r="B362" s="5" t="n"/>
      <c r="C362" s="19" t="n"/>
      <c r="D362" s="6">
        <f>IF(B362&amp;""="","",IFERROR(INDEX('المكونات'!$B$6:$B$305,MATCH(B362&amp;"",'المكونات'!$A$6:$A$305,0))&amp;"","مكون غير موجود"))</f>
        <v/>
      </c>
      <c r="E362" s="17">
        <f>IF(B362&amp;""="","",IFERROR(INDEX('المكونات'!$C$6:$C$305,MATCH(B362&amp;"",'المكونات'!$A$6:$A$305,0)),""))</f>
        <v/>
      </c>
      <c r="F362" s="17">
        <f>IF(AND(ISNUMBER(E362),ISNUMBER(C362)),ROUND(C362*E362,4),"")</f>
        <v/>
      </c>
      <c r="G362" s="17">
        <f>IF(ISNUMBER(F362),IF(B362&amp;""='الإعدادات'!$B$5&amp;"",ROUND(F362*(1+N('الإعدادات'!$B$6)),4),F362),"")</f>
        <v/>
      </c>
    </row>
    <row r="363">
      <c r="A363" s="5" t="n"/>
      <c r="B363" s="5" t="n"/>
      <c r="C363" s="19" t="n"/>
      <c r="D363" s="6">
        <f>IF(B363&amp;""="","",IFERROR(INDEX('المكونات'!$B$6:$B$305,MATCH(B363&amp;"",'المكونات'!$A$6:$A$305,0))&amp;"","مكون غير موجود"))</f>
        <v/>
      </c>
      <c r="E363" s="17">
        <f>IF(B363&amp;""="","",IFERROR(INDEX('المكونات'!$C$6:$C$305,MATCH(B363&amp;"",'المكونات'!$A$6:$A$305,0)),""))</f>
        <v/>
      </c>
      <c r="F363" s="17">
        <f>IF(AND(ISNUMBER(E363),ISNUMBER(C363)),ROUND(C363*E363,4),"")</f>
        <v/>
      </c>
      <c r="G363" s="17">
        <f>IF(ISNUMBER(F363),IF(B363&amp;""='الإعدادات'!$B$5&amp;"",ROUND(F363*(1+N('الإعدادات'!$B$6)),4),F363),"")</f>
        <v/>
      </c>
    </row>
    <row r="364">
      <c r="A364" s="5" t="n"/>
      <c r="B364" s="5" t="n"/>
      <c r="C364" s="19" t="n"/>
      <c r="D364" s="6">
        <f>IF(B364&amp;""="","",IFERROR(INDEX('المكونات'!$B$6:$B$305,MATCH(B364&amp;"",'المكونات'!$A$6:$A$305,0))&amp;"","مكون غير موجود"))</f>
        <v/>
      </c>
      <c r="E364" s="17">
        <f>IF(B364&amp;""="","",IFERROR(INDEX('المكونات'!$C$6:$C$305,MATCH(B364&amp;"",'المكونات'!$A$6:$A$305,0)),""))</f>
        <v/>
      </c>
      <c r="F364" s="17">
        <f>IF(AND(ISNUMBER(E364),ISNUMBER(C364)),ROUND(C364*E364,4),"")</f>
        <v/>
      </c>
      <c r="G364" s="17">
        <f>IF(ISNUMBER(F364),IF(B364&amp;""='الإعدادات'!$B$5&amp;"",ROUND(F364*(1+N('الإعدادات'!$B$6)),4),F364),"")</f>
        <v/>
      </c>
    </row>
    <row r="365">
      <c r="A365" s="5" t="n"/>
      <c r="B365" s="5" t="n"/>
      <c r="C365" s="19" t="n"/>
      <c r="D365" s="6">
        <f>IF(B365&amp;""="","",IFERROR(INDEX('المكونات'!$B$6:$B$305,MATCH(B365&amp;"",'المكونات'!$A$6:$A$305,0))&amp;"","مكون غير موجود"))</f>
        <v/>
      </c>
      <c r="E365" s="17">
        <f>IF(B365&amp;""="","",IFERROR(INDEX('المكونات'!$C$6:$C$305,MATCH(B365&amp;"",'المكونات'!$A$6:$A$305,0)),""))</f>
        <v/>
      </c>
      <c r="F365" s="17">
        <f>IF(AND(ISNUMBER(E365),ISNUMBER(C365)),ROUND(C365*E365,4),"")</f>
        <v/>
      </c>
      <c r="G365" s="17">
        <f>IF(ISNUMBER(F365),IF(B365&amp;""='الإعدادات'!$B$5&amp;"",ROUND(F365*(1+N('الإعدادات'!$B$6)),4),F365),"")</f>
        <v/>
      </c>
    </row>
    <row r="366">
      <c r="A366" s="5" t="n"/>
      <c r="B366" s="5" t="n"/>
      <c r="C366" s="19" t="n"/>
      <c r="D366" s="6">
        <f>IF(B366&amp;""="","",IFERROR(INDEX('المكونات'!$B$6:$B$305,MATCH(B366&amp;"",'المكونات'!$A$6:$A$305,0))&amp;"","مكون غير موجود"))</f>
        <v/>
      </c>
      <c r="E366" s="17">
        <f>IF(B366&amp;""="","",IFERROR(INDEX('المكونات'!$C$6:$C$305,MATCH(B366&amp;"",'المكونات'!$A$6:$A$305,0)),""))</f>
        <v/>
      </c>
      <c r="F366" s="17">
        <f>IF(AND(ISNUMBER(E366),ISNUMBER(C366)),ROUND(C366*E366,4),"")</f>
        <v/>
      </c>
      <c r="G366" s="17">
        <f>IF(ISNUMBER(F366),IF(B366&amp;""='الإعدادات'!$B$5&amp;"",ROUND(F366*(1+N('الإعدادات'!$B$6)),4),F366),"")</f>
        <v/>
      </c>
    </row>
    <row r="367">
      <c r="A367" s="5" t="n"/>
      <c r="B367" s="5" t="n"/>
      <c r="C367" s="19" t="n"/>
      <c r="D367" s="6">
        <f>IF(B367&amp;""="","",IFERROR(INDEX('المكونات'!$B$6:$B$305,MATCH(B367&amp;"",'المكونات'!$A$6:$A$305,0))&amp;"","مكون غير موجود"))</f>
        <v/>
      </c>
      <c r="E367" s="17">
        <f>IF(B367&amp;""="","",IFERROR(INDEX('المكونات'!$C$6:$C$305,MATCH(B367&amp;"",'المكونات'!$A$6:$A$305,0)),""))</f>
        <v/>
      </c>
      <c r="F367" s="17">
        <f>IF(AND(ISNUMBER(E367),ISNUMBER(C367)),ROUND(C367*E367,4),"")</f>
        <v/>
      </c>
      <c r="G367" s="17">
        <f>IF(ISNUMBER(F367),IF(B367&amp;""='الإعدادات'!$B$5&amp;"",ROUND(F367*(1+N('الإعدادات'!$B$6)),4),F367),"")</f>
        <v/>
      </c>
    </row>
    <row r="368">
      <c r="A368" s="5" t="n"/>
      <c r="B368" s="5" t="n"/>
      <c r="C368" s="19" t="n"/>
      <c r="D368" s="6">
        <f>IF(B368&amp;""="","",IFERROR(INDEX('المكونات'!$B$6:$B$305,MATCH(B368&amp;"",'المكونات'!$A$6:$A$305,0))&amp;"","مكون غير موجود"))</f>
        <v/>
      </c>
      <c r="E368" s="17">
        <f>IF(B368&amp;""="","",IFERROR(INDEX('المكونات'!$C$6:$C$305,MATCH(B368&amp;"",'المكونات'!$A$6:$A$305,0)),""))</f>
        <v/>
      </c>
      <c r="F368" s="17">
        <f>IF(AND(ISNUMBER(E368),ISNUMBER(C368)),ROUND(C368*E368,4),"")</f>
        <v/>
      </c>
      <c r="G368" s="17">
        <f>IF(ISNUMBER(F368),IF(B368&amp;""='الإعدادات'!$B$5&amp;"",ROUND(F368*(1+N('الإعدادات'!$B$6)),4),F368),"")</f>
        <v/>
      </c>
    </row>
    <row r="369">
      <c r="A369" s="5" t="n"/>
      <c r="B369" s="5" t="n"/>
      <c r="C369" s="19" t="n"/>
      <c r="D369" s="6">
        <f>IF(B369&amp;""="","",IFERROR(INDEX('المكونات'!$B$6:$B$305,MATCH(B369&amp;"",'المكونات'!$A$6:$A$305,0))&amp;"","مكون غير موجود"))</f>
        <v/>
      </c>
      <c r="E369" s="17">
        <f>IF(B369&amp;""="","",IFERROR(INDEX('المكونات'!$C$6:$C$305,MATCH(B369&amp;"",'المكونات'!$A$6:$A$305,0)),""))</f>
        <v/>
      </c>
      <c r="F369" s="17">
        <f>IF(AND(ISNUMBER(E369),ISNUMBER(C369)),ROUND(C369*E369,4),"")</f>
        <v/>
      </c>
      <c r="G369" s="17">
        <f>IF(ISNUMBER(F369),IF(B369&amp;""='الإعدادات'!$B$5&amp;"",ROUND(F369*(1+N('الإعدادات'!$B$6)),4),F369),"")</f>
        <v/>
      </c>
    </row>
    <row r="370">
      <c r="A370" s="5" t="n"/>
      <c r="B370" s="5" t="n"/>
      <c r="C370" s="19" t="n"/>
      <c r="D370" s="6">
        <f>IF(B370&amp;""="","",IFERROR(INDEX('المكونات'!$B$6:$B$305,MATCH(B370&amp;"",'المكونات'!$A$6:$A$305,0))&amp;"","مكون غير موجود"))</f>
        <v/>
      </c>
      <c r="E370" s="17">
        <f>IF(B370&amp;""="","",IFERROR(INDEX('المكونات'!$C$6:$C$305,MATCH(B370&amp;"",'المكونات'!$A$6:$A$305,0)),""))</f>
        <v/>
      </c>
      <c r="F370" s="17">
        <f>IF(AND(ISNUMBER(E370),ISNUMBER(C370)),ROUND(C370*E370,4),"")</f>
        <v/>
      </c>
      <c r="G370" s="17">
        <f>IF(ISNUMBER(F370),IF(B370&amp;""='الإعدادات'!$B$5&amp;"",ROUND(F370*(1+N('الإعدادات'!$B$6)),4),F370),"")</f>
        <v/>
      </c>
    </row>
    <row r="371">
      <c r="A371" s="5" t="n"/>
      <c r="B371" s="5" t="n"/>
      <c r="C371" s="19" t="n"/>
      <c r="D371" s="6">
        <f>IF(B371&amp;""="","",IFERROR(INDEX('المكونات'!$B$6:$B$305,MATCH(B371&amp;"",'المكونات'!$A$6:$A$305,0))&amp;"","مكون غير موجود"))</f>
        <v/>
      </c>
      <c r="E371" s="17">
        <f>IF(B371&amp;""="","",IFERROR(INDEX('المكونات'!$C$6:$C$305,MATCH(B371&amp;"",'المكونات'!$A$6:$A$305,0)),""))</f>
        <v/>
      </c>
      <c r="F371" s="17">
        <f>IF(AND(ISNUMBER(E371),ISNUMBER(C371)),ROUND(C371*E371,4),"")</f>
        <v/>
      </c>
      <c r="G371" s="17">
        <f>IF(ISNUMBER(F371),IF(B371&amp;""='الإعدادات'!$B$5&amp;"",ROUND(F371*(1+N('الإعدادات'!$B$6)),4),F371),"")</f>
        <v/>
      </c>
    </row>
    <row r="372">
      <c r="A372" s="5" t="n"/>
      <c r="B372" s="5" t="n"/>
      <c r="C372" s="19" t="n"/>
      <c r="D372" s="6">
        <f>IF(B372&amp;""="","",IFERROR(INDEX('المكونات'!$B$6:$B$305,MATCH(B372&amp;"",'المكونات'!$A$6:$A$305,0))&amp;"","مكون غير موجود"))</f>
        <v/>
      </c>
      <c r="E372" s="17">
        <f>IF(B372&amp;""="","",IFERROR(INDEX('المكونات'!$C$6:$C$305,MATCH(B372&amp;"",'المكونات'!$A$6:$A$305,0)),""))</f>
        <v/>
      </c>
      <c r="F372" s="17">
        <f>IF(AND(ISNUMBER(E372),ISNUMBER(C372)),ROUND(C372*E372,4),"")</f>
        <v/>
      </c>
      <c r="G372" s="17">
        <f>IF(ISNUMBER(F372),IF(B372&amp;""='الإعدادات'!$B$5&amp;"",ROUND(F372*(1+N('الإعدادات'!$B$6)),4),F372),"")</f>
        <v/>
      </c>
    </row>
    <row r="373">
      <c r="A373" s="5" t="n"/>
      <c r="B373" s="5" t="n"/>
      <c r="C373" s="19" t="n"/>
      <c r="D373" s="6">
        <f>IF(B373&amp;""="","",IFERROR(INDEX('المكونات'!$B$6:$B$305,MATCH(B373&amp;"",'المكونات'!$A$6:$A$305,0))&amp;"","مكون غير موجود"))</f>
        <v/>
      </c>
      <c r="E373" s="17">
        <f>IF(B373&amp;""="","",IFERROR(INDEX('المكونات'!$C$6:$C$305,MATCH(B373&amp;"",'المكونات'!$A$6:$A$305,0)),""))</f>
        <v/>
      </c>
      <c r="F373" s="17">
        <f>IF(AND(ISNUMBER(E373),ISNUMBER(C373)),ROUND(C373*E373,4),"")</f>
        <v/>
      </c>
      <c r="G373" s="17">
        <f>IF(ISNUMBER(F373),IF(B373&amp;""='الإعدادات'!$B$5&amp;"",ROUND(F373*(1+N('الإعدادات'!$B$6)),4),F373),"")</f>
        <v/>
      </c>
    </row>
    <row r="374">
      <c r="A374" s="5" t="n"/>
      <c r="B374" s="5" t="n"/>
      <c r="C374" s="19" t="n"/>
      <c r="D374" s="6">
        <f>IF(B374&amp;""="","",IFERROR(INDEX('المكونات'!$B$6:$B$305,MATCH(B374&amp;"",'المكونات'!$A$6:$A$305,0))&amp;"","مكون غير موجود"))</f>
        <v/>
      </c>
      <c r="E374" s="17">
        <f>IF(B374&amp;""="","",IFERROR(INDEX('المكونات'!$C$6:$C$305,MATCH(B374&amp;"",'المكونات'!$A$6:$A$305,0)),""))</f>
        <v/>
      </c>
      <c r="F374" s="17">
        <f>IF(AND(ISNUMBER(E374),ISNUMBER(C374)),ROUND(C374*E374,4),"")</f>
        <v/>
      </c>
      <c r="G374" s="17">
        <f>IF(ISNUMBER(F374),IF(B374&amp;""='الإعدادات'!$B$5&amp;"",ROUND(F374*(1+N('الإعدادات'!$B$6)),4),F374),"")</f>
        <v/>
      </c>
    </row>
    <row r="375">
      <c r="A375" s="5" t="n"/>
      <c r="B375" s="5" t="n"/>
      <c r="C375" s="19" t="n"/>
      <c r="D375" s="6">
        <f>IF(B375&amp;""="","",IFERROR(INDEX('المكونات'!$B$6:$B$305,MATCH(B375&amp;"",'المكونات'!$A$6:$A$305,0))&amp;"","مكون غير موجود"))</f>
        <v/>
      </c>
      <c r="E375" s="17">
        <f>IF(B375&amp;""="","",IFERROR(INDEX('المكونات'!$C$6:$C$305,MATCH(B375&amp;"",'المكونات'!$A$6:$A$305,0)),""))</f>
        <v/>
      </c>
      <c r="F375" s="17">
        <f>IF(AND(ISNUMBER(E375),ISNUMBER(C375)),ROUND(C375*E375,4),"")</f>
        <v/>
      </c>
      <c r="G375" s="17">
        <f>IF(ISNUMBER(F375),IF(B375&amp;""='الإعدادات'!$B$5&amp;"",ROUND(F375*(1+N('الإعدادات'!$B$6)),4),F375),"")</f>
        <v/>
      </c>
    </row>
    <row r="376">
      <c r="A376" s="5" t="n"/>
      <c r="B376" s="5" t="n"/>
      <c r="C376" s="19" t="n"/>
      <c r="D376" s="6">
        <f>IF(B376&amp;""="","",IFERROR(INDEX('المكونات'!$B$6:$B$305,MATCH(B376&amp;"",'المكونات'!$A$6:$A$305,0))&amp;"","مكون غير موجود"))</f>
        <v/>
      </c>
      <c r="E376" s="17">
        <f>IF(B376&amp;""="","",IFERROR(INDEX('المكونات'!$C$6:$C$305,MATCH(B376&amp;"",'المكونات'!$A$6:$A$305,0)),""))</f>
        <v/>
      </c>
      <c r="F376" s="17">
        <f>IF(AND(ISNUMBER(E376),ISNUMBER(C376)),ROUND(C376*E376,4),"")</f>
        <v/>
      </c>
      <c r="G376" s="17">
        <f>IF(ISNUMBER(F376),IF(B376&amp;""='الإعدادات'!$B$5&amp;"",ROUND(F376*(1+N('الإعدادات'!$B$6)),4),F376),"")</f>
        <v/>
      </c>
    </row>
    <row r="377">
      <c r="A377" s="5" t="n"/>
      <c r="B377" s="5" t="n"/>
      <c r="C377" s="19" t="n"/>
      <c r="D377" s="6">
        <f>IF(B377&amp;""="","",IFERROR(INDEX('المكونات'!$B$6:$B$305,MATCH(B377&amp;"",'المكونات'!$A$6:$A$305,0))&amp;"","مكون غير موجود"))</f>
        <v/>
      </c>
      <c r="E377" s="17">
        <f>IF(B377&amp;""="","",IFERROR(INDEX('المكونات'!$C$6:$C$305,MATCH(B377&amp;"",'المكونات'!$A$6:$A$305,0)),""))</f>
        <v/>
      </c>
      <c r="F377" s="17">
        <f>IF(AND(ISNUMBER(E377),ISNUMBER(C377)),ROUND(C377*E377,4),"")</f>
        <v/>
      </c>
      <c r="G377" s="17">
        <f>IF(ISNUMBER(F377),IF(B377&amp;""='الإعدادات'!$B$5&amp;"",ROUND(F377*(1+N('الإعدادات'!$B$6)),4),F377),"")</f>
        <v/>
      </c>
    </row>
    <row r="378">
      <c r="A378" s="5" t="n"/>
      <c r="B378" s="5" t="n"/>
      <c r="C378" s="19" t="n"/>
      <c r="D378" s="6">
        <f>IF(B378&amp;""="","",IFERROR(INDEX('المكونات'!$B$6:$B$305,MATCH(B378&amp;"",'المكونات'!$A$6:$A$305,0))&amp;"","مكون غير موجود"))</f>
        <v/>
      </c>
      <c r="E378" s="17">
        <f>IF(B378&amp;""="","",IFERROR(INDEX('المكونات'!$C$6:$C$305,MATCH(B378&amp;"",'المكونات'!$A$6:$A$305,0)),""))</f>
        <v/>
      </c>
      <c r="F378" s="17">
        <f>IF(AND(ISNUMBER(E378),ISNUMBER(C378)),ROUND(C378*E378,4),"")</f>
        <v/>
      </c>
      <c r="G378" s="17">
        <f>IF(ISNUMBER(F378),IF(B378&amp;""='الإعدادات'!$B$5&amp;"",ROUND(F378*(1+N('الإعدادات'!$B$6)),4),F378),"")</f>
        <v/>
      </c>
    </row>
    <row r="379">
      <c r="A379" s="5" t="n"/>
      <c r="B379" s="5" t="n"/>
      <c r="C379" s="19" t="n"/>
      <c r="D379" s="6">
        <f>IF(B379&amp;""="","",IFERROR(INDEX('المكونات'!$B$6:$B$305,MATCH(B379&amp;"",'المكونات'!$A$6:$A$305,0))&amp;"","مكون غير موجود"))</f>
        <v/>
      </c>
      <c r="E379" s="17">
        <f>IF(B379&amp;""="","",IFERROR(INDEX('المكونات'!$C$6:$C$305,MATCH(B379&amp;"",'المكونات'!$A$6:$A$305,0)),""))</f>
        <v/>
      </c>
      <c r="F379" s="17">
        <f>IF(AND(ISNUMBER(E379),ISNUMBER(C379)),ROUND(C379*E379,4),"")</f>
        <v/>
      </c>
      <c r="G379" s="17">
        <f>IF(ISNUMBER(F379),IF(B379&amp;""='الإعدادات'!$B$5&amp;"",ROUND(F379*(1+N('الإعدادات'!$B$6)),4),F379),"")</f>
        <v/>
      </c>
    </row>
    <row r="380">
      <c r="A380" s="5" t="n"/>
      <c r="B380" s="5" t="n"/>
      <c r="C380" s="19" t="n"/>
      <c r="D380" s="6">
        <f>IF(B380&amp;""="","",IFERROR(INDEX('المكونات'!$B$6:$B$305,MATCH(B380&amp;"",'المكونات'!$A$6:$A$305,0))&amp;"","مكون غير موجود"))</f>
        <v/>
      </c>
      <c r="E380" s="17">
        <f>IF(B380&amp;""="","",IFERROR(INDEX('المكونات'!$C$6:$C$305,MATCH(B380&amp;"",'المكونات'!$A$6:$A$305,0)),""))</f>
        <v/>
      </c>
      <c r="F380" s="17">
        <f>IF(AND(ISNUMBER(E380),ISNUMBER(C380)),ROUND(C380*E380,4),"")</f>
        <v/>
      </c>
      <c r="G380" s="17">
        <f>IF(ISNUMBER(F380),IF(B380&amp;""='الإعدادات'!$B$5&amp;"",ROUND(F380*(1+N('الإعدادات'!$B$6)),4),F380),"")</f>
        <v/>
      </c>
    </row>
    <row r="381">
      <c r="A381" s="5" t="n"/>
      <c r="B381" s="5" t="n"/>
      <c r="C381" s="19" t="n"/>
      <c r="D381" s="6">
        <f>IF(B381&amp;""="","",IFERROR(INDEX('المكونات'!$B$6:$B$305,MATCH(B381&amp;"",'المكونات'!$A$6:$A$305,0))&amp;"","مكون غير موجود"))</f>
        <v/>
      </c>
      <c r="E381" s="17">
        <f>IF(B381&amp;""="","",IFERROR(INDEX('المكونات'!$C$6:$C$305,MATCH(B381&amp;"",'المكونات'!$A$6:$A$305,0)),""))</f>
        <v/>
      </c>
      <c r="F381" s="17">
        <f>IF(AND(ISNUMBER(E381),ISNUMBER(C381)),ROUND(C381*E381,4),"")</f>
        <v/>
      </c>
      <c r="G381" s="17">
        <f>IF(ISNUMBER(F381),IF(B381&amp;""='الإعدادات'!$B$5&amp;"",ROUND(F381*(1+N('الإعدادات'!$B$6)),4),F381),"")</f>
        <v/>
      </c>
    </row>
    <row r="382">
      <c r="A382" s="5" t="n"/>
      <c r="B382" s="5" t="n"/>
      <c r="C382" s="19" t="n"/>
      <c r="D382" s="6">
        <f>IF(B382&amp;""="","",IFERROR(INDEX('المكونات'!$B$6:$B$305,MATCH(B382&amp;"",'المكونات'!$A$6:$A$305,0))&amp;"","مكون غير موجود"))</f>
        <v/>
      </c>
      <c r="E382" s="17">
        <f>IF(B382&amp;""="","",IFERROR(INDEX('المكونات'!$C$6:$C$305,MATCH(B382&amp;"",'المكونات'!$A$6:$A$305,0)),""))</f>
        <v/>
      </c>
      <c r="F382" s="17">
        <f>IF(AND(ISNUMBER(E382),ISNUMBER(C382)),ROUND(C382*E382,4),"")</f>
        <v/>
      </c>
      <c r="G382" s="17">
        <f>IF(ISNUMBER(F382),IF(B382&amp;""='الإعدادات'!$B$5&amp;"",ROUND(F382*(1+N('الإعدادات'!$B$6)),4),F382),"")</f>
        <v/>
      </c>
    </row>
    <row r="383">
      <c r="A383" s="5" t="n"/>
      <c r="B383" s="5" t="n"/>
      <c r="C383" s="19" t="n"/>
      <c r="D383" s="6">
        <f>IF(B383&amp;""="","",IFERROR(INDEX('المكونات'!$B$6:$B$305,MATCH(B383&amp;"",'المكونات'!$A$6:$A$305,0))&amp;"","مكون غير موجود"))</f>
        <v/>
      </c>
      <c r="E383" s="17">
        <f>IF(B383&amp;""="","",IFERROR(INDEX('المكونات'!$C$6:$C$305,MATCH(B383&amp;"",'المكونات'!$A$6:$A$305,0)),""))</f>
        <v/>
      </c>
      <c r="F383" s="17">
        <f>IF(AND(ISNUMBER(E383),ISNUMBER(C383)),ROUND(C383*E383,4),"")</f>
        <v/>
      </c>
      <c r="G383" s="17">
        <f>IF(ISNUMBER(F383),IF(B383&amp;""='الإعدادات'!$B$5&amp;"",ROUND(F383*(1+N('الإعدادات'!$B$6)),4),F383),"")</f>
        <v/>
      </c>
    </row>
    <row r="384">
      <c r="A384" s="5" t="n"/>
      <c r="B384" s="5" t="n"/>
      <c r="C384" s="19" t="n"/>
      <c r="D384" s="6">
        <f>IF(B384&amp;""="","",IFERROR(INDEX('المكونات'!$B$6:$B$305,MATCH(B384&amp;"",'المكونات'!$A$6:$A$305,0))&amp;"","مكون غير موجود"))</f>
        <v/>
      </c>
      <c r="E384" s="17">
        <f>IF(B384&amp;""="","",IFERROR(INDEX('المكونات'!$C$6:$C$305,MATCH(B384&amp;"",'المكونات'!$A$6:$A$305,0)),""))</f>
        <v/>
      </c>
      <c r="F384" s="17">
        <f>IF(AND(ISNUMBER(E384),ISNUMBER(C384)),ROUND(C384*E384,4),"")</f>
        <v/>
      </c>
      <c r="G384" s="17">
        <f>IF(ISNUMBER(F384),IF(B384&amp;""='الإعدادات'!$B$5&amp;"",ROUND(F384*(1+N('الإعدادات'!$B$6)),4),F384),"")</f>
        <v/>
      </c>
    </row>
    <row r="385">
      <c r="A385" s="5" t="n"/>
      <c r="B385" s="5" t="n"/>
      <c r="C385" s="19" t="n"/>
      <c r="D385" s="6">
        <f>IF(B385&amp;""="","",IFERROR(INDEX('المكونات'!$B$6:$B$305,MATCH(B385&amp;"",'المكونات'!$A$6:$A$305,0))&amp;"","مكون غير موجود"))</f>
        <v/>
      </c>
      <c r="E385" s="17">
        <f>IF(B385&amp;""="","",IFERROR(INDEX('المكونات'!$C$6:$C$305,MATCH(B385&amp;"",'المكونات'!$A$6:$A$305,0)),""))</f>
        <v/>
      </c>
      <c r="F385" s="17">
        <f>IF(AND(ISNUMBER(E385),ISNUMBER(C385)),ROUND(C385*E385,4),"")</f>
        <v/>
      </c>
      <c r="G385" s="17">
        <f>IF(ISNUMBER(F385),IF(B385&amp;""='الإعدادات'!$B$5&amp;"",ROUND(F385*(1+N('الإعدادات'!$B$6)),4),F385),"")</f>
        <v/>
      </c>
    </row>
    <row r="386">
      <c r="A386" s="5" t="n"/>
      <c r="B386" s="5" t="n"/>
      <c r="C386" s="19" t="n"/>
      <c r="D386" s="6">
        <f>IF(B386&amp;""="","",IFERROR(INDEX('المكونات'!$B$6:$B$305,MATCH(B386&amp;"",'المكونات'!$A$6:$A$305,0))&amp;"","مكون غير موجود"))</f>
        <v/>
      </c>
      <c r="E386" s="17">
        <f>IF(B386&amp;""="","",IFERROR(INDEX('المكونات'!$C$6:$C$305,MATCH(B386&amp;"",'المكونات'!$A$6:$A$305,0)),""))</f>
        <v/>
      </c>
      <c r="F386" s="17">
        <f>IF(AND(ISNUMBER(E386),ISNUMBER(C386)),ROUND(C386*E386,4),"")</f>
        <v/>
      </c>
      <c r="G386" s="17">
        <f>IF(ISNUMBER(F386),IF(B386&amp;""='الإعدادات'!$B$5&amp;"",ROUND(F386*(1+N('الإعدادات'!$B$6)),4),F386),"")</f>
        <v/>
      </c>
    </row>
    <row r="387">
      <c r="A387" s="5" t="n"/>
      <c r="B387" s="5" t="n"/>
      <c r="C387" s="19" t="n"/>
      <c r="D387" s="6">
        <f>IF(B387&amp;""="","",IFERROR(INDEX('المكونات'!$B$6:$B$305,MATCH(B387&amp;"",'المكونات'!$A$6:$A$305,0))&amp;"","مكون غير موجود"))</f>
        <v/>
      </c>
      <c r="E387" s="17">
        <f>IF(B387&amp;""="","",IFERROR(INDEX('المكونات'!$C$6:$C$305,MATCH(B387&amp;"",'المكونات'!$A$6:$A$305,0)),""))</f>
        <v/>
      </c>
      <c r="F387" s="17">
        <f>IF(AND(ISNUMBER(E387),ISNUMBER(C387)),ROUND(C387*E387,4),"")</f>
        <v/>
      </c>
      <c r="G387" s="17">
        <f>IF(ISNUMBER(F387),IF(B387&amp;""='الإعدادات'!$B$5&amp;"",ROUND(F387*(1+N('الإعدادات'!$B$6)),4),F387),"")</f>
        <v/>
      </c>
    </row>
    <row r="388">
      <c r="A388" s="5" t="n"/>
      <c r="B388" s="5" t="n"/>
      <c r="C388" s="19" t="n"/>
      <c r="D388" s="6">
        <f>IF(B388&amp;""="","",IFERROR(INDEX('المكونات'!$B$6:$B$305,MATCH(B388&amp;"",'المكونات'!$A$6:$A$305,0))&amp;"","مكون غير موجود"))</f>
        <v/>
      </c>
      <c r="E388" s="17">
        <f>IF(B388&amp;""="","",IFERROR(INDEX('المكونات'!$C$6:$C$305,MATCH(B388&amp;"",'المكونات'!$A$6:$A$305,0)),""))</f>
        <v/>
      </c>
      <c r="F388" s="17">
        <f>IF(AND(ISNUMBER(E388),ISNUMBER(C388)),ROUND(C388*E388,4),"")</f>
        <v/>
      </c>
      <c r="G388" s="17">
        <f>IF(ISNUMBER(F388),IF(B388&amp;""='الإعدادات'!$B$5&amp;"",ROUND(F388*(1+N('الإعدادات'!$B$6)),4),F388),"")</f>
        <v/>
      </c>
    </row>
    <row r="389">
      <c r="A389" s="5" t="n"/>
      <c r="B389" s="5" t="n"/>
      <c r="C389" s="19" t="n"/>
      <c r="D389" s="6">
        <f>IF(B389&amp;""="","",IFERROR(INDEX('المكونات'!$B$6:$B$305,MATCH(B389&amp;"",'المكونات'!$A$6:$A$305,0))&amp;"","مكون غير موجود"))</f>
        <v/>
      </c>
      <c r="E389" s="17">
        <f>IF(B389&amp;""="","",IFERROR(INDEX('المكونات'!$C$6:$C$305,MATCH(B389&amp;"",'المكونات'!$A$6:$A$305,0)),""))</f>
        <v/>
      </c>
      <c r="F389" s="17">
        <f>IF(AND(ISNUMBER(E389),ISNUMBER(C389)),ROUND(C389*E389,4),"")</f>
        <v/>
      </c>
      <c r="G389" s="17">
        <f>IF(ISNUMBER(F389),IF(B389&amp;""='الإعدادات'!$B$5&amp;"",ROUND(F389*(1+N('الإعدادات'!$B$6)),4),F389),"")</f>
        <v/>
      </c>
    </row>
    <row r="390">
      <c r="A390" s="5" t="n"/>
      <c r="B390" s="5" t="n"/>
      <c r="C390" s="19" t="n"/>
      <c r="D390" s="6">
        <f>IF(B390&amp;""="","",IFERROR(INDEX('المكونات'!$B$6:$B$305,MATCH(B390&amp;"",'المكونات'!$A$6:$A$305,0))&amp;"","مكون غير موجود"))</f>
        <v/>
      </c>
      <c r="E390" s="17">
        <f>IF(B390&amp;""="","",IFERROR(INDEX('المكونات'!$C$6:$C$305,MATCH(B390&amp;"",'المكونات'!$A$6:$A$305,0)),""))</f>
        <v/>
      </c>
      <c r="F390" s="17">
        <f>IF(AND(ISNUMBER(E390),ISNUMBER(C390)),ROUND(C390*E390,4),"")</f>
        <v/>
      </c>
      <c r="G390" s="17">
        <f>IF(ISNUMBER(F390),IF(B390&amp;""='الإعدادات'!$B$5&amp;"",ROUND(F390*(1+N('الإعدادات'!$B$6)),4),F390),"")</f>
        <v/>
      </c>
    </row>
    <row r="391">
      <c r="A391" s="5" t="n"/>
      <c r="B391" s="5" t="n"/>
      <c r="C391" s="19" t="n"/>
      <c r="D391" s="6">
        <f>IF(B391&amp;""="","",IFERROR(INDEX('المكونات'!$B$6:$B$305,MATCH(B391&amp;"",'المكونات'!$A$6:$A$305,0))&amp;"","مكون غير موجود"))</f>
        <v/>
      </c>
      <c r="E391" s="17">
        <f>IF(B391&amp;""="","",IFERROR(INDEX('المكونات'!$C$6:$C$305,MATCH(B391&amp;"",'المكونات'!$A$6:$A$305,0)),""))</f>
        <v/>
      </c>
      <c r="F391" s="17">
        <f>IF(AND(ISNUMBER(E391),ISNUMBER(C391)),ROUND(C391*E391,4),"")</f>
        <v/>
      </c>
      <c r="G391" s="17">
        <f>IF(ISNUMBER(F391),IF(B391&amp;""='الإعدادات'!$B$5&amp;"",ROUND(F391*(1+N('الإعدادات'!$B$6)),4),F391),"")</f>
        <v/>
      </c>
    </row>
    <row r="392">
      <c r="A392" s="5" t="n"/>
      <c r="B392" s="5" t="n"/>
      <c r="C392" s="19" t="n"/>
      <c r="D392" s="6">
        <f>IF(B392&amp;""="","",IFERROR(INDEX('المكونات'!$B$6:$B$305,MATCH(B392&amp;"",'المكونات'!$A$6:$A$305,0))&amp;"","مكون غير موجود"))</f>
        <v/>
      </c>
      <c r="E392" s="17">
        <f>IF(B392&amp;""="","",IFERROR(INDEX('المكونات'!$C$6:$C$305,MATCH(B392&amp;"",'المكونات'!$A$6:$A$305,0)),""))</f>
        <v/>
      </c>
      <c r="F392" s="17">
        <f>IF(AND(ISNUMBER(E392),ISNUMBER(C392)),ROUND(C392*E392,4),"")</f>
        <v/>
      </c>
      <c r="G392" s="17">
        <f>IF(ISNUMBER(F392),IF(B392&amp;""='الإعدادات'!$B$5&amp;"",ROUND(F392*(1+N('الإعدادات'!$B$6)),4),F392),"")</f>
        <v/>
      </c>
    </row>
    <row r="393">
      <c r="A393" s="5" t="n"/>
      <c r="B393" s="5" t="n"/>
      <c r="C393" s="19" t="n"/>
      <c r="D393" s="6">
        <f>IF(B393&amp;""="","",IFERROR(INDEX('المكونات'!$B$6:$B$305,MATCH(B393&amp;"",'المكونات'!$A$6:$A$305,0))&amp;"","مكون غير موجود"))</f>
        <v/>
      </c>
      <c r="E393" s="17">
        <f>IF(B393&amp;""="","",IFERROR(INDEX('المكونات'!$C$6:$C$305,MATCH(B393&amp;"",'المكونات'!$A$6:$A$305,0)),""))</f>
        <v/>
      </c>
      <c r="F393" s="17">
        <f>IF(AND(ISNUMBER(E393),ISNUMBER(C393)),ROUND(C393*E393,4),"")</f>
        <v/>
      </c>
      <c r="G393" s="17">
        <f>IF(ISNUMBER(F393),IF(B393&amp;""='الإعدادات'!$B$5&amp;"",ROUND(F393*(1+N('الإعدادات'!$B$6)),4),F393),"")</f>
        <v/>
      </c>
    </row>
    <row r="394">
      <c r="A394" s="5" t="n"/>
      <c r="B394" s="5" t="n"/>
      <c r="C394" s="19" t="n"/>
      <c r="D394" s="6">
        <f>IF(B394&amp;""="","",IFERROR(INDEX('المكونات'!$B$6:$B$305,MATCH(B394&amp;"",'المكونات'!$A$6:$A$305,0))&amp;"","مكون غير موجود"))</f>
        <v/>
      </c>
      <c r="E394" s="17">
        <f>IF(B394&amp;""="","",IFERROR(INDEX('المكونات'!$C$6:$C$305,MATCH(B394&amp;"",'المكونات'!$A$6:$A$305,0)),""))</f>
        <v/>
      </c>
      <c r="F394" s="17">
        <f>IF(AND(ISNUMBER(E394),ISNUMBER(C394)),ROUND(C394*E394,4),"")</f>
        <v/>
      </c>
      <c r="G394" s="17">
        <f>IF(ISNUMBER(F394),IF(B394&amp;""='الإعدادات'!$B$5&amp;"",ROUND(F394*(1+N('الإعدادات'!$B$6)),4),F394),"")</f>
        <v/>
      </c>
    </row>
    <row r="395">
      <c r="A395" s="5" t="n"/>
      <c r="B395" s="5" t="n"/>
      <c r="C395" s="19" t="n"/>
      <c r="D395" s="6">
        <f>IF(B395&amp;""="","",IFERROR(INDEX('المكونات'!$B$6:$B$305,MATCH(B395&amp;"",'المكونات'!$A$6:$A$305,0))&amp;"","مكون غير موجود"))</f>
        <v/>
      </c>
      <c r="E395" s="17">
        <f>IF(B395&amp;""="","",IFERROR(INDEX('المكونات'!$C$6:$C$305,MATCH(B395&amp;"",'المكونات'!$A$6:$A$305,0)),""))</f>
        <v/>
      </c>
      <c r="F395" s="17">
        <f>IF(AND(ISNUMBER(E395),ISNUMBER(C395)),ROUND(C395*E395,4),"")</f>
        <v/>
      </c>
      <c r="G395" s="17">
        <f>IF(ISNUMBER(F395),IF(B395&amp;""='الإعدادات'!$B$5&amp;"",ROUND(F395*(1+N('الإعدادات'!$B$6)),4),F395),"")</f>
        <v/>
      </c>
    </row>
    <row r="396">
      <c r="A396" s="5" t="n"/>
      <c r="B396" s="5" t="n"/>
      <c r="C396" s="19" t="n"/>
      <c r="D396" s="6">
        <f>IF(B396&amp;""="","",IFERROR(INDEX('المكونات'!$B$6:$B$305,MATCH(B396&amp;"",'المكونات'!$A$6:$A$305,0))&amp;"","مكون غير موجود"))</f>
        <v/>
      </c>
      <c r="E396" s="17">
        <f>IF(B396&amp;""="","",IFERROR(INDEX('المكونات'!$C$6:$C$305,MATCH(B396&amp;"",'المكونات'!$A$6:$A$305,0)),""))</f>
        <v/>
      </c>
      <c r="F396" s="17">
        <f>IF(AND(ISNUMBER(E396),ISNUMBER(C396)),ROUND(C396*E396,4),"")</f>
        <v/>
      </c>
      <c r="G396" s="17">
        <f>IF(ISNUMBER(F396),IF(B396&amp;""='الإعدادات'!$B$5&amp;"",ROUND(F396*(1+N('الإعدادات'!$B$6)),4),F396),"")</f>
        <v/>
      </c>
    </row>
    <row r="397">
      <c r="A397" s="5" t="n"/>
      <c r="B397" s="5" t="n"/>
      <c r="C397" s="19" t="n"/>
      <c r="D397" s="6">
        <f>IF(B397&amp;""="","",IFERROR(INDEX('المكونات'!$B$6:$B$305,MATCH(B397&amp;"",'المكونات'!$A$6:$A$305,0))&amp;"","مكون غير موجود"))</f>
        <v/>
      </c>
      <c r="E397" s="17">
        <f>IF(B397&amp;""="","",IFERROR(INDEX('المكونات'!$C$6:$C$305,MATCH(B397&amp;"",'المكونات'!$A$6:$A$305,0)),""))</f>
        <v/>
      </c>
      <c r="F397" s="17">
        <f>IF(AND(ISNUMBER(E397),ISNUMBER(C397)),ROUND(C397*E397,4),"")</f>
        <v/>
      </c>
      <c r="G397" s="17">
        <f>IF(ISNUMBER(F397),IF(B397&amp;""='الإعدادات'!$B$5&amp;"",ROUND(F397*(1+N('الإعدادات'!$B$6)),4),F397),"")</f>
        <v/>
      </c>
    </row>
    <row r="398">
      <c r="A398" s="5" t="n"/>
      <c r="B398" s="5" t="n"/>
      <c r="C398" s="19" t="n"/>
      <c r="D398" s="6">
        <f>IF(B398&amp;""="","",IFERROR(INDEX('المكونات'!$B$6:$B$305,MATCH(B398&amp;"",'المكونات'!$A$6:$A$305,0))&amp;"","مكون غير موجود"))</f>
        <v/>
      </c>
      <c r="E398" s="17">
        <f>IF(B398&amp;""="","",IFERROR(INDEX('المكونات'!$C$6:$C$305,MATCH(B398&amp;"",'المكونات'!$A$6:$A$305,0)),""))</f>
        <v/>
      </c>
      <c r="F398" s="17">
        <f>IF(AND(ISNUMBER(E398),ISNUMBER(C398)),ROUND(C398*E398,4),"")</f>
        <v/>
      </c>
      <c r="G398" s="17">
        <f>IF(ISNUMBER(F398),IF(B398&amp;""='الإعدادات'!$B$5&amp;"",ROUND(F398*(1+N('الإعدادات'!$B$6)),4),F398),"")</f>
        <v/>
      </c>
    </row>
    <row r="399">
      <c r="A399" s="5" t="n"/>
      <c r="B399" s="5" t="n"/>
      <c r="C399" s="19" t="n"/>
      <c r="D399" s="6">
        <f>IF(B399&amp;""="","",IFERROR(INDEX('المكونات'!$B$6:$B$305,MATCH(B399&amp;"",'المكونات'!$A$6:$A$305,0))&amp;"","مكون غير موجود"))</f>
        <v/>
      </c>
      <c r="E399" s="17">
        <f>IF(B399&amp;""="","",IFERROR(INDEX('المكونات'!$C$6:$C$305,MATCH(B399&amp;"",'المكونات'!$A$6:$A$305,0)),""))</f>
        <v/>
      </c>
      <c r="F399" s="17">
        <f>IF(AND(ISNUMBER(E399),ISNUMBER(C399)),ROUND(C399*E399,4),"")</f>
        <v/>
      </c>
      <c r="G399" s="17">
        <f>IF(ISNUMBER(F399),IF(B399&amp;""='الإعدادات'!$B$5&amp;"",ROUND(F399*(1+N('الإعدادات'!$B$6)),4),F399),"")</f>
        <v/>
      </c>
    </row>
    <row r="400">
      <c r="A400" s="5" t="n"/>
      <c r="B400" s="5" t="n"/>
      <c r="C400" s="19" t="n"/>
      <c r="D400" s="6">
        <f>IF(B400&amp;""="","",IFERROR(INDEX('المكونات'!$B$6:$B$305,MATCH(B400&amp;"",'المكونات'!$A$6:$A$305,0))&amp;"","مكون غير موجود"))</f>
        <v/>
      </c>
      <c r="E400" s="17">
        <f>IF(B400&amp;""="","",IFERROR(INDEX('المكونات'!$C$6:$C$305,MATCH(B400&amp;"",'المكونات'!$A$6:$A$305,0)),""))</f>
        <v/>
      </c>
      <c r="F400" s="17">
        <f>IF(AND(ISNUMBER(E400),ISNUMBER(C400)),ROUND(C400*E400,4),"")</f>
        <v/>
      </c>
      <c r="G400" s="17">
        <f>IF(ISNUMBER(F400),IF(B400&amp;""='الإعدادات'!$B$5&amp;"",ROUND(F400*(1+N('الإعدادات'!$B$6)),4),F400),"")</f>
        <v/>
      </c>
    </row>
    <row r="401">
      <c r="A401" s="5" t="n"/>
      <c r="B401" s="5" t="n"/>
      <c r="C401" s="19" t="n"/>
      <c r="D401" s="6">
        <f>IF(B401&amp;""="","",IFERROR(INDEX('المكونات'!$B$6:$B$305,MATCH(B401&amp;"",'المكونات'!$A$6:$A$305,0))&amp;"","مكون غير موجود"))</f>
        <v/>
      </c>
      <c r="E401" s="17">
        <f>IF(B401&amp;""="","",IFERROR(INDEX('المكونات'!$C$6:$C$305,MATCH(B401&amp;"",'المكونات'!$A$6:$A$305,0)),""))</f>
        <v/>
      </c>
      <c r="F401" s="17">
        <f>IF(AND(ISNUMBER(E401),ISNUMBER(C401)),ROUND(C401*E401,4),"")</f>
        <v/>
      </c>
      <c r="G401" s="17">
        <f>IF(ISNUMBER(F401),IF(B401&amp;""='الإعدادات'!$B$5&amp;"",ROUND(F401*(1+N('الإعدادات'!$B$6)),4),F401),"")</f>
        <v/>
      </c>
    </row>
    <row r="402">
      <c r="A402" s="5" t="n"/>
      <c r="B402" s="5" t="n"/>
      <c r="C402" s="19" t="n"/>
      <c r="D402" s="6">
        <f>IF(B402&amp;""="","",IFERROR(INDEX('المكونات'!$B$6:$B$305,MATCH(B402&amp;"",'المكونات'!$A$6:$A$305,0))&amp;"","مكون غير موجود"))</f>
        <v/>
      </c>
      <c r="E402" s="17">
        <f>IF(B402&amp;""="","",IFERROR(INDEX('المكونات'!$C$6:$C$305,MATCH(B402&amp;"",'المكونات'!$A$6:$A$305,0)),""))</f>
        <v/>
      </c>
      <c r="F402" s="17">
        <f>IF(AND(ISNUMBER(E402),ISNUMBER(C402)),ROUND(C402*E402,4),"")</f>
        <v/>
      </c>
      <c r="G402" s="17">
        <f>IF(ISNUMBER(F402),IF(B402&amp;""='الإعدادات'!$B$5&amp;"",ROUND(F402*(1+N('الإعدادات'!$B$6)),4),F402),"")</f>
        <v/>
      </c>
    </row>
    <row r="403">
      <c r="A403" s="5" t="n"/>
      <c r="B403" s="5" t="n"/>
      <c r="C403" s="19" t="n"/>
      <c r="D403" s="6">
        <f>IF(B403&amp;""="","",IFERROR(INDEX('المكونات'!$B$6:$B$305,MATCH(B403&amp;"",'المكونات'!$A$6:$A$305,0))&amp;"","مكون غير موجود"))</f>
        <v/>
      </c>
      <c r="E403" s="17">
        <f>IF(B403&amp;""="","",IFERROR(INDEX('المكونات'!$C$6:$C$305,MATCH(B403&amp;"",'المكونات'!$A$6:$A$305,0)),""))</f>
        <v/>
      </c>
      <c r="F403" s="17">
        <f>IF(AND(ISNUMBER(E403),ISNUMBER(C403)),ROUND(C403*E403,4),"")</f>
        <v/>
      </c>
      <c r="G403" s="17">
        <f>IF(ISNUMBER(F403),IF(B403&amp;""='الإعدادات'!$B$5&amp;"",ROUND(F403*(1+N('الإعدادات'!$B$6)),4),F403),"")</f>
        <v/>
      </c>
    </row>
    <row r="404">
      <c r="A404" s="5" t="n"/>
      <c r="B404" s="5" t="n"/>
      <c r="C404" s="19" t="n"/>
      <c r="D404" s="6">
        <f>IF(B404&amp;""="","",IFERROR(INDEX('المكونات'!$B$6:$B$305,MATCH(B404&amp;"",'المكونات'!$A$6:$A$305,0))&amp;"","مكون غير موجود"))</f>
        <v/>
      </c>
      <c r="E404" s="17">
        <f>IF(B404&amp;""="","",IFERROR(INDEX('المكونات'!$C$6:$C$305,MATCH(B404&amp;"",'المكونات'!$A$6:$A$305,0)),""))</f>
        <v/>
      </c>
      <c r="F404" s="17">
        <f>IF(AND(ISNUMBER(E404),ISNUMBER(C404)),ROUND(C404*E404,4),"")</f>
        <v/>
      </c>
      <c r="G404" s="17">
        <f>IF(ISNUMBER(F404),IF(B404&amp;""='الإعدادات'!$B$5&amp;"",ROUND(F404*(1+N('الإعدادات'!$B$6)),4),F404),"")</f>
        <v/>
      </c>
    </row>
    <row r="405">
      <c r="A405" s="5" t="n"/>
      <c r="B405" s="5" t="n"/>
      <c r="C405" s="19" t="n"/>
      <c r="D405" s="6">
        <f>IF(B405&amp;""="","",IFERROR(INDEX('المكونات'!$B$6:$B$305,MATCH(B405&amp;"",'المكونات'!$A$6:$A$305,0))&amp;"","مكون غير موجود"))</f>
        <v/>
      </c>
      <c r="E405" s="17">
        <f>IF(B405&amp;""="","",IFERROR(INDEX('المكونات'!$C$6:$C$305,MATCH(B405&amp;"",'المكونات'!$A$6:$A$305,0)),""))</f>
        <v/>
      </c>
      <c r="F405" s="17">
        <f>IF(AND(ISNUMBER(E405),ISNUMBER(C405)),ROUND(C405*E405,4),"")</f>
        <v/>
      </c>
      <c r="G405" s="17">
        <f>IF(ISNUMBER(F405),IF(B405&amp;""='الإعدادات'!$B$5&amp;"",ROUND(F405*(1+N('الإعدادات'!$B$6)),4),F405),"")</f>
        <v/>
      </c>
    </row>
    <row r="406">
      <c r="A406" s="5" t="n"/>
      <c r="B406" s="5" t="n"/>
      <c r="C406" s="19" t="n"/>
      <c r="D406" s="6">
        <f>IF(B406&amp;""="","",IFERROR(INDEX('المكونات'!$B$6:$B$305,MATCH(B406&amp;"",'المكونات'!$A$6:$A$305,0))&amp;"","مكون غير موجود"))</f>
        <v/>
      </c>
      <c r="E406" s="17">
        <f>IF(B406&amp;""="","",IFERROR(INDEX('المكونات'!$C$6:$C$305,MATCH(B406&amp;"",'المكونات'!$A$6:$A$305,0)),""))</f>
        <v/>
      </c>
      <c r="F406" s="17">
        <f>IF(AND(ISNUMBER(E406),ISNUMBER(C406)),ROUND(C406*E406,4),"")</f>
        <v/>
      </c>
      <c r="G406" s="17">
        <f>IF(ISNUMBER(F406),IF(B406&amp;""='الإعدادات'!$B$5&amp;"",ROUND(F406*(1+N('الإعدادات'!$B$6)),4),F406),"")</f>
        <v/>
      </c>
    </row>
    <row r="407">
      <c r="A407" s="5" t="n"/>
      <c r="B407" s="5" t="n"/>
      <c r="C407" s="19" t="n"/>
      <c r="D407" s="6">
        <f>IF(B407&amp;""="","",IFERROR(INDEX('المكونات'!$B$6:$B$305,MATCH(B407&amp;"",'المكونات'!$A$6:$A$305,0))&amp;"","مكون غير موجود"))</f>
        <v/>
      </c>
      <c r="E407" s="17">
        <f>IF(B407&amp;""="","",IFERROR(INDEX('المكونات'!$C$6:$C$305,MATCH(B407&amp;"",'المكونات'!$A$6:$A$305,0)),""))</f>
        <v/>
      </c>
      <c r="F407" s="17">
        <f>IF(AND(ISNUMBER(E407),ISNUMBER(C407)),ROUND(C407*E407,4),"")</f>
        <v/>
      </c>
      <c r="G407" s="17">
        <f>IF(ISNUMBER(F407),IF(B407&amp;""='الإعدادات'!$B$5&amp;"",ROUND(F407*(1+N('الإعدادات'!$B$6)),4),F407),"")</f>
        <v/>
      </c>
    </row>
    <row r="408">
      <c r="A408" s="5" t="n"/>
      <c r="B408" s="5" t="n"/>
      <c r="C408" s="19" t="n"/>
      <c r="D408" s="6">
        <f>IF(B408&amp;""="","",IFERROR(INDEX('المكونات'!$B$6:$B$305,MATCH(B408&amp;"",'المكونات'!$A$6:$A$305,0))&amp;"","مكون غير موجود"))</f>
        <v/>
      </c>
      <c r="E408" s="17">
        <f>IF(B408&amp;""="","",IFERROR(INDEX('المكونات'!$C$6:$C$305,MATCH(B408&amp;"",'المكونات'!$A$6:$A$305,0)),""))</f>
        <v/>
      </c>
      <c r="F408" s="17">
        <f>IF(AND(ISNUMBER(E408),ISNUMBER(C408)),ROUND(C408*E408,4),"")</f>
        <v/>
      </c>
      <c r="G408" s="17">
        <f>IF(ISNUMBER(F408),IF(B408&amp;""='الإعدادات'!$B$5&amp;"",ROUND(F408*(1+N('الإعدادات'!$B$6)),4),F408),"")</f>
        <v/>
      </c>
    </row>
    <row r="409">
      <c r="A409" s="5" t="n"/>
      <c r="B409" s="5" t="n"/>
      <c r="C409" s="19" t="n"/>
      <c r="D409" s="6">
        <f>IF(B409&amp;""="","",IFERROR(INDEX('المكونات'!$B$6:$B$305,MATCH(B409&amp;"",'المكونات'!$A$6:$A$305,0))&amp;"","مكون غير موجود"))</f>
        <v/>
      </c>
      <c r="E409" s="17">
        <f>IF(B409&amp;""="","",IFERROR(INDEX('المكونات'!$C$6:$C$305,MATCH(B409&amp;"",'المكونات'!$A$6:$A$305,0)),""))</f>
        <v/>
      </c>
      <c r="F409" s="17">
        <f>IF(AND(ISNUMBER(E409),ISNUMBER(C409)),ROUND(C409*E409,4),"")</f>
        <v/>
      </c>
      <c r="G409" s="17">
        <f>IF(ISNUMBER(F409),IF(B409&amp;""='الإعدادات'!$B$5&amp;"",ROUND(F409*(1+N('الإعدادات'!$B$6)),4),F409),"")</f>
        <v/>
      </c>
    </row>
    <row r="410">
      <c r="A410" s="5" t="n"/>
      <c r="B410" s="5" t="n"/>
      <c r="C410" s="19" t="n"/>
      <c r="D410" s="6">
        <f>IF(B410&amp;""="","",IFERROR(INDEX('المكونات'!$B$6:$B$305,MATCH(B410&amp;"",'المكونات'!$A$6:$A$305,0))&amp;"","مكون غير موجود"))</f>
        <v/>
      </c>
      <c r="E410" s="17">
        <f>IF(B410&amp;""="","",IFERROR(INDEX('المكونات'!$C$6:$C$305,MATCH(B410&amp;"",'المكونات'!$A$6:$A$305,0)),""))</f>
        <v/>
      </c>
      <c r="F410" s="17">
        <f>IF(AND(ISNUMBER(E410),ISNUMBER(C410)),ROUND(C410*E410,4),"")</f>
        <v/>
      </c>
      <c r="G410" s="17">
        <f>IF(ISNUMBER(F410),IF(B410&amp;""='الإعدادات'!$B$5&amp;"",ROUND(F410*(1+N('الإعدادات'!$B$6)),4),F410),"")</f>
        <v/>
      </c>
    </row>
    <row r="411">
      <c r="A411" s="5" t="n"/>
      <c r="B411" s="5" t="n"/>
      <c r="C411" s="19" t="n"/>
      <c r="D411" s="6">
        <f>IF(B411&amp;""="","",IFERROR(INDEX('المكونات'!$B$6:$B$305,MATCH(B411&amp;"",'المكونات'!$A$6:$A$305,0))&amp;"","مكون غير موجود"))</f>
        <v/>
      </c>
      <c r="E411" s="17">
        <f>IF(B411&amp;""="","",IFERROR(INDEX('المكونات'!$C$6:$C$305,MATCH(B411&amp;"",'المكونات'!$A$6:$A$305,0)),""))</f>
        <v/>
      </c>
      <c r="F411" s="17">
        <f>IF(AND(ISNUMBER(E411),ISNUMBER(C411)),ROUND(C411*E411,4),"")</f>
        <v/>
      </c>
      <c r="G411" s="17">
        <f>IF(ISNUMBER(F411),IF(B411&amp;""='الإعدادات'!$B$5&amp;"",ROUND(F411*(1+N('الإعدادات'!$B$6)),4),F411),"")</f>
        <v/>
      </c>
    </row>
    <row r="412">
      <c r="A412" s="5" t="n"/>
      <c r="B412" s="5" t="n"/>
      <c r="C412" s="19" t="n"/>
      <c r="D412" s="6">
        <f>IF(B412&amp;""="","",IFERROR(INDEX('المكونات'!$B$6:$B$305,MATCH(B412&amp;"",'المكونات'!$A$6:$A$305,0))&amp;"","مكون غير موجود"))</f>
        <v/>
      </c>
      <c r="E412" s="17">
        <f>IF(B412&amp;""="","",IFERROR(INDEX('المكونات'!$C$6:$C$305,MATCH(B412&amp;"",'المكونات'!$A$6:$A$305,0)),""))</f>
        <v/>
      </c>
      <c r="F412" s="17">
        <f>IF(AND(ISNUMBER(E412),ISNUMBER(C412)),ROUND(C412*E412,4),"")</f>
        <v/>
      </c>
      <c r="G412" s="17">
        <f>IF(ISNUMBER(F412),IF(B412&amp;""='الإعدادات'!$B$5&amp;"",ROUND(F412*(1+N('الإعدادات'!$B$6)),4),F412),"")</f>
        <v/>
      </c>
    </row>
    <row r="413">
      <c r="A413" s="5" t="n"/>
      <c r="B413" s="5" t="n"/>
      <c r="C413" s="19" t="n"/>
      <c r="D413" s="6">
        <f>IF(B413&amp;""="","",IFERROR(INDEX('المكونات'!$B$6:$B$305,MATCH(B413&amp;"",'المكونات'!$A$6:$A$305,0))&amp;"","مكون غير موجود"))</f>
        <v/>
      </c>
      <c r="E413" s="17">
        <f>IF(B413&amp;""="","",IFERROR(INDEX('المكونات'!$C$6:$C$305,MATCH(B413&amp;"",'المكونات'!$A$6:$A$305,0)),""))</f>
        <v/>
      </c>
      <c r="F413" s="17">
        <f>IF(AND(ISNUMBER(E413),ISNUMBER(C413)),ROUND(C413*E413,4),"")</f>
        <v/>
      </c>
      <c r="G413" s="17">
        <f>IF(ISNUMBER(F413),IF(B413&amp;""='الإعدادات'!$B$5&amp;"",ROUND(F413*(1+N('الإعدادات'!$B$6)),4),F413),"")</f>
        <v/>
      </c>
    </row>
    <row r="414">
      <c r="A414" s="5" t="n"/>
      <c r="B414" s="5" t="n"/>
      <c r="C414" s="19" t="n"/>
      <c r="D414" s="6">
        <f>IF(B414&amp;""="","",IFERROR(INDEX('المكونات'!$B$6:$B$305,MATCH(B414&amp;"",'المكونات'!$A$6:$A$305,0))&amp;"","مكون غير موجود"))</f>
        <v/>
      </c>
      <c r="E414" s="17">
        <f>IF(B414&amp;""="","",IFERROR(INDEX('المكونات'!$C$6:$C$305,MATCH(B414&amp;"",'المكونات'!$A$6:$A$305,0)),""))</f>
        <v/>
      </c>
      <c r="F414" s="17">
        <f>IF(AND(ISNUMBER(E414),ISNUMBER(C414)),ROUND(C414*E414,4),"")</f>
        <v/>
      </c>
      <c r="G414" s="17">
        <f>IF(ISNUMBER(F414),IF(B414&amp;""='الإعدادات'!$B$5&amp;"",ROUND(F414*(1+N('الإعدادات'!$B$6)),4),F414),"")</f>
        <v/>
      </c>
    </row>
    <row r="415">
      <c r="A415" s="5" t="n"/>
      <c r="B415" s="5" t="n"/>
      <c r="C415" s="19" t="n"/>
      <c r="D415" s="6">
        <f>IF(B415&amp;""="","",IFERROR(INDEX('المكونات'!$B$6:$B$305,MATCH(B415&amp;"",'المكونات'!$A$6:$A$305,0))&amp;"","مكون غير موجود"))</f>
        <v/>
      </c>
      <c r="E415" s="17">
        <f>IF(B415&amp;""="","",IFERROR(INDEX('المكونات'!$C$6:$C$305,MATCH(B415&amp;"",'المكونات'!$A$6:$A$305,0)),""))</f>
        <v/>
      </c>
      <c r="F415" s="17">
        <f>IF(AND(ISNUMBER(E415),ISNUMBER(C415)),ROUND(C415*E415,4),"")</f>
        <v/>
      </c>
      <c r="G415" s="17">
        <f>IF(ISNUMBER(F415),IF(B415&amp;""='الإعدادات'!$B$5&amp;"",ROUND(F415*(1+N('الإعدادات'!$B$6)),4),F415),"")</f>
        <v/>
      </c>
    </row>
    <row r="416">
      <c r="A416" s="5" t="n"/>
      <c r="B416" s="5" t="n"/>
      <c r="C416" s="19" t="n"/>
      <c r="D416" s="6">
        <f>IF(B416&amp;""="","",IFERROR(INDEX('المكونات'!$B$6:$B$305,MATCH(B416&amp;"",'المكونات'!$A$6:$A$305,0))&amp;"","مكون غير موجود"))</f>
        <v/>
      </c>
      <c r="E416" s="17">
        <f>IF(B416&amp;""="","",IFERROR(INDEX('المكونات'!$C$6:$C$305,MATCH(B416&amp;"",'المكونات'!$A$6:$A$305,0)),""))</f>
        <v/>
      </c>
      <c r="F416" s="17">
        <f>IF(AND(ISNUMBER(E416),ISNUMBER(C416)),ROUND(C416*E416,4),"")</f>
        <v/>
      </c>
      <c r="G416" s="17">
        <f>IF(ISNUMBER(F416),IF(B416&amp;""='الإعدادات'!$B$5&amp;"",ROUND(F416*(1+N('الإعدادات'!$B$6)),4),F416),"")</f>
        <v/>
      </c>
    </row>
    <row r="417">
      <c r="A417" s="5" t="n"/>
      <c r="B417" s="5" t="n"/>
      <c r="C417" s="19" t="n"/>
      <c r="D417" s="6">
        <f>IF(B417&amp;""="","",IFERROR(INDEX('المكونات'!$B$6:$B$305,MATCH(B417&amp;"",'المكونات'!$A$6:$A$305,0))&amp;"","مكون غير موجود"))</f>
        <v/>
      </c>
      <c r="E417" s="17">
        <f>IF(B417&amp;""="","",IFERROR(INDEX('المكونات'!$C$6:$C$305,MATCH(B417&amp;"",'المكونات'!$A$6:$A$305,0)),""))</f>
        <v/>
      </c>
      <c r="F417" s="17">
        <f>IF(AND(ISNUMBER(E417),ISNUMBER(C417)),ROUND(C417*E417,4),"")</f>
        <v/>
      </c>
      <c r="G417" s="17">
        <f>IF(ISNUMBER(F417),IF(B417&amp;""='الإعدادات'!$B$5&amp;"",ROUND(F417*(1+N('الإعدادات'!$B$6)),4),F417),"")</f>
        <v/>
      </c>
    </row>
    <row r="418">
      <c r="A418" s="5" t="n"/>
      <c r="B418" s="5" t="n"/>
      <c r="C418" s="19" t="n"/>
      <c r="D418" s="6">
        <f>IF(B418&amp;""="","",IFERROR(INDEX('المكونات'!$B$6:$B$305,MATCH(B418&amp;"",'المكونات'!$A$6:$A$305,0))&amp;"","مكون غير موجود"))</f>
        <v/>
      </c>
      <c r="E418" s="17">
        <f>IF(B418&amp;""="","",IFERROR(INDEX('المكونات'!$C$6:$C$305,MATCH(B418&amp;"",'المكونات'!$A$6:$A$305,0)),""))</f>
        <v/>
      </c>
      <c r="F418" s="17">
        <f>IF(AND(ISNUMBER(E418),ISNUMBER(C418)),ROUND(C418*E418,4),"")</f>
        <v/>
      </c>
      <c r="G418" s="17">
        <f>IF(ISNUMBER(F418),IF(B418&amp;""='الإعدادات'!$B$5&amp;"",ROUND(F418*(1+N('الإعدادات'!$B$6)),4),F418),"")</f>
        <v/>
      </c>
    </row>
    <row r="419">
      <c r="A419" s="5" t="n"/>
      <c r="B419" s="5" t="n"/>
      <c r="C419" s="19" t="n"/>
      <c r="D419" s="6">
        <f>IF(B419&amp;""="","",IFERROR(INDEX('المكونات'!$B$6:$B$305,MATCH(B419&amp;"",'المكونات'!$A$6:$A$305,0))&amp;"","مكون غير موجود"))</f>
        <v/>
      </c>
      <c r="E419" s="17">
        <f>IF(B419&amp;""="","",IFERROR(INDEX('المكونات'!$C$6:$C$305,MATCH(B419&amp;"",'المكونات'!$A$6:$A$305,0)),""))</f>
        <v/>
      </c>
      <c r="F419" s="17">
        <f>IF(AND(ISNUMBER(E419),ISNUMBER(C419)),ROUND(C419*E419,4),"")</f>
        <v/>
      </c>
      <c r="G419" s="17">
        <f>IF(ISNUMBER(F419),IF(B419&amp;""='الإعدادات'!$B$5&amp;"",ROUND(F419*(1+N('الإعدادات'!$B$6)),4),F419),"")</f>
        <v/>
      </c>
    </row>
    <row r="420">
      <c r="A420" s="5" t="n"/>
      <c r="B420" s="5" t="n"/>
      <c r="C420" s="19" t="n"/>
      <c r="D420" s="6">
        <f>IF(B420&amp;""="","",IFERROR(INDEX('المكونات'!$B$6:$B$305,MATCH(B420&amp;"",'المكونات'!$A$6:$A$305,0))&amp;"","مكون غير موجود"))</f>
        <v/>
      </c>
      <c r="E420" s="17">
        <f>IF(B420&amp;""="","",IFERROR(INDEX('المكونات'!$C$6:$C$305,MATCH(B420&amp;"",'المكونات'!$A$6:$A$305,0)),""))</f>
        <v/>
      </c>
      <c r="F420" s="17">
        <f>IF(AND(ISNUMBER(E420),ISNUMBER(C420)),ROUND(C420*E420,4),"")</f>
        <v/>
      </c>
      <c r="G420" s="17">
        <f>IF(ISNUMBER(F420),IF(B420&amp;""='الإعدادات'!$B$5&amp;"",ROUND(F420*(1+N('الإعدادات'!$B$6)),4),F420),"")</f>
        <v/>
      </c>
    </row>
    <row r="421">
      <c r="A421" s="5" t="n"/>
      <c r="B421" s="5" t="n"/>
      <c r="C421" s="19" t="n"/>
      <c r="D421" s="6">
        <f>IF(B421&amp;""="","",IFERROR(INDEX('المكونات'!$B$6:$B$305,MATCH(B421&amp;"",'المكونات'!$A$6:$A$305,0))&amp;"","مكون غير موجود"))</f>
        <v/>
      </c>
      <c r="E421" s="17">
        <f>IF(B421&amp;""="","",IFERROR(INDEX('المكونات'!$C$6:$C$305,MATCH(B421&amp;"",'المكونات'!$A$6:$A$305,0)),""))</f>
        <v/>
      </c>
      <c r="F421" s="17">
        <f>IF(AND(ISNUMBER(E421),ISNUMBER(C421)),ROUND(C421*E421,4),"")</f>
        <v/>
      </c>
      <c r="G421" s="17">
        <f>IF(ISNUMBER(F421),IF(B421&amp;""='الإعدادات'!$B$5&amp;"",ROUND(F421*(1+N('الإعدادات'!$B$6)),4),F421),"")</f>
        <v/>
      </c>
    </row>
    <row r="422">
      <c r="A422" s="5" t="n"/>
      <c r="B422" s="5" t="n"/>
      <c r="C422" s="19" t="n"/>
      <c r="D422" s="6">
        <f>IF(B422&amp;""="","",IFERROR(INDEX('المكونات'!$B$6:$B$305,MATCH(B422&amp;"",'المكونات'!$A$6:$A$305,0))&amp;"","مكون غير موجود"))</f>
        <v/>
      </c>
      <c r="E422" s="17">
        <f>IF(B422&amp;""="","",IFERROR(INDEX('المكونات'!$C$6:$C$305,MATCH(B422&amp;"",'المكونات'!$A$6:$A$305,0)),""))</f>
        <v/>
      </c>
      <c r="F422" s="17">
        <f>IF(AND(ISNUMBER(E422),ISNUMBER(C422)),ROUND(C422*E422,4),"")</f>
        <v/>
      </c>
      <c r="G422" s="17">
        <f>IF(ISNUMBER(F422),IF(B422&amp;""='الإعدادات'!$B$5&amp;"",ROUND(F422*(1+N('الإعدادات'!$B$6)),4),F422),"")</f>
        <v/>
      </c>
    </row>
    <row r="423">
      <c r="A423" s="5" t="n"/>
      <c r="B423" s="5" t="n"/>
      <c r="C423" s="19" t="n"/>
      <c r="D423" s="6">
        <f>IF(B423&amp;""="","",IFERROR(INDEX('المكونات'!$B$6:$B$305,MATCH(B423&amp;"",'المكونات'!$A$6:$A$305,0))&amp;"","مكون غير موجود"))</f>
        <v/>
      </c>
      <c r="E423" s="17">
        <f>IF(B423&amp;""="","",IFERROR(INDEX('المكونات'!$C$6:$C$305,MATCH(B423&amp;"",'المكونات'!$A$6:$A$305,0)),""))</f>
        <v/>
      </c>
      <c r="F423" s="17">
        <f>IF(AND(ISNUMBER(E423),ISNUMBER(C423)),ROUND(C423*E423,4),"")</f>
        <v/>
      </c>
      <c r="G423" s="17">
        <f>IF(ISNUMBER(F423),IF(B423&amp;""='الإعدادات'!$B$5&amp;"",ROUND(F423*(1+N('الإعدادات'!$B$6)),4),F423),"")</f>
        <v/>
      </c>
    </row>
    <row r="424">
      <c r="A424" s="5" t="n"/>
      <c r="B424" s="5" t="n"/>
      <c r="C424" s="19" t="n"/>
      <c r="D424" s="6">
        <f>IF(B424&amp;""="","",IFERROR(INDEX('المكونات'!$B$6:$B$305,MATCH(B424&amp;"",'المكونات'!$A$6:$A$305,0))&amp;"","مكون غير موجود"))</f>
        <v/>
      </c>
      <c r="E424" s="17">
        <f>IF(B424&amp;""="","",IFERROR(INDEX('المكونات'!$C$6:$C$305,MATCH(B424&amp;"",'المكونات'!$A$6:$A$305,0)),""))</f>
        <v/>
      </c>
      <c r="F424" s="17">
        <f>IF(AND(ISNUMBER(E424),ISNUMBER(C424)),ROUND(C424*E424,4),"")</f>
        <v/>
      </c>
      <c r="G424" s="17">
        <f>IF(ISNUMBER(F424),IF(B424&amp;""='الإعدادات'!$B$5&amp;"",ROUND(F424*(1+N('الإعدادات'!$B$6)),4),F424),"")</f>
        <v/>
      </c>
    </row>
    <row r="425">
      <c r="A425" s="5" t="n"/>
      <c r="B425" s="5" t="n"/>
      <c r="C425" s="19" t="n"/>
      <c r="D425" s="6">
        <f>IF(B425&amp;""="","",IFERROR(INDEX('المكونات'!$B$6:$B$305,MATCH(B425&amp;"",'المكونات'!$A$6:$A$305,0))&amp;"","مكون غير موجود"))</f>
        <v/>
      </c>
      <c r="E425" s="17">
        <f>IF(B425&amp;""="","",IFERROR(INDEX('المكونات'!$C$6:$C$305,MATCH(B425&amp;"",'المكونات'!$A$6:$A$305,0)),""))</f>
        <v/>
      </c>
      <c r="F425" s="17">
        <f>IF(AND(ISNUMBER(E425),ISNUMBER(C425)),ROUND(C425*E425,4),"")</f>
        <v/>
      </c>
      <c r="G425" s="17">
        <f>IF(ISNUMBER(F425),IF(B425&amp;""='الإعدادات'!$B$5&amp;"",ROUND(F425*(1+N('الإعدادات'!$B$6)),4),F425),"")</f>
        <v/>
      </c>
    </row>
    <row r="426">
      <c r="A426" s="5" t="n"/>
      <c r="B426" s="5" t="n"/>
      <c r="C426" s="19" t="n"/>
      <c r="D426" s="6">
        <f>IF(B426&amp;""="","",IFERROR(INDEX('المكونات'!$B$6:$B$305,MATCH(B426&amp;"",'المكونات'!$A$6:$A$305,0))&amp;"","مكون غير موجود"))</f>
        <v/>
      </c>
      <c r="E426" s="17">
        <f>IF(B426&amp;""="","",IFERROR(INDEX('المكونات'!$C$6:$C$305,MATCH(B426&amp;"",'المكونات'!$A$6:$A$305,0)),""))</f>
        <v/>
      </c>
      <c r="F426" s="17">
        <f>IF(AND(ISNUMBER(E426),ISNUMBER(C426)),ROUND(C426*E426,4),"")</f>
        <v/>
      </c>
      <c r="G426" s="17">
        <f>IF(ISNUMBER(F426),IF(B426&amp;""='الإعدادات'!$B$5&amp;"",ROUND(F426*(1+N('الإعدادات'!$B$6)),4),F426),"")</f>
        <v/>
      </c>
    </row>
    <row r="427">
      <c r="A427" s="5" t="n"/>
      <c r="B427" s="5" t="n"/>
      <c r="C427" s="19" t="n"/>
      <c r="D427" s="6">
        <f>IF(B427&amp;""="","",IFERROR(INDEX('المكونات'!$B$6:$B$305,MATCH(B427&amp;"",'المكونات'!$A$6:$A$305,0))&amp;"","مكون غير موجود"))</f>
        <v/>
      </c>
      <c r="E427" s="17">
        <f>IF(B427&amp;""="","",IFERROR(INDEX('المكونات'!$C$6:$C$305,MATCH(B427&amp;"",'المكونات'!$A$6:$A$305,0)),""))</f>
        <v/>
      </c>
      <c r="F427" s="17">
        <f>IF(AND(ISNUMBER(E427),ISNUMBER(C427)),ROUND(C427*E427,4),"")</f>
        <v/>
      </c>
      <c r="G427" s="17">
        <f>IF(ISNUMBER(F427),IF(B427&amp;""='الإعدادات'!$B$5&amp;"",ROUND(F427*(1+N('الإعدادات'!$B$6)),4),F427),"")</f>
        <v/>
      </c>
    </row>
    <row r="428">
      <c r="A428" s="5" t="n"/>
      <c r="B428" s="5" t="n"/>
      <c r="C428" s="19" t="n"/>
      <c r="D428" s="6">
        <f>IF(B428&amp;""="","",IFERROR(INDEX('المكونات'!$B$6:$B$305,MATCH(B428&amp;"",'المكونات'!$A$6:$A$305,0))&amp;"","مكون غير موجود"))</f>
        <v/>
      </c>
      <c r="E428" s="17">
        <f>IF(B428&amp;""="","",IFERROR(INDEX('المكونات'!$C$6:$C$305,MATCH(B428&amp;"",'المكونات'!$A$6:$A$305,0)),""))</f>
        <v/>
      </c>
      <c r="F428" s="17">
        <f>IF(AND(ISNUMBER(E428),ISNUMBER(C428)),ROUND(C428*E428,4),"")</f>
        <v/>
      </c>
      <c r="G428" s="17">
        <f>IF(ISNUMBER(F428),IF(B428&amp;""='الإعدادات'!$B$5&amp;"",ROUND(F428*(1+N('الإعدادات'!$B$6)),4),F428),"")</f>
        <v/>
      </c>
    </row>
    <row r="429">
      <c r="A429" s="5" t="n"/>
      <c r="B429" s="5" t="n"/>
      <c r="C429" s="19" t="n"/>
      <c r="D429" s="6">
        <f>IF(B429&amp;""="","",IFERROR(INDEX('المكونات'!$B$6:$B$305,MATCH(B429&amp;"",'المكونات'!$A$6:$A$305,0))&amp;"","مكون غير موجود"))</f>
        <v/>
      </c>
      <c r="E429" s="17">
        <f>IF(B429&amp;""="","",IFERROR(INDEX('المكونات'!$C$6:$C$305,MATCH(B429&amp;"",'المكونات'!$A$6:$A$305,0)),""))</f>
        <v/>
      </c>
      <c r="F429" s="17">
        <f>IF(AND(ISNUMBER(E429),ISNUMBER(C429)),ROUND(C429*E429,4),"")</f>
        <v/>
      </c>
      <c r="G429" s="17">
        <f>IF(ISNUMBER(F429),IF(B429&amp;""='الإعدادات'!$B$5&amp;"",ROUND(F429*(1+N('الإعدادات'!$B$6)),4),F429),"")</f>
        <v/>
      </c>
    </row>
    <row r="430">
      <c r="A430" s="5" t="n"/>
      <c r="B430" s="5" t="n"/>
      <c r="C430" s="19" t="n"/>
      <c r="D430" s="6">
        <f>IF(B430&amp;""="","",IFERROR(INDEX('المكونات'!$B$6:$B$305,MATCH(B430&amp;"",'المكونات'!$A$6:$A$305,0))&amp;"","مكون غير موجود"))</f>
        <v/>
      </c>
      <c r="E430" s="17">
        <f>IF(B430&amp;""="","",IFERROR(INDEX('المكونات'!$C$6:$C$305,MATCH(B430&amp;"",'المكونات'!$A$6:$A$305,0)),""))</f>
        <v/>
      </c>
      <c r="F430" s="17">
        <f>IF(AND(ISNUMBER(E430),ISNUMBER(C430)),ROUND(C430*E430,4),"")</f>
        <v/>
      </c>
      <c r="G430" s="17">
        <f>IF(ISNUMBER(F430),IF(B430&amp;""='الإعدادات'!$B$5&amp;"",ROUND(F430*(1+N('الإعدادات'!$B$6)),4),F430),"")</f>
        <v/>
      </c>
    </row>
    <row r="431">
      <c r="A431" s="5" t="n"/>
      <c r="B431" s="5" t="n"/>
      <c r="C431" s="19" t="n"/>
      <c r="D431" s="6">
        <f>IF(B431&amp;""="","",IFERROR(INDEX('المكونات'!$B$6:$B$305,MATCH(B431&amp;"",'المكونات'!$A$6:$A$305,0))&amp;"","مكون غير موجود"))</f>
        <v/>
      </c>
      <c r="E431" s="17">
        <f>IF(B431&amp;""="","",IFERROR(INDEX('المكونات'!$C$6:$C$305,MATCH(B431&amp;"",'المكونات'!$A$6:$A$305,0)),""))</f>
        <v/>
      </c>
      <c r="F431" s="17">
        <f>IF(AND(ISNUMBER(E431),ISNUMBER(C431)),ROUND(C431*E431,4),"")</f>
        <v/>
      </c>
      <c r="G431" s="17">
        <f>IF(ISNUMBER(F431),IF(B431&amp;""='الإعدادات'!$B$5&amp;"",ROUND(F431*(1+N('الإعدادات'!$B$6)),4),F431),"")</f>
        <v/>
      </c>
    </row>
    <row r="432">
      <c r="A432" s="5" t="n"/>
      <c r="B432" s="5" t="n"/>
      <c r="C432" s="19" t="n"/>
      <c r="D432" s="6">
        <f>IF(B432&amp;""="","",IFERROR(INDEX('المكونات'!$B$6:$B$305,MATCH(B432&amp;"",'المكونات'!$A$6:$A$305,0))&amp;"","مكون غير موجود"))</f>
        <v/>
      </c>
      <c r="E432" s="17">
        <f>IF(B432&amp;""="","",IFERROR(INDEX('المكونات'!$C$6:$C$305,MATCH(B432&amp;"",'المكونات'!$A$6:$A$305,0)),""))</f>
        <v/>
      </c>
      <c r="F432" s="17">
        <f>IF(AND(ISNUMBER(E432),ISNUMBER(C432)),ROUND(C432*E432,4),"")</f>
        <v/>
      </c>
      <c r="G432" s="17">
        <f>IF(ISNUMBER(F432),IF(B432&amp;""='الإعدادات'!$B$5&amp;"",ROUND(F432*(1+N('الإعدادات'!$B$6)),4),F432),"")</f>
        <v/>
      </c>
    </row>
    <row r="433">
      <c r="A433" s="5" t="n"/>
      <c r="B433" s="5" t="n"/>
      <c r="C433" s="19" t="n"/>
      <c r="D433" s="6">
        <f>IF(B433&amp;""="","",IFERROR(INDEX('المكونات'!$B$6:$B$305,MATCH(B433&amp;"",'المكونات'!$A$6:$A$305,0))&amp;"","مكون غير موجود"))</f>
        <v/>
      </c>
      <c r="E433" s="17">
        <f>IF(B433&amp;""="","",IFERROR(INDEX('المكونات'!$C$6:$C$305,MATCH(B433&amp;"",'المكونات'!$A$6:$A$305,0)),""))</f>
        <v/>
      </c>
      <c r="F433" s="17">
        <f>IF(AND(ISNUMBER(E433),ISNUMBER(C433)),ROUND(C433*E433,4),"")</f>
        <v/>
      </c>
      <c r="G433" s="17">
        <f>IF(ISNUMBER(F433),IF(B433&amp;""='الإعدادات'!$B$5&amp;"",ROUND(F433*(1+N('الإعدادات'!$B$6)),4),F433),"")</f>
        <v/>
      </c>
    </row>
    <row r="434">
      <c r="A434" s="5" t="n"/>
      <c r="B434" s="5" t="n"/>
      <c r="C434" s="19" t="n"/>
      <c r="D434" s="6">
        <f>IF(B434&amp;""="","",IFERROR(INDEX('المكونات'!$B$6:$B$305,MATCH(B434&amp;"",'المكونات'!$A$6:$A$305,0))&amp;"","مكون غير موجود"))</f>
        <v/>
      </c>
      <c r="E434" s="17">
        <f>IF(B434&amp;""="","",IFERROR(INDEX('المكونات'!$C$6:$C$305,MATCH(B434&amp;"",'المكونات'!$A$6:$A$305,0)),""))</f>
        <v/>
      </c>
      <c r="F434" s="17">
        <f>IF(AND(ISNUMBER(E434),ISNUMBER(C434)),ROUND(C434*E434,4),"")</f>
        <v/>
      </c>
      <c r="G434" s="17">
        <f>IF(ISNUMBER(F434),IF(B434&amp;""='الإعدادات'!$B$5&amp;"",ROUND(F434*(1+N('الإعدادات'!$B$6)),4),F434),"")</f>
        <v/>
      </c>
    </row>
    <row r="435">
      <c r="A435" s="5" t="n"/>
      <c r="B435" s="5" t="n"/>
      <c r="C435" s="19" t="n"/>
      <c r="D435" s="6">
        <f>IF(B435&amp;""="","",IFERROR(INDEX('المكونات'!$B$6:$B$305,MATCH(B435&amp;"",'المكونات'!$A$6:$A$305,0))&amp;"","مكون غير موجود"))</f>
        <v/>
      </c>
      <c r="E435" s="17">
        <f>IF(B435&amp;""="","",IFERROR(INDEX('المكونات'!$C$6:$C$305,MATCH(B435&amp;"",'المكونات'!$A$6:$A$305,0)),""))</f>
        <v/>
      </c>
      <c r="F435" s="17">
        <f>IF(AND(ISNUMBER(E435),ISNUMBER(C435)),ROUND(C435*E435,4),"")</f>
        <v/>
      </c>
      <c r="G435" s="17">
        <f>IF(ISNUMBER(F435),IF(B435&amp;""='الإعدادات'!$B$5&amp;"",ROUND(F435*(1+N('الإعدادات'!$B$6)),4),F435),"")</f>
        <v/>
      </c>
    </row>
    <row r="436">
      <c r="A436" s="5" t="n"/>
      <c r="B436" s="5" t="n"/>
      <c r="C436" s="19" t="n"/>
      <c r="D436" s="6">
        <f>IF(B436&amp;""="","",IFERROR(INDEX('المكونات'!$B$6:$B$305,MATCH(B436&amp;"",'المكونات'!$A$6:$A$305,0))&amp;"","مكون غير موجود"))</f>
        <v/>
      </c>
      <c r="E436" s="17">
        <f>IF(B436&amp;""="","",IFERROR(INDEX('المكونات'!$C$6:$C$305,MATCH(B436&amp;"",'المكونات'!$A$6:$A$305,0)),""))</f>
        <v/>
      </c>
      <c r="F436" s="17">
        <f>IF(AND(ISNUMBER(E436),ISNUMBER(C436)),ROUND(C436*E436,4),"")</f>
        <v/>
      </c>
      <c r="G436" s="17">
        <f>IF(ISNUMBER(F436),IF(B436&amp;""='الإعدادات'!$B$5&amp;"",ROUND(F436*(1+N('الإعدادات'!$B$6)),4),F436),"")</f>
        <v/>
      </c>
    </row>
    <row r="437">
      <c r="A437" s="5" t="n"/>
      <c r="B437" s="5" t="n"/>
      <c r="C437" s="19" t="n"/>
      <c r="D437" s="6">
        <f>IF(B437&amp;""="","",IFERROR(INDEX('المكونات'!$B$6:$B$305,MATCH(B437&amp;"",'المكونات'!$A$6:$A$305,0))&amp;"","مكون غير موجود"))</f>
        <v/>
      </c>
      <c r="E437" s="17">
        <f>IF(B437&amp;""="","",IFERROR(INDEX('المكونات'!$C$6:$C$305,MATCH(B437&amp;"",'المكونات'!$A$6:$A$305,0)),""))</f>
        <v/>
      </c>
      <c r="F437" s="17">
        <f>IF(AND(ISNUMBER(E437),ISNUMBER(C437)),ROUND(C437*E437,4),"")</f>
        <v/>
      </c>
      <c r="G437" s="17">
        <f>IF(ISNUMBER(F437),IF(B437&amp;""='الإعدادات'!$B$5&amp;"",ROUND(F437*(1+N('الإعدادات'!$B$6)),4),F437),"")</f>
        <v/>
      </c>
    </row>
    <row r="438">
      <c r="A438" s="5" t="n"/>
      <c r="B438" s="5" t="n"/>
      <c r="C438" s="19" t="n"/>
      <c r="D438" s="6">
        <f>IF(B438&amp;""="","",IFERROR(INDEX('المكونات'!$B$6:$B$305,MATCH(B438&amp;"",'المكونات'!$A$6:$A$305,0))&amp;"","مكون غير موجود"))</f>
        <v/>
      </c>
      <c r="E438" s="17">
        <f>IF(B438&amp;""="","",IFERROR(INDEX('المكونات'!$C$6:$C$305,MATCH(B438&amp;"",'المكونات'!$A$6:$A$305,0)),""))</f>
        <v/>
      </c>
      <c r="F438" s="17">
        <f>IF(AND(ISNUMBER(E438),ISNUMBER(C438)),ROUND(C438*E438,4),"")</f>
        <v/>
      </c>
      <c r="G438" s="17">
        <f>IF(ISNUMBER(F438),IF(B438&amp;""='الإعدادات'!$B$5&amp;"",ROUND(F438*(1+N('الإعدادات'!$B$6)),4),F438),"")</f>
        <v/>
      </c>
    </row>
    <row r="439">
      <c r="A439" s="5" t="n"/>
      <c r="B439" s="5" t="n"/>
      <c r="C439" s="19" t="n"/>
      <c r="D439" s="6">
        <f>IF(B439&amp;""="","",IFERROR(INDEX('المكونات'!$B$6:$B$305,MATCH(B439&amp;"",'المكونات'!$A$6:$A$305,0))&amp;"","مكون غير موجود"))</f>
        <v/>
      </c>
      <c r="E439" s="17">
        <f>IF(B439&amp;""="","",IFERROR(INDEX('المكونات'!$C$6:$C$305,MATCH(B439&amp;"",'المكونات'!$A$6:$A$305,0)),""))</f>
        <v/>
      </c>
      <c r="F439" s="17">
        <f>IF(AND(ISNUMBER(E439),ISNUMBER(C439)),ROUND(C439*E439,4),"")</f>
        <v/>
      </c>
      <c r="G439" s="17">
        <f>IF(ISNUMBER(F439),IF(B439&amp;""='الإعدادات'!$B$5&amp;"",ROUND(F439*(1+N('الإعدادات'!$B$6)),4),F439),"")</f>
        <v/>
      </c>
    </row>
    <row r="440">
      <c r="A440" s="5" t="n"/>
      <c r="B440" s="5" t="n"/>
      <c r="C440" s="19" t="n"/>
      <c r="D440" s="6">
        <f>IF(B440&amp;""="","",IFERROR(INDEX('المكونات'!$B$6:$B$305,MATCH(B440&amp;"",'المكونات'!$A$6:$A$305,0))&amp;"","مكون غير موجود"))</f>
        <v/>
      </c>
      <c r="E440" s="17">
        <f>IF(B440&amp;""="","",IFERROR(INDEX('المكونات'!$C$6:$C$305,MATCH(B440&amp;"",'المكونات'!$A$6:$A$305,0)),""))</f>
        <v/>
      </c>
      <c r="F440" s="17">
        <f>IF(AND(ISNUMBER(E440),ISNUMBER(C440)),ROUND(C440*E440,4),"")</f>
        <v/>
      </c>
      <c r="G440" s="17">
        <f>IF(ISNUMBER(F440),IF(B440&amp;""='الإعدادات'!$B$5&amp;"",ROUND(F440*(1+N('الإعدادات'!$B$6)),4),F440),"")</f>
        <v/>
      </c>
    </row>
    <row r="441">
      <c r="A441" s="5" t="n"/>
      <c r="B441" s="5" t="n"/>
      <c r="C441" s="19" t="n"/>
      <c r="D441" s="6">
        <f>IF(B441&amp;""="","",IFERROR(INDEX('المكونات'!$B$6:$B$305,MATCH(B441&amp;"",'المكونات'!$A$6:$A$305,0))&amp;"","مكون غير موجود"))</f>
        <v/>
      </c>
      <c r="E441" s="17">
        <f>IF(B441&amp;""="","",IFERROR(INDEX('المكونات'!$C$6:$C$305,MATCH(B441&amp;"",'المكونات'!$A$6:$A$305,0)),""))</f>
        <v/>
      </c>
      <c r="F441" s="17">
        <f>IF(AND(ISNUMBER(E441),ISNUMBER(C441)),ROUND(C441*E441,4),"")</f>
        <v/>
      </c>
      <c r="G441" s="17">
        <f>IF(ISNUMBER(F441),IF(B441&amp;""='الإعدادات'!$B$5&amp;"",ROUND(F441*(1+N('الإعدادات'!$B$6)),4),F441),"")</f>
        <v/>
      </c>
    </row>
    <row r="442">
      <c r="A442" s="5" t="n"/>
      <c r="B442" s="5" t="n"/>
      <c r="C442" s="19" t="n"/>
      <c r="D442" s="6">
        <f>IF(B442&amp;""="","",IFERROR(INDEX('المكونات'!$B$6:$B$305,MATCH(B442&amp;"",'المكونات'!$A$6:$A$305,0))&amp;"","مكون غير موجود"))</f>
        <v/>
      </c>
      <c r="E442" s="17">
        <f>IF(B442&amp;""="","",IFERROR(INDEX('المكونات'!$C$6:$C$305,MATCH(B442&amp;"",'المكونات'!$A$6:$A$305,0)),""))</f>
        <v/>
      </c>
      <c r="F442" s="17">
        <f>IF(AND(ISNUMBER(E442),ISNUMBER(C442)),ROUND(C442*E442,4),"")</f>
        <v/>
      </c>
      <c r="G442" s="17">
        <f>IF(ISNUMBER(F442),IF(B442&amp;""='الإعدادات'!$B$5&amp;"",ROUND(F442*(1+N('الإعدادات'!$B$6)),4),F442),"")</f>
        <v/>
      </c>
    </row>
    <row r="443">
      <c r="A443" s="5" t="n"/>
      <c r="B443" s="5" t="n"/>
      <c r="C443" s="19" t="n"/>
      <c r="D443" s="6">
        <f>IF(B443&amp;""="","",IFERROR(INDEX('المكونات'!$B$6:$B$305,MATCH(B443&amp;"",'المكونات'!$A$6:$A$305,0))&amp;"","مكون غير موجود"))</f>
        <v/>
      </c>
      <c r="E443" s="17">
        <f>IF(B443&amp;""="","",IFERROR(INDEX('المكونات'!$C$6:$C$305,MATCH(B443&amp;"",'المكونات'!$A$6:$A$305,0)),""))</f>
        <v/>
      </c>
      <c r="F443" s="17">
        <f>IF(AND(ISNUMBER(E443),ISNUMBER(C443)),ROUND(C443*E443,4),"")</f>
        <v/>
      </c>
      <c r="G443" s="17">
        <f>IF(ISNUMBER(F443),IF(B443&amp;""='الإعدادات'!$B$5&amp;"",ROUND(F443*(1+N('الإعدادات'!$B$6)),4),F443),"")</f>
        <v/>
      </c>
    </row>
    <row r="444">
      <c r="A444" s="5" t="n"/>
      <c r="B444" s="5" t="n"/>
      <c r="C444" s="19" t="n"/>
      <c r="D444" s="6">
        <f>IF(B444&amp;""="","",IFERROR(INDEX('المكونات'!$B$6:$B$305,MATCH(B444&amp;"",'المكونات'!$A$6:$A$305,0))&amp;"","مكون غير موجود"))</f>
        <v/>
      </c>
      <c r="E444" s="17">
        <f>IF(B444&amp;""="","",IFERROR(INDEX('المكونات'!$C$6:$C$305,MATCH(B444&amp;"",'المكونات'!$A$6:$A$305,0)),""))</f>
        <v/>
      </c>
      <c r="F444" s="17">
        <f>IF(AND(ISNUMBER(E444),ISNUMBER(C444)),ROUND(C444*E444,4),"")</f>
        <v/>
      </c>
      <c r="G444" s="17">
        <f>IF(ISNUMBER(F444),IF(B444&amp;""='الإعدادات'!$B$5&amp;"",ROUND(F444*(1+N('الإعدادات'!$B$6)),4),F444),"")</f>
        <v/>
      </c>
    </row>
    <row r="445">
      <c r="A445" s="5" t="n"/>
      <c r="B445" s="5" t="n"/>
      <c r="C445" s="19" t="n"/>
      <c r="D445" s="6">
        <f>IF(B445&amp;""="","",IFERROR(INDEX('المكونات'!$B$6:$B$305,MATCH(B445&amp;"",'المكونات'!$A$6:$A$305,0))&amp;"","مكون غير موجود"))</f>
        <v/>
      </c>
      <c r="E445" s="17">
        <f>IF(B445&amp;""="","",IFERROR(INDEX('المكونات'!$C$6:$C$305,MATCH(B445&amp;"",'المكونات'!$A$6:$A$305,0)),""))</f>
        <v/>
      </c>
      <c r="F445" s="17">
        <f>IF(AND(ISNUMBER(E445),ISNUMBER(C445)),ROUND(C445*E445,4),"")</f>
        <v/>
      </c>
      <c r="G445" s="17">
        <f>IF(ISNUMBER(F445),IF(B445&amp;""='الإعدادات'!$B$5&amp;"",ROUND(F445*(1+N('الإعدادات'!$B$6)),4),F445),"")</f>
        <v/>
      </c>
    </row>
    <row r="446">
      <c r="A446" s="5" t="n"/>
      <c r="B446" s="5" t="n"/>
      <c r="C446" s="19" t="n"/>
      <c r="D446" s="6">
        <f>IF(B446&amp;""="","",IFERROR(INDEX('المكونات'!$B$6:$B$305,MATCH(B446&amp;"",'المكونات'!$A$6:$A$305,0))&amp;"","مكون غير موجود"))</f>
        <v/>
      </c>
      <c r="E446" s="17">
        <f>IF(B446&amp;""="","",IFERROR(INDEX('المكونات'!$C$6:$C$305,MATCH(B446&amp;"",'المكونات'!$A$6:$A$305,0)),""))</f>
        <v/>
      </c>
      <c r="F446" s="17">
        <f>IF(AND(ISNUMBER(E446),ISNUMBER(C446)),ROUND(C446*E446,4),"")</f>
        <v/>
      </c>
      <c r="G446" s="17">
        <f>IF(ISNUMBER(F446),IF(B446&amp;""='الإعدادات'!$B$5&amp;"",ROUND(F446*(1+N('الإعدادات'!$B$6)),4),F446),"")</f>
        <v/>
      </c>
    </row>
    <row r="447">
      <c r="A447" s="5" t="n"/>
      <c r="B447" s="5" t="n"/>
      <c r="C447" s="19" t="n"/>
      <c r="D447" s="6">
        <f>IF(B447&amp;""="","",IFERROR(INDEX('المكونات'!$B$6:$B$305,MATCH(B447&amp;"",'المكونات'!$A$6:$A$305,0))&amp;"","مكون غير موجود"))</f>
        <v/>
      </c>
      <c r="E447" s="17">
        <f>IF(B447&amp;""="","",IFERROR(INDEX('المكونات'!$C$6:$C$305,MATCH(B447&amp;"",'المكونات'!$A$6:$A$305,0)),""))</f>
        <v/>
      </c>
      <c r="F447" s="17">
        <f>IF(AND(ISNUMBER(E447),ISNUMBER(C447)),ROUND(C447*E447,4),"")</f>
        <v/>
      </c>
      <c r="G447" s="17">
        <f>IF(ISNUMBER(F447),IF(B447&amp;""='الإعدادات'!$B$5&amp;"",ROUND(F447*(1+N('الإعدادات'!$B$6)),4),F447),"")</f>
        <v/>
      </c>
    </row>
    <row r="448">
      <c r="A448" s="5" t="n"/>
      <c r="B448" s="5" t="n"/>
      <c r="C448" s="19" t="n"/>
      <c r="D448" s="6">
        <f>IF(B448&amp;""="","",IFERROR(INDEX('المكونات'!$B$6:$B$305,MATCH(B448&amp;"",'المكونات'!$A$6:$A$305,0))&amp;"","مكون غير موجود"))</f>
        <v/>
      </c>
      <c r="E448" s="17">
        <f>IF(B448&amp;""="","",IFERROR(INDEX('المكونات'!$C$6:$C$305,MATCH(B448&amp;"",'المكونات'!$A$6:$A$305,0)),""))</f>
        <v/>
      </c>
      <c r="F448" s="17">
        <f>IF(AND(ISNUMBER(E448),ISNUMBER(C448)),ROUND(C448*E448,4),"")</f>
        <v/>
      </c>
      <c r="G448" s="17">
        <f>IF(ISNUMBER(F448),IF(B448&amp;""='الإعدادات'!$B$5&amp;"",ROUND(F448*(1+N('الإعدادات'!$B$6)),4),F448),"")</f>
        <v/>
      </c>
    </row>
    <row r="449">
      <c r="A449" s="5" t="n"/>
      <c r="B449" s="5" t="n"/>
      <c r="C449" s="19" t="n"/>
      <c r="D449" s="6">
        <f>IF(B449&amp;""="","",IFERROR(INDEX('المكونات'!$B$6:$B$305,MATCH(B449&amp;"",'المكونات'!$A$6:$A$305,0))&amp;"","مكون غير موجود"))</f>
        <v/>
      </c>
      <c r="E449" s="17">
        <f>IF(B449&amp;""="","",IFERROR(INDEX('المكونات'!$C$6:$C$305,MATCH(B449&amp;"",'المكونات'!$A$6:$A$305,0)),""))</f>
        <v/>
      </c>
      <c r="F449" s="17">
        <f>IF(AND(ISNUMBER(E449),ISNUMBER(C449)),ROUND(C449*E449,4),"")</f>
        <v/>
      </c>
      <c r="G449" s="17">
        <f>IF(ISNUMBER(F449),IF(B449&amp;""='الإعدادات'!$B$5&amp;"",ROUND(F449*(1+N('الإعدادات'!$B$6)),4),F449),"")</f>
        <v/>
      </c>
    </row>
    <row r="450">
      <c r="A450" s="5" t="n"/>
      <c r="B450" s="5" t="n"/>
      <c r="C450" s="19" t="n"/>
      <c r="D450" s="6">
        <f>IF(B450&amp;""="","",IFERROR(INDEX('المكونات'!$B$6:$B$305,MATCH(B450&amp;"",'المكونات'!$A$6:$A$305,0))&amp;"","مكون غير موجود"))</f>
        <v/>
      </c>
      <c r="E450" s="17">
        <f>IF(B450&amp;""="","",IFERROR(INDEX('المكونات'!$C$6:$C$305,MATCH(B450&amp;"",'المكونات'!$A$6:$A$305,0)),""))</f>
        <v/>
      </c>
      <c r="F450" s="17">
        <f>IF(AND(ISNUMBER(E450),ISNUMBER(C450)),ROUND(C450*E450,4),"")</f>
        <v/>
      </c>
      <c r="G450" s="17">
        <f>IF(ISNUMBER(F450),IF(B450&amp;""='الإعدادات'!$B$5&amp;"",ROUND(F450*(1+N('الإعدادات'!$B$6)),4),F450),"")</f>
        <v/>
      </c>
    </row>
    <row r="451">
      <c r="A451" s="5" t="n"/>
      <c r="B451" s="5" t="n"/>
      <c r="C451" s="19" t="n"/>
      <c r="D451" s="6">
        <f>IF(B451&amp;""="","",IFERROR(INDEX('المكونات'!$B$6:$B$305,MATCH(B451&amp;"",'المكونات'!$A$6:$A$305,0))&amp;"","مكون غير موجود"))</f>
        <v/>
      </c>
      <c r="E451" s="17">
        <f>IF(B451&amp;""="","",IFERROR(INDEX('المكونات'!$C$6:$C$305,MATCH(B451&amp;"",'المكونات'!$A$6:$A$305,0)),""))</f>
        <v/>
      </c>
      <c r="F451" s="17">
        <f>IF(AND(ISNUMBER(E451),ISNUMBER(C451)),ROUND(C451*E451,4),"")</f>
        <v/>
      </c>
      <c r="G451" s="17">
        <f>IF(ISNUMBER(F451),IF(B451&amp;""='الإعدادات'!$B$5&amp;"",ROUND(F451*(1+N('الإعدادات'!$B$6)),4),F451),"")</f>
        <v/>
      </c>
    </row>
    <row r="452">
      <c r="A452" s="5" t="n"/>
      <c r="B452" s="5" t="n"/>
      <c r="C452" s="19" t="n"/>
      <c r="D452" s="6">
        <f>IF(B452&amp;""="","",IFERROR(INDEX('المكونات'!$B$6:$B$305,MATCH(B452&amp;"",'المكونات'!$A$6:$A$305,0))&amp;"","مكون غير موجود"))</f>
        <v/>
      </c>
      <c r="E452" s="17">
        <f>IF(B452&amp;""="","",IFERROR(INDEX('المكونات'!$C$6:$C$305,MATCH(B452&amp;"",'المكونات'!$A$6:$A$305,0)),""))</f>
        <v/>
      </c>
      <c r="F452" s="17">
        <f>IF(AND(ISNUMBER(E452),ISNUMBER(C452)),ROUND(C452*E452,4),"")</f>
        <v/>
      </c>
      <c r="G452" s="17">
        <f>IF(ISNUMBER(F452),IF(B452&amp;""='الإعدادات'!$B$5&amp;"",ROUND(F452*(1+N('الإعدادات'!$B$6)),4),F452),"")</f>
        <v/>
      </c>
    </row>
    <row r="453">
      <c r="A453" s="5" t="n"/>
      <c r="B453" s="5" t="n"/>
      <c r="C453" s="19" t="n"/>
      <c r="D453" s="6">
        <f>IF(B453&amp;""="","",IFERROR(INDEX('المكونات'!$B$6:$B$305,MATCH(B453&amp;"",'المكونات'!$A$6:$A$305,0))&amp;"","مكون غير موجود"))</f>
        <v/>
      </c>
      <c r="E453" s="17">
        <f>IF(B453&amp;""="","",IFERROR(INDEX('المكونات'!$C$6:$C$305,MATCH(B453&amp;"",'المكونات'!$A$6:$A$305,0)),""))</f>
        <v/>
      </c>
      <c r="F453" s="17">
        <f>IF(AND(ISNUMBER(E453),ISNUMBER(C453)),ROUND(C453*E453,4),"")</f>
        <v/>
      </c>
      <c r="G453" s="17">
        <f>IF(ISNUMBER(F453),IF(B453&amp;""='الإعدادات'!$B$5&amp;"",ROUND(F453*(1+N('الإعدادات'!$B$6)),4),F453),"")</f>
        <v/>
      </c>
    </row>
    <row r="454">
      <c r="A454" s="5" t="n"/>
      <c r="B454" s="5" t="n"/>
      <c r="C454" s="19" t="n"/>
      <c r="D454" s="6">
        <f>IF(B454&amp;""="","",IFERROR(INDEX('المكونات'!$B$6:$B$305,MATCH(B454&amp;"",'المكونات'!$A$6:$A$305,0))&amp;"","مكون غير موجود"))</f>
        <v/>
      </c>
      <c r="E454" s="17">
        <f>IF(B454&amp;""="","",IFERROR(INDEX('المكونات'!$C$6:$C$305,MATCH(B454&amp;"",'المكونات'!$A$6:$A$305,0)),""))</f>
        <v/>
      </c>
      <c r="F454" s="17">
        <f>IF(AND(ISNUMBER(E454),ISNUMBER(C454)),ROUND(C454*E454,4),"")</f>
        <v/>
      </c>
      <c r="G454" s="17">
        <f>IF(ISNUMBER(F454),IF(B454&amp;""='الإعدادات'!$B$5&amp;"",ROUND(F454*(1+N('الإعدادات'!$B$6)),4),F454),"")</f>
        <v/>
      </c>
    </row>
    <row r="455">
      <c r="A455" s="5" t="n"/>
      <c r="B455" s="5" t="n"/>
      <c r="C455" s="19" t="n"/>
      <c r="D455" s="6">
        <f>IF(B455&amp;""="","",IFERROR(INDEX('المكونات'!$B$6:$B$305,MATCH(B455&amp;"",'المكونات'!$A$6:$A$305,0))&amp;"","مكون غير موجود"))</f>
        <v/>
      </c>
      <c r="E455" s="17">
        <f>IF(B455&amp;""="","",IFERROR(INDEX('المكونات'!$C$6:$C$305,MATCH(B455&amp;"",'المكونات'!$A$6:$A$305,0)),""))</f>
        <v/>
      </c>
      <c r="F455" s="17">
        <f>IF(AND(ISNUMBER(E455),ISNUMBER(C455)),ROUND(C455*E455,4),"")</f>
        <v/>
      </c>
      <c r="G455" s="17">
        <f>IF(ISNUMBER(F455),IF(B455&amp;""='الإعدادات'!$B$5&amp;"",ROUND(F455*(1+N('الإعدادات'!$B$6)),4),F455),"")</f>
        <v/>
      </c>
    </row>
    <row r="456">
      <c r="A456" s="5" t="n"/>
      <c r="B456" s="5" t="n"/>
      <c r="C456" s="19" t="n"/>
      <c r="D456" s="6">
        <f>IF(B456&amp;""="","",IFERROR(INDEX('المكونات'!$B$6:$B$305,MATCH(B456&amp;"",'المكونات'!$A$6:$A$305,0))&amp;"","مكون غير موجود"))</f>
        <v/>
      </c>
      <c r="E456" s="17">
        <f>IF(B456&amp;""="","",IFERROR(INDEX('المكونات'!$C$6:$C$305,MATCH(B456&amp;"",'المكونات'!$A$6:$A$305,0)),""))</f>
        <v/>
      </c>
      <c r="F456" s="17">
        <f>IF(AND(ISNUMBER(E456),ISNUMBER(C456)),ROUND(C456*E456,4),"")</f>
        <v/>
      </c>
      <c r="G456" s="17">
        <f>IF(ISNUMBER(F456),IF(B456&amp;""='الإعدادات'!$B$5&amp;"",ROUND(F456*(1+N('الإعدادات'!$B$6)),4),F456),"")</f>
        <v/>
      </c>
    </row>
    <row r="457">
      <c r="A457" s="5" t="n"/>
      <c r="B457" s="5" t="n"/>
      <c r="C457" s="19" t="n"/>
      <c r="D457" s="6">
        <f>IF(B457&amp;""="","",IFERROR(INDEX('المكونات'!$B$6:$B$305,MATCH(B457&amp;"",'المكونات'!$A$6:$A$305,0))&amp;"","مكون غير موجود"))</f>
        <v/>
      </c>
      <c r="E457" s="17">
        <f>IF(B457&amp;""="","",IFERROR(INDEX('المكونات'!$C$6:$C$305,MATCH(B457&amp;"",'المكونات'!$A$6:$A$305,0)),""))</f>
        <v/>
      </c>
      <c r="F457" s="17">
        <f>IF(AND(ISNUMBER(E457),ISNUMBER(C457)),ROUND(C457*E457,4),"")</f>
        <v/>
      </c>
      <c r="G457" s="17">
        <f>IF(ISNUMBER(F457),IF(B457&amp;""='الإعدادات'!$B$5&amp;"",ROUND(F457*(1+N('الإعدادات'!$B$6)),4),F457),"")</f>
        <v/>
      </c>
    </row>
    <row r="458">
      <c r="A458" s="5" t="n"/>
      <c r="B458" s="5" t="n"/>
      <c r="C458" s="19" t="n"/>
      <c r="D458" s="6">
        <f>IF(B458&amp;""="","",IFERROR(INDEX('المكونات'!$B$6:$B$305,MATCH(B458&amp;"",'المكونات'!$A$6:$A$305,0))&amp;"","مكون غير موجود"))</f>
        <v/>
      </c>
      <c r="E458" s="17">
        <f>IF(B458&amp;""="","",IFERROR(INDEX('المكونات'!$C$6:$C$305,MATCH(B458&amp;"",'المكونات'!$A$6:$A$305,0)),""))</f>
        <v/>
      </c>
      <c r="F458" s="17">
        <f>IF(AND(ISNUMBER(E458),ISNUMBER(C458)),ROUND(C458*E458,4),"")</f>
        <v/>
      </c>
      <c r="G458" s="17">
        <f>IF(ISNUMBER(F458),IF(B458&amp;""='الإعدادات'!$B$5&amp;"",ROUND(F458*(1+N('الإعدادات'!$B$6)),4),F458),"")</f>
        <v/>
      </c>
    </row>
    <row r="459">
      <c r="A459" s="5" t="n"/>
      <c r="B459" s="5" t="n"/>
      <c r="C459" s="19" t="n"/>
      <c r="D459" s="6">
        <f>IF(B459&amp;""="","",IFERROR(INDEX('المكونات'!$B$6:$B$305,MATCH(B459&amp;"",'المكونات'!$A$6:$A$305,0))&amp;"","مكون غير موجود"))</f>
        <v/>
      </c>
      <c r="E459" s="17">
        <f>IF(B459&amp;""="","",IFERROR(INDEX('المكونات'!$C$6:$C$305,MATCH(B459&amp;"",'المكونات'!$A$6:$A$305,0)),""))</f>
        <v/>
      </c>
      <c r="F459" s="17">
        <f>IF(AND(ISNUMBER(E459),ISNUMBER(C459)),ROUND(C459*E459,4),"")</f>
        <v/>
      </c>
      <c r="G459" s="17">
        <f>IF(ISNUMBER(F459),IF(B459&amp;""='الإعدادات'!$B$5&amp;"",ROUND(F459*(1+N('الإعدادات'!$B$6)),4),F459),"")</f>
        <v/>
      </c>
    </row>
    <row r="460">
      <c r="A460" s="5" t="n"/>
      <c r="B460" s="5" t="n"/>
      <c r="C460" s="19" t="n"/>
      <c r="D460" s="6">
        <f>IF(B460&amp;""="","",IFERROR(INDEX('المكونات'!$B$6:$B$305,MATCH(B460&amp;"",'المكونات'!$A$6:$A$305,0))&amp;"","مكون غير موجود"))</f>
        <v/>
      </c>
      <c r="E460" s="17">
        <f>IF(B460&amp;""="","",IFERROR(INDEX('المكونات'!$C$6:$C$305,MATCH(B460&amp;"",'المكونات'!$A$6:$A$305,0)),""))</f>
        <v/>
      </c>
      <c r="F460" s="17">
        <f>IF(AND(ISNUMBER(E460),ISNUMBER(C460)),ROUND(C460*E460,4),"")</f>
        <v/>
      </c>
      <c r="G460" s="17">
        <f>IF(ISNUMBER(F460),IF(B460&amp;""='الإعدادات'!$B$5&amp;"",ROUND(F460*(1+N('الإعدادات'!$B$6)),4),F460),"")</f>
        <v/>
      </c>
    </row>
    <row r="461">
      <c r="A461" s="5" t="n"/>
      <c r="B461" s="5" t="n"/>
      <c r="C461" s="19" t="n"/>
      <c r="D461" s="6">
        <f>IF(B461&amp;""="","",IFERROR(INDEX('المكونات'!$B$6:$B$305,MATCH(B461&amp;"",'المكونات'!$A$6:$A$305,0))&amp;"","مكون غير موجود"))</f>
        <v/>
      </c>
      <c r="E461" s="17">
        <f>IF(B461&amp;""="","",IFERROR(INDEX('المكونات'!$C$6:$C$305,MATCH(B461&amp;"",'المكونات'!$A$6:$A$305,0)),""))</f>
        <v/>
      </c>
      <c r="F461" s="17">
        <f>IF(AND(ISNUMBER(E461),ISNUMBER(C461)),ROUND(C461*E461,4),"")</f>
        <v/>
      </c>
      <c r="G461" s="17">
        <f>IF(ISNUMBER(F461),IF(B461&amp;""='الإعدادات'!$B$5&amp;"",ROUND(F461*(1+N('الإعدادات'!$B$6)),4),F461),"")</f>
        <v/>
      </c>
    </row>
    <row r="462">
      <c r="A462" s="5" t="n"/>
      <c r="B462" s="5" t="n"/>
      <c r="C462" s="19" t="n"/>
      <c r="D462" s="6">
        <f>IF(B462&amp;""="","",IFERROR(INDEX('المكونات'!$B$6:$B$305,MATCH(B462&amp;"",'المكونات'!$A$6:$A$305,0))&amp;"","مكون غير موجود"))</f>
        <v/>
      </c>
      <c r="E462" s="17">
        <f>IF(B462&amp;""="","",IFERROR(INDEX('المكونات'!$C$6:$C$305,MATCH(B462&amp;"",'المكونات'!$A$6:$A$305,0)),""))</f>
        <v/>
      </c>
      <c r="F462" s="17">
        <f>IF(AND(ISNUMBER(E462),ISNUMBER(C462)),ROUND(C462*E462,4),"")</f>
        <v/>
      </c>
      <c r="G462" s="17">
        <f>IF(ISNUMBER(F462),IF(B462&amp;""='الإعدادات'!$B$5&amp;"",ROUND(F462*(1+N('الإعدادات'!$B$6)),4),F462),"")</f>
        <v/>
      </c>
    </row>
    <row r="463">
      <c r="A463" s="5" t="n"/>
      <c r="B463" s="5" t="n"/>
      <c r="C463" s="19" t="n"/>
      <c r="D463" s="6">
        <f>IF(B463&amp;""="","",IFERROR(INDEX('المكونات'!$B$6:$B$305,MATCH(B463&amp;"",'المكونات'!$A$6:$A$305,0))&amp;"","مكون غير موجود"))</f>
        <v/>
      </c>
      <c r="E463" s="17">
        <f>IF(B463&amp;""="","",IFERROR(INDEX('المكونات'!$C$6:$C$305,MATCH(B463&amp;"",'المكونات'!$A$6:$A$305,0)),""))</f>
        <v/>
      </c>
      <c r="F463" s="17">
        <f>IF(AND(ISNUMBER(E463),ISNUMBER(C463)),ROUND(C463*E463,4),"")</f>
        <v/>
      </c>
      <c r="G463" s="17">
        <f>IF(ISNUMBER(F463),IF(B463&amp;""='الإعدادات'!$B$5&amp;"",ROUND(F463*(1+N('الإعدادات'!$B$6)),4),F463),"")</f>
        <v/>
      </c>
    </row>
    <row r="464">
      <c r="A464" s="5" t="n"/>
      <c r="B464" s="5" t="n"/>
      <c r="C464" s="19" t="n"/>
      <c r="D464" s="6">
        <f>IF(B464&amp;""="","",IFERROR(INDEX('المكونات'!$B$6:$B$305,MATCH(B464&amp;"",'المكونات'!$A$6:$A$305,0))&amp;"","مكون غير موجود"))</f>
        <v/>
      </c>
      <c r="E464" s="17">
        <f>IF(B464&amp;""="","",IFERROR(INDEX('المكونات'!$C$6:$C$305,MATCH(B464&amp;"",'المكونات'!$A$6:$A$305,0)),""))</f>
        <v/>
      </c>
      <c r="F464" s="17">
        <f>IF(AND(ISNUMBER(E464),ISNUMBER(C464)),ROUND(C464*E464,4),"")</f>
        <v/>
      </c>
      <c r="G464" s="17">
        <f>IF(ISNUMBER(F464),IF(B464&amp;""='الإعدادات'!$B$5&amp;"",ROUND(F464*(1+N('الإعدادات'!$B$6)),4),F464),"")</f>
        <v/>
      </c>
    </row>
    <row r="465">
      <c r="A465" s="5" t="n"/>
      <c r="B465" s="5" t="n"/>
      <c r="C465" s="19" t="n"/>
      <c r="D465" s="6">
        <f>IF(B465&amp;""="","",IFERROR(INDEX('المكونات'!$B$6:$B$305,MATCH(B465&amp;"",'المكونات'!$A$6:$A$305,0))&amp;"","مكون غير موجود"))</f>
        <v/>
      </c>
      <c r="E465" s="17">
        <f>IF(B465&amp;""="","",IFERROR(INDEX('المكونات'!$C$6:$C$305,MATCH(B465&amp;"",'المكونات'!$A$6:$A$305,0)),""))</f>
        <v/>
      </c>
      <c r="F465" s="17">
        <f>IF(AND(ISNUMBER(E465),ISNUMBER(C465)),ROUND(C465*E465,4),"")</f>
        <v/>
      </c>
      <c r="G465" s="17">
        <f>IF(ISNUMBER(F465),IF(B465&amp;""='الإعدادات'!$B$5&amp;"",ROUND(F465*(1+N('الإعدادات'!$B$6)),4),F465),"")</f>
        <v/>
      </c>
    </row>
    <row r="466">
      <c r="A466" s="5" t="n"/>
      <c r="B466" s="5" t="n"/>
      <c r="C466" s="19" t="n"/>
      <c r="D466" s="6">
        <f>IF(B466&amp;""="","",IFERROR(INDEX('المكونات'!$B$6:$B$305,MATCH(B466&amp;"",'المكونات'!$A$6:$A$305,0))&amp;"","مكون غير موجود"))</f>
        <v/>
      </c>
      <c r="E466" s="17">
        <f>IF(B466&amp;""="","",IFERROR(INDEX('المكونات'!$C$6:$C$305,MATCH(B466&amp;"",'المكونات'!$A$6:$A$305,0)),""))</f>
        <v/>
      </c>
      <c r="F466" s="17">
        <f>IF(AND(ISNUMBER(E466),ISNUMBER(C466)),ROUND(C466*E466,4),"")</f>
        <v/>
      </c>
      <c r="G466" s="17">
        <f>IF(ISNUMBER(F466),IF(B466&amp;""='الإعدادات'!$B$5&amp;"",ROUND(F466*(1+N('الإعدادات'!$B$6)),4),F466),"")</f>
        <v/>
      </c>
    </row>
    <row r="467">
      <c r="A467" s="5" t="n"/>
      <c r="B467" s="5" t="n"/>
      <c r="C467" s="19" t="n"/>
      <c r="D467" s="6">
        <f>IF(B467&amp;""="","",IFERROR(INDEX('المكونات'!$B$6:$B$305,MATCH(B467&amp;"",'المكونات'!$A$6:$A$305,0))&amp;"","مكون غير موجود"))</f>
        <v/>
      </c>
      <c r="E467" s="17">
        <f>IF(B467&amp;""="","",IFERROR(INDEX('المكونات'!$C$6:$C$305,MATCH(B467&amp;"",'المكونات'!$A$6:$A$305,0)),""))</f>
        <v/>
      </c>
      <c r="F467" s="17">
        <f>IF(AND(ISNUMBER(E467),ISNUMBER(C467)),ROUND(C467*E467,4),"")</f>
        <v/>
      </c>
      <c r="G467" s="17">
        <f>IF(ISNUMBER(F467),IF(B467&amp;""='الإعدادات'!$B$5&amp;"",ROUND(F467*(1+N('الإعدادات'!$B$6)),4),F467),"")</f>
        <v/>
      </c>
    </row>
    <row r="468">
      <c r="A468" s="5" t="n"/>
      <c r="B468" s="5" t="n"/>
      <c r="C468" s="19" t="n"/>
      <c r="D468" s="6">
        <f>IF(B468&amp;""="","",IFERROR(INDEX('المكونات'!$B$6:$B$305,MATCH(B468&amp;"",'المكونات'!$A$6:$A$305,0))&amp;"","مكون غير موجود"))</f>
        <v/>
      </c>
      <c r="E468" s="17">
        <f>IF(B468&amp;""="","",IFERROR(INDEX('المكونات'!$C$6:$C$305,MATCH(B468&amp;"",'المكونات'!$A$6:$A$305,0)),""))</f>
        <v/>
      </c>
      <c r="F468" s="17">
        <f>IF(AND(ISNUMBER(E468),ISNUMBER(C468)),ROUND(C468*E468,4),"")</f>
        <v/>
      </c>
      <c r="G468" s="17">
        <f>IF(ISNUMBER(F468),IF(B468&amp;""='الإعدادات'!$B$5&amp;"",ROUND(F468*(1+N('الإعدادات'!$B$6)),4),F468),"")</f>
        <v/>
      </c>
    </row>
    <row r="469">
      <c r="A469" s="5" t="n"/>
      <c r="B469" s="5" t="n"/>
      <c r="C469" s="19" t="n"/>
      <c r="D469" s="6">
        <f>IF(B469&amp;""="","",IFERROR(INDEX('المكونات'!$B$6:$B$305,MATCH(B469&amp;"",'المكونات'!$A$6:$A$305,0))&amp;"","مكون غير موجود"))</f>
        <v/>
      </c>
      <c r="E469" s="17">
        <f>IF(B469&amp;""="","",IFERROR(INDEX('المكونات'!$C$6:$C$305,MATCH(B469&amp;"",'المكونات'!$A$6:$A$305,0)),""))</f>
        <v/>
      </c>
      <c r="F469" s="17">
        <f>IF(AND(ISNUMBER(E469),ISNUMBER(C469)),ROUND(C469*E469,4),"")</f>
        <v/>
      </c>
      <c r="G469" s="17">
        <f>IF(ISNUMBER(F469),IF(B469&amp;""='الإعدادات'!$B$5&amp;"",ROUND(F469*(1+N('الإعدادات'!$B$6)),4),F469),"")</f>
        <v/>
      </c>
    </row>
    <row r="470">
      <c r="A470" s="5" t="n"/>
      <c r="B470" s="5" t="n"/>
      <c r="C470" s="19" t="n"/>
      <c r="D470" s="6">
        <f>IF(B470&amp;""="","",IFERROR(INDEX('المكونات'!$B$6:$B$305,MATCH(B470&amp;"",'المكونات'!$A$6:$A$305,0))&amp;"","مكون غير موجود"))</f>
        <v/>
      </c>
      <c r="E470" s="17">
        <f>IF(B470&amp;""="","",IFERROR(INDEX('المكونات'!$C$6:$C$305,MATCH(B470&amp;"",'المكونات'!$A$6:$A$305,0)),""))</f>
        <v/>
      </c>
      <c r="F470" s="17">
        <f>IF(AND(ISNUMBER(E470),ISNUMBER(C470)),ROUND(C470*E470,4),"")</f>
        <v/>
      </c>
      <c r="G470" s="17">
        <f>IF(ISNUMBER(F470),IF(B470&amp;""='الإعدادات'!$B$5&amp;"",ROUND(F470*(1+N('الإعدادات'!$B$6)),4),F470),"")</f>
        <v/>
      </c>
    </row>
    <row r="471">
      <c r="A471" s="5" t="n"/>
      <c r="B471" s="5" t="n"/>
      <c r="C471" s="19" t="n"/>
      <c r="D471" s="6">
        <f>IF(B471&amp;""="","",IFERROR(INDEX('المكونات'!$B$6:$B$305,MATCH(B471&amp;"",'المكونات'!$A$6:$A$305,0))&amp;"","مكون غير موجود"))</f>
        <v/>
      </c>
      <c r="E471" s="17">
        <f>IF(B471&amp;""="","",IFERROR(INDEX('المكونات'!$C$6:$C$305,MATCH(B471&amp;"",'المكونات'!$A$6:$A$305,0)),""))</f>
        <v/>
      </c>
      <c r="F471" s="17">
        <f>IF(AND(ISNUMBER(E471),ISNUMBER(C471)),ROUND(C471*E471,4),"")</f>
        <v/>
      </c>
      <c r="G471" s="17">
        <f>IF(ISNUMBER(F471),IF(B471&amp;""='الإعدادات'!$B$5&amp;"",ROUND(F471*(1+N('الإعدادات'!$B$6)),4),F471),"")</f>
        <v/>
      </c>
    </row>
    <row r="472">
      <c r="A472" s="5" t="n"/>
      <c r="B472" s="5" t="n"/>
      <c r="C472" s="19" t="n"/>
      <c r="D472" s="6">
        <f>IF(B472&amp;""="","",IFERROR(INDEX('المكونات'!$B$6:$B$305,MATCH(B472&amp;"",'المكونات'!$A$6:$A$305,0))&amp;"","مكون غير موجود"))</f>
        <v/>
      </c>
      <c r="E472" s="17">
        <f>IF(B472&amp;""="","",IFERROR(INDEX('المكونات'!$C$6:$C$305,MATCH(B472&amp;"",'المكونات'!$A$6:$A$305,0)),""))</f>
        <v/>
      </c>
      <c r="F472" s="17">
        <f>IF(AND(ISNUMBER(E472),ISNUMBER(C472)),ROUND(C472*E472,4),"")</f>
        <v/>
      </c>
      <c r="G472" s="17">
        <f>IF(ISNUMBER(F472),IF(B472&amp;""='الإعدادات'!$B$5&amp;"",ROUND(F472*(1+N('الإعدادات'!$B$6)),4),F472),"")</f>
        <v/>
      </c>
    </row>
    <row r="473">
      <c r="A473" s="5" t="n"/>
      <c r="B473" s="5" t="n"/>
      <c r="C473" s="19" t="n"/>
      <c r="D473" s="6">
        <f>IF(B473&amp;""="","",IFERROR(INDEX('المكونات'!$B$6:$B$305,MATCH(B473&amp;"",'المكونات'!$A$6:$A$305,0))&amp;"","مكون غير موجود"))</f>
        <v/>
      </c>
      <c r="E473" s="17">
        <f>IF(B473&amp;""="","",IFERROR(INDEX('المكونات'!$C$6:$C$305,MATCH(B473&amp;"",'المكونات'!$A$6:$A$305,0)),""))</f>
        <v/>
      </c>
      <c r="F473" s="17">
        <f>IF(AND(ISNUMBER(E473),ISNUMBER(C473)),ROUND(C473*E473,4),"")</f>
        <v/>
      </c>
      <c r="G473" s="17">
        <f>IF(ISNUMBER(F473),IF(B473&amp;""='الإعدادات'!$B$5&amp;"",ROUND(F473*(1+N('الإعدادات'!$B$6)),4),F473),"")</f>
        <v/>
      </c>
    </row>
    <row r="474">
      <c r="A474" s="5" t="n"/>
      <c r="B474" s="5" t="n"/>
      <c r="C474" s="19" t="n"/>
      <c r="D474" s="6">
        <f>IF(B474&amp;""="","",IFERROR(INDEX('المكونات'!$B$6:$B$305,MATCH(B474&amp;"",'المكونات'!$A$6:$A$305,0))&amp;"","مكون غير موجود"))</f>
        <v/>
      </c>
      <c r="E474" s="17">
        <f>IF(B474&amp;""="","",IFERROR(INDEX('المكونات'!$C$6:$C$305,MATCH(B474&amp;"",'المكونات'!$A$6:$A$305,0)),""))</f>
        <v/>
      </c>
      <c r="F474" s="17">
        <f>IF(AND(ISNUMBER(E474),ISNUMBER(C474)),ROUND(C474*E474,4),"")</f>
        <v/>
      </c>
      <c r="G474" s="17">
        <f>IF(ISNUMBER(F474),IF(B474&amp;""='الإعدادات'!$B$5&amp;"",ROUND(F474*(1+N('الإعدادات'!$B$6)),4),F474),"")</f>
        <v/>
      </c>
    </row>
    <row r="475">
      <c r="A475" s="5" t="n"/>
      <c r="B475" s="5" t="n"/>
      <c r="C475" s="19" t="n"/>
      <c r="D475" s="6">
        <f>IF(B475&amp;""="","",IFERROR(INDEX('المكونات'!$B$6:$B$305,MATCH(B475&amp;"",'المكونات'!$A$6:$A$305,0))&amp;"","مكون غير موجود"))</f>
        <v/>
      </c>
      <c r="E475" s="17">
        <f>IF(B475&amp;""="","",IFERROR(INDEX('المكونات'!$C$6:$C$305,MATCH(B475&amp;"",'المكونات'!$A$6:$A$305,0)),""))</f>
        <v/>
      </c>
      <c r="F475" s="17">
        <f>IF(AND(ISNUMBER(E475),ISNUMBER(C475)),ROUND(C475*E475,4),"")</f>
        <v/>
      </c>
      <c r="G475" s="17">
        <f>IF(ISNUMBER(F475),IF(B475&amp;""='الإعدادات'!$B$5&amp;"",ROUND(F475*(1+N('الإعدادات'!$B$6)),4),F475),"")</f>
        <v/>
      </c>
    </row>
    <row r="476">
      <c r="A476" s="5" t="n"/>
      <c r="B476" s="5" t="n"/>
      <c r="C476" s="19" t="n"/>
      <c r="D476" s="6">
        <f>IF(B476&amp;""="","",IFERROR(INDEX('المكونات'!$B$6:$B$305,MATCH(B476&amp;"",'المكونات'!$A$6:$A$305,0))&amp;"","مكون غير موجود"))</f>
        <v/>
      </c>
      <c r="E476" s="17">
        <f>IF(B476&amp;""="","",IFERROR(INDEX('المكونات'!$C$6:$C$305,MATCH(B476&amp;"",'المكونات'!$A$6:$A$305,0)),""))</f>
        <v/>
      </c>
      <c r="F476" s="17">
        <f>IF(AND(ISNUMBER(E476),ISNUMBER(C476)),ROUND(C476*E476,4),"")</f>
        <v/>
      </c>
      <c r="G476" s="17">
        <f>IF(ISNUMBER(F476),IF(B476&amp;""='الإعدادات'!$B$5&amp;"",ROUND(F476*(1+N('الإعدادات'!$B$6)),4),F476),"")</f>
        <v/>
      </c>
    </row>
    <row r="477">
      <c r="A477" s="5" t="n"/>
      <c r="B477" s="5" t="n"/>
      <c r="C477" s="19" t="n"/>
      <c r="D477" s="6">
        <f>IF(B477&amp;""="","",IFERROR(INDEX('المكونات'!$B$6:$B$305,MATCH(B477&amp;"",'المكونات'!$A$6:$A$305,0))&amp;"","مكون غير موجود"))</f>
        <v/>
      </c>
      <c r="E477" s="17">
        <f>IF(B477&amp;""="","",IFERROR(INDEX('المكونات'!$C$6:$C$305,MATCH(B477&amp;"",'المكونات'!$A$6:$A$305,0)),""))</f>
        <v/>
      </c>
      <c r="F477" s="17">
        <f>IF(AND(ISNUMBER(E477),ISNUMBER(C477)),ROUND(C477*E477,4),"")</f>
        <v/>
      </c>
      <c r="G477" s="17">
        <f>IF(ISNUMBER(F477),IF(B477&amp;""='الإعدادات'!$B$5&amp;"",ROUND(F477*(1+N('الإعدادات'!$B$6)),4),F477),"")</f>
        <v/>
      </c>
    </row>
    <row r="478">
      <c r="A478" s="5" t="n"/>
      <c r="B478" s="5" t="n"/>
      <c r="C478" s="19" t="n"/>
      <c r="D478" s="6">
        <f>IF(B478&amp;""="","",IFERROR(INDEX('المكونات'!$B$6:$B$305,MATCH(B478&amp;"",'المكونات'!$A$6:$A$305,0))&amp;"","مكون غير موجود"))</f>
        <v/>
      </c>
      <c r="E478" s="17">
        <f>IF(B478&amp;""="","",IFERROR(INDEX('المكونات'!$C$6:$C$305,MATCH(B478&amp;"",'المكونات'!$A$6:$A$305,0)),""))</f>
        <v/>
      </c>
      <c r="F478" s="17">
        <f>IF(AND(ISNUMBER(E478),ISNUMBER(C478)),ROUND(C478*E478,4),"")</f>
        <v/>
      </c>
      <c r="G478" s="17">
        <f>IF(ISNUMBER(F478),IF(B478&amp;""='الإعدادات'!$B$5&amp;"",ROUND(F478*(1+N('الإعدادات'!$B$6)),4),F478),"")</f>
        <v/>
      </c>
    </row>
    <row r="479">
      <c r="A479" s="5" t="n"/>
      <c r="B479" s="5" t="n"/>
      <c r="C479" s="19" t="n"/>
      <c r="D479" s="6">
        <f>IF(B479&amp;""="","",IFERROR(INDEX('المكونات'!$B$6:$B$305,MATCH(B479&amp;"",'المكونات'!$A$6:$A$305,0))&amp;"","مكون غير موجود"))</f>
        <v/>
      </c>
      <c r="E479" s="17">
        <f>IF(B479&amp;""="","",IFERROR(INDEX('المكونات'!$C$6:$C$305,MATCH(B479&amp;"",'المكونات'!$A$6:$A$305,0)),""))</f>
        <v/>
      </c>
      <c r="F479" s="17">
        <f>IF(AND(ISNUMBER(E479),ISNUMBER(C479)),ROUND(C479*E479,4),"")</f>
        <v/>
      </c>
      <c r="G479" s="17">
        <f>IF(ISNUMBER(F479),IF(B479&amp;""='الإعدادات'!$B$5&amp;"",ROUND(F479*(1+N('الإعدادات'!$B$6)),4),F479),"")</f>
        <v/>
      </c>
    </row>
    <row r="480">
      <c r="A480" s="5" t="n"/>
      <c r="B480" s="5" t="n"/>
      <c r="C480" s="19" t="n"/>
      <c r="D480" s="6">
        <f>IF(B480&amp;""="","",IFERROR(INDEX('المكونات'!$B$6:$B$305,MATCH(B480&amp;"",'المكونات'!$A$6:$A$305,0))&amp;"","مكون غير موجود"))</f>
        <v/>
      </c>
      <c r="E480" s="17">
        <f>IF(B480&amp;""="","",IFERROR(INDEX('المكونات'!$C$6:$C$305,MATCH(B480&amp;"",'المكونات'!$A$6:$A$305,0)),""))</f>
        <v/>
      </c>
      <c r="F480" s="17">
        <f>IF(AND(ISNUMBER(E480),ISNUMBER(C480)),ROUND(C480*E480,4),"")</f>
        <v/>
      </c>
      <c r="G480" s="17">
        <f>IF(ISNUMBER(F480),IF(B480&amp;""='الإعدادات'!$B$5&amp;"",ROUND(F480*(1+N('الإعدادات'!$B$6)),4),F480),"")</f>
        <v/>
      </c>
    </row>
    <row r="481">
      <c r="A481" s="5" t="n"/>
      <c r="B481" s="5" t="n"/>
      <c r="C481" s="19" t="n"/>
      <c r="D481" s="6">
        <f>IF(B481&amp;""="","",IFERROR(INDEX('المكونات'!$B$6:$B$305,MATCH(B481&amp;"",'المكونات'!$A$6:$A$305,0))&amp;"","مكون غير موجود"))</f>
        <v/>
      </c>
      <c r="E481" s="17">
        <f>IF(B481&amp;""="","",IFERROR(INDEX('المكونات'!$C$6:$C$305,MATCH(B481&amp;"",'المكونات'!$A$6:$A$305,0)),""))</f>
        <v/>
      </c>
      <c r="F481" s="17">
        <f>IF(AND(ISNUMBER(E481),ISNUMBER(C481)),ROUND(C481*E481,4),"")</f>
        <v/>
      </c>
      <c r="G481" s="17">
        <f>IF(ISNUMBER(F481),IF(B481&amp;""='الإعدادات'!$B$5&amp;"",ROUND(F481*(1+N('الإعدادات'!$B$6)),4),F481),"")</f>
        <v/>
      </c>
    </row>
    <row r="482">
      <c r="A482" s="5" t="n"/>
      <c r="B482" s="5" t="n"/>
      <c r="C482" s="19" t="n"/>
      <c r="D482" s="6">
        <f>IF(B482&amp;""="","",IFERROR(INDEX('المكونات'!$B$6:$B$305,MATCH(B482&amp;"",'المكونات'!$A$6:$A$305,0))&amp;"","مكون غير موجود"))</f>
        <v/>
      </c>
      <c r="E482" s="17">
        <f>IF(B482&amp;""="","",IFERROR(INDEX('المكونات'!$C$6:$C$305,MATCH(B482&amp;"",'المكونات'!$A$6:$A$305,0)),""))</f>
        <v/>
      </c>
      <c r="F482" s="17">
        <f>IF(AND(ISNUMBER(E482),ISNUMBER(C482)),ROUND(C482*E482,4),"")</f>
        <v/>
      </c>
      <c r="G482" s="17">
        <f>IF(ISNUMBER(F482),IF(B482&amp;""='الإعدادات'!$B$5&amp;"",ROUND(F482*(1+N('الإعدادات'!$B$6)),4),F482),"")</f>
        <v/>
      </c>
    </row>
    <row r="483">
      <c r="A483" s="5" t="n"/>
      <c r="B483" s="5" t="n"/>
      <c r="C483" s="19" t="n"/>
      <c r="D483" s="6">
        <f>IF(B483&amp;""="","",IFERROR(INDEX('المكونات'!$B$6:$B$305,MATCH(B483&amp;"",'المكونات'!$A$6:$A$305,0))&amp;"","مكون غير موجود"))</f>
        <v/>
      </c>
      <c r="E483" s="17">
        <f>IF(B483&amp;""="","",IFERROR(INDEX('المكونات'!$C$6:$C$305,MATCH(B483&amp;"",'المكونات'!$A$6:$A$305,0)),""))</f>
        <v/>
      </c>
      <c r="F483" s="17">
        <f>IF(AND(ISNUMBER(E483),ISNUMBER(C483)),ROUND(C483*E483,4),"")</f>
        <v/>
      </c>
      <c r="G483" s="17">
        <f>IF(ISNUMBER(F483),IF(B483&amp;""='الإعدادات'!$B$5&amp;"",ROUND(F483*(1+N('الإعدادات'!$B$6)),4),F483),"")</f>
        <v/>
      </c>
    </row>
    <row r="484">
      <c r="A484" s="5" t="n"/>
      <c r="B484" s="5" t="n"/>
      <c r="C484" s="19" t="n"/>
      <c r="D484" s="6">
        <f>IF(B484&amp;""="","",IFERROR(INDEX('المكونات'!$B$6:$B$305,MATCH(B484&amp;"",'المكونات'!$A$6:$A$305,0))&amp;"","مكون غير موجود"))</f>
        <v/>
      </c>
      <c r="E484" s="17">
        <f>IF(B484&amp;""="","",IFERROR(INDEX('المكونات'!$C$6:$C$305,MATCH(B484&amp;"",'المكونات'!$A$6:$A$305,0)),""))</f>
        <v/>
      </c>
      <c r="F484" s="17">
        <f>IF(AND(ISNUMBER(E484),ISNUMBER(C484)),ROUND(C484*E484,4),"")</f>
        <v/>
      </c>
      <c r="G484" s="17">
        <f>IF(ISNUMBER(F484),IF(B484&amp;""='الإعدادات'!$B$5&amp;"",ROUND(F484*(1+N('الإعدادات'!$B$6)),4),F484),"")</f>
        <v/>
      </c>
    </row>
    <row r="485">
      <c r="A485" s="5" t="n"/>
      <c r="B485" s="5" t="n"/>
      <c r="C485" s="19" t="n"/>
      <c r="D485" s="6">
        <f>IF(B485&amp;""="","",IFERROR(INDEX('المكونات'!$B$6:$B$305,MATCH(B485&amp;"",'المكونات'!$A$6:$A$305,0))&amp;"","مكون غير موجود"))</f>
        <v/>
      </c>
      <c r="E485" s="17">
        <f>IF(B485&amp;""="","",IFERROR(INDEX('المكونات'!$C$6:$C$305,MATCH(B485&amp;"",'المكونات'!$A$6:$A$305,0)),""))</f>
        <v/>
      </c>
      <c r="F485" s="17">
        <f>IF(AND(ISNUMBER(E485),ISNUMBER(C485)),ROUND(C485*E485,4),"")</f>
        <v/>
      </c>
      <c r="G485" s="17">
        <f>IF(ISNUMBER(F485),IF(B485&amp;""='الإعدادات'!$B$5&amp;"",ROUND(F485*(1+N('الإعدادات'!$B$6)),4),F485),"")</f>
        <v/>
      </c>
    </row>
    <row r="486">
      <c r="A486" s="5" t="n"/>
      <c r="B486" s="5" t="n"/>
      <c r="C486" s="19" t="n"/>
      <c r="D486" s="6">
        <f>IF(B486&amp;""="","",IFERROR(INDEX('المكونات'!$B$6:$B$305,MATCH(B486&amp;"",'المكونات'!$A$6:$A$305,0))&amp;"","مكون غير موجود"))</f>
        <v/>
      </c>
      <c r="E486" s="17">
        <f>IF(B486&amp;""="","",IFERROR(INDEX('المكونات'!$C$6:$C$305,MATCH(B486&amp;"",'المكونات'!$A$6:$A$305,0)),""))</f>
        <v/>
      </c>
      <c r="F486" s="17">
        <f>IF(AND(ISNUMBER(E486),ISNUMBER(C486)),ROUND(C486*E486,4),"")</f>
        <v/>
      </c>
      <c r="G486" s="17">
        <f>IF(ISNUMBER(F486),IF(B486&amp;""='الإعدادات'!$B$5&amp;"",ROUND(F486*(1+N('الإعدادات'!$B$6)),4),F486),"")</f>
        <v/>
      </c>
    </row>
    <row r="487">
      <c r="A487" s="5" t="n"/>
      <c r="B487" s="5" t="n"/>
      <c r="C487" s="19" t="n"/>
      <c r="D487" s="6">
        <f>IF(B487&amp;""="","",IFERROR(INDEX('المكونات'!$B$6:$B$305,MATCH(B487&amp;"",'المكونات'!$A$6:$A$305,0))&amp;"","مكون غير موجود"))</f>
        <v/>
      </c>
      <c r="E487" s="17">
        <f>IF(B487&amp;""="","",IFERROR(INDEX('المكونات'!$C$6:$C$305,MATCH(B487&amp;"",'المكونات'!$A$6:$A$305,0)),""))</f>
        <v/>
      </c>
      <c r="F487" s="17">
        <f>IF(AND(ISNUMBER(E487),ISNUMBER(C487)),ROUND(C487*E487,4),"")</f>
        <v/>
      </c>
      <c r="G487" s="17">
        <f>IF(ISNUMBER(F487),IF(B487&amp;""='الإعدادات'!$B$5&amp;"",ROUND(F487*(1+N('الإعدادات'!$B$6)),4),F487),"")</f>
        <v/>
      </c>
    </row>
    <row r="488">
      <c r="A488" s="5" t="n"/>
      <c r="B488" s="5" t="n"/>
      <c r="C488" s="19" t="n"/>
      <c r="D488" s="6">
        <f>IF(B488&amp;""="","",IFERROR(INDEX('المكونات'!$B$6:$B$305,MATCH(B488&amp;"",'المكونات'!$A$6:$A$305,0))&amp;"","مكون غير موجود"))</f>
        <v/>
      </c>
      <c r="E488" s="17">
        <f>IF(B488&amp;""="","",IFERROR(INDEX('المكونات'!$C$6:$C$305,MATCH(B488&amp;"",'المكونات'!$A$6:$A$305,0)),""))</f>
        <v/>
      </c>
      <c r="F488" s="17">
        <f>IF(AND(ISNUMBER(E488),ISNUMBER(C488)),ROUND(C488*E488,4),"")</f>
        <v/>
      </c>
      <c r="G488" s="17">
        <f>IF(ISNUMBER(F488),IF(B488&amp;""='الإعدادات'!$B$5&amp;"",ROUND(F488*(1+N('الإعدادات'!$B$6)),4),F488),"")</f>
        <v/>
      </c>
    </row>
    <row r="489">
      <c r="A489" s="5" t="n"/>
      <c r="B489" s="5" t="n"/>
      <c r="C489" s="19" t="n"/>
      <c r="D489" s="6">
        <f>IF(B489&amp;""="","",IFERROR(INDEX('المكونات'!$B$6:$B$305,MATCH(B489&amp;"",'المكونات'!$A$6:$A$305,0))&amp;"","مكون غير موجود"))</f>
        <v/>
      </c>
      <c r="E489" s="17">
        <f>IF(B489&amp;""="","",IFERROR(INDEX('المكونات'!$C$6:$C$305,MATCH(B489&amp;"",'المكونات'!$A$6:$A$305,0)),""))</f>
        <v/>
      </c>
      <c r="F489" s="17">
        <f>IF(AND(ISNUMBER(E489),ISNUMBER(C489)),ROUND(C489*E489,4),"")</f>
        <v/>
      </c>
      <c r="G489" s="17">
        <f>IF(ISNUMBER(F489),IF(B489&amp;""='الإعدادات'!$B$5&amp;"",ROUND(F489*(1+N('الإعدادات'!$B$6)),4),F489),"")</f>
        <v/>
      </c>
    </row>
    <row r="490">
      <c r="A490" s="5" t="n"/>
      <c r="B490" s="5" t="n"/>
      <c r="C490" s="19" t="n"/>
      <c r="D490" s="6">
        <f>IF(B490&amp;""="","",IFERROR(INDEX('المكونات'!$B$6:$B$305,MATCH(B490&amp;"",'المكونات'!$A$6:$A$305,0))&amp;"","مكون غير موجود"))</f>
        <v/>
      </c>
      <c r="E490" s="17">
        <f>IF(B490&amp;""="","",IFERROR(INDEX('المكونات'!$C$6:$C$305,MATCH(B490&amp;"",'المكونات'!$A$6:$A$305,0)),""))</f>
        <v/>
      </c>
      <c r="F490" s="17">
        <f>IF(AND(ISNUMBER(E490),ISNUMBER(C490)),ROUND(C490*E490,4),"")</f>
        <v/>
      </c>
      <c r="G490" s="17">
        <f>IF(ISNUMBER(F490),IF(B490&amp;""='الإعدادات'!$B$5&amp;"",ROUND(F490*(1+N('الإعدادات'!$B$6)),4),F490),"")</f>
        <v/>
      </c>
    </row>
    <row r="491">
      <c r="A491" s="5" t="n"/>
      <c r="B491" s="5" t="n"/>
      <c r="C491" s="19" t="n"/>
      <c r="D491" s="6">
        <f>IF(B491&amp;""="","",IFERROR(INDEX('المكونات'!$B$6:$B$305,MATCH(B491&amp;"",'المكونات'!$A$6:$A$305,0))&amp;"","مكون غير موجود"))</f>
        <v/>
      </c>
      <c r="E491" s="17">
        <f>IF(B491&amp;""="","",IFERROR(INDEX('المكونات'!$C$6:$C$305,MATCH(B491&amp;"",'المكونات'!$A$6:$A$305,0)),""))</f>
        <v/>
      </c>
      <c r="F491" s="17">
        <f>IF(AND(ISNUMBER(E491),ISNUMBER(C491)),ROUND(C491*E491,4),"")</f>
        <v/>
      </c>
      <c r="G491" s="17">
        <f>IF(ISNUMBER(F491),IF(B491&amp;""='الإعدادات'!$B$5&amp;"",ROUND(F491*(1+N('الإعدادات'!$B$6)),4),F491),"")</f>
        <v/>
      </c>
    </row>
    <row r="492">
      <c r="A492" s="5" t="n"/>
      <c r="B492" s="5" t="n"/>
      <c r="C492" s="19" t="n"/>
      <c r="D492" s="6">
        <f>IF(B492&amp;""="","",IFERROR(INDEX('المكونات'!$B$6:$B$305,MATCH(B492&amp;"",'المكونات'!$A$6:$A$305,0))&amp;"","مكون غير موجود"))</f>
        <v/>
      </c>
      <c r="E492" s="17">
        <f>IF(B492&amp;""="","",IFERROR(INDEX('المكونات'!$C$6:$C$305,MATCH(B492&amp;"",'المكونات'!$A$6:$A$305,0)),""))</f>
        <v/>
      </c>
      <c r="F492" s="17">
        <f>IF(AND(ISNUMBER(E492),ISNUMBER(C492)),ROUND(C492*E492,4),"")</f>
        <v/>
      </c>
      <c r="G492" s="17">
        <f>IF(ISNUMBER(F492),IF(B492&amp;""='الإعدادات'!$B$5&amp;"",ROUND(F492*(1+N('الإعدادات'!$B$6)),4),F492),"")</f>
        <v/>
      </c>
    </row>
    <row r="493">
      <c r="A493" s="5" t="n"/>
      <c r="B493" s="5" t="n"/>
      <c r="C493" s="19" t="n"/>
      <c r="D493" s="6">
        <f>IF(B493&amp;""="","",IFERROR(INDEX('المكونات'!$B$6:$B$305,MATCH(B493&amp;"",'المكونات'!$A$6:$A$305,0))&amp;"","مكون غير موجود"))</f>
        <v/>
      </c>
      <c r="E493" s="17">
        <f>IF(B493&amp;""="","",IFERROR(INDEX('المكونات'!$C$6:$C$305,MATCH(B493&amp;"",'المكونات'!$A$6:$A$305,0)),""))</f>
        <v/>
      </c>
      <c r="F493" s="17">
        <f>IF(AND(ISNUMBER(E493),ISNUMBER(C493)),ROUND(C493*E493,4),"")</f>
        <v/>
      </c>
      <c r="G493" s="17">
        <f>IF(ISNUMBER(F493),IF(B493&amp;""='الإعدادات'!$B$5&amp;"",ROUND(F493*(1+N('الإعدادات'!$B$6)),4),F493),"")</f>
        <v/>
      </c>
    </row>
    <row r="494">
      <c r="A494" s="5" t="n"/>
      <c r="B494" s="5" t="n"/>
      <c r="C494" s="19" t="n"/>
      <c r="D494" s="6">
        <f>IF(B494&amp;""="","",IFERROR(INDEX('المكونات'!$B$6:$B$305,MATCH(B494&amp;"",'المكونات'!$A$6:$A$305,0))&amp;"","مكون غير موجود"))</f>
        <v/>
      </c>
      <c r="E494" s="17">
        <f>IF(B494&amp;""="","",IFERROR(INDEX('المكونات'!$C$6:$C$305,MATCH(B494&amp;"",'المكونات'!$A$6:$A$305,0)),""))</f>
        <v/>
      </c>
      <c r="F494" s="17">
        <f>IF(AND(ISNUMBER(E494),ISNUMBER(C494)),ROUND(C494*E494,4),"")</f>
        <v/>
      </c>
      <c r="G494" s="17">
        <f>IF(ISNUMBER(F494),IF(B494&amp;""='الإعدادات'!$B$5&amp;"",ROUND(F494*(1+N('الإعدادات'!$B$6)),4),F494),"")</f>
        <v/>
      </c>
    </row>
    <row r="495">
      <c r="A495" s="5" t="n"/>
      <c r="B495" s="5" t="n"/>
      <c r="C495" s="19" t="n"/>
      <c r="D495" s="6">
        <f>IF(B495&amp;""="","",IFERROR(INDEX('المكونات'!$B$6:$B$305,MATCH(B495&amp;"",'المكونات'!$A$6:$A$305,0))&amp;"","مكون غير موجود"))</f>
        <v/>
      </c>
      <c r="E495" s="17">
        <f>IF(B495&amp;""="","",IFERROR(INDEX('المكونات'!$C$6:$C$305,MATCH(B495&amp;"",'المكونات'!$A$6:$A$305,0)),""))</f>
        <v/>
      </c>
      <c r="F495" s="17">
        <f>IF(AND(ISNUMBER(E495),ISNUMBER(C495)),ROUND(C495*E495,4),"")</f>
        <v/>
      </c>
      <c r="G495" s="17">
        <f>IF(ISNUMBER(F495),IF(B495&amp;""='الإعدادات'!$B$5&amp;"",ROUND(F495*(1+N('الإعدادات'!$B$6)),4),F495),"")</f>
        <v/>
      </c>
    </row>
    <row r="496">
      <c r="A496" s="5" t="n"/>
      <c r="B496" s="5" t="n"/>
      <c r="C496" s="19" t="n"/>
      <c r="D496" s="6">
        <f>IF(B496&amp;""="","",IFERROR(INDEX('المكونات'!$B$6:$B$305,MATCH(B496&amp;"",'المكونات'!$A$6:$A$305,0))&amp;"","مكون غير موجود"))</f>
        <v/>
      </c>
      <c r="E496" s="17">
        <f>IF(B496&amp;""="","",IFERROR(INDEX('المكونات'!$C$6:$C$305,MATCH(B496&amp;"",'المكونات'!$A$6:$A$305,0)),""))</f>
        <v/>
      </c>
      <c r="F496" s="17">
        <f>IF(AND(ISNUMBER(E496),ISNUMBER(C496)),ROUND(C496*E496,4),"")</f>
        <v/>
      </c>
      <c r="G496" s="17">
        <f>IF(ISNUMBER(F496),IF(B496&amp;""='الإعدادات'!$B$5&amp;"",ROUND(F496*(1+N('الإعدادات'!$B$6)),4),F496),"")</f>
        <v/>
      </c>
    </row>
    <row r="497">
      <c r="A497" s="5" t="n"/>
      <c r="B497" s="5" t="n"/>
      <c r="C497" s="19" t="n"/>
      <c r="D497" s="6">
        <f>IF(B497&amp;""="","",IFERROR(INDEX('المكونات'!$B$6:$B$305,MATCH(B497&amp;"",'المكونات'!$A$6:$A$305,0))&amp;"","مكون غير موجود"))</f>
        <v/>
      </c>
      <c r="E497" s="17">
        <f>IF(B497&amp;""="","",IFERROR(INDEX('المكونات'!$C$6:$C$305,MATCH(B497&amp;"",'المكونات'!$A$6:$A$305,0)),""))</f>
        <v/>
      </c>
      <c r="F497" s="17">
        <f>IF(AND(ISNUMBER(E497),ISNUMBER(C497)),ROUND(C497*E497,4),"")</f>
        <v/>
      </c>
      <c r="G497" s="17">
        <f>IF(ISNUMBER(F497),IF(B497&amp;""='الإعدادات'!$B$5&amp;"",ROUND(F497*(1+N('الإعدادات'!$B$6)),4),F497),"")</f>
        <v/>
      </c>
    </row>
    <row r="498">
      <c r="A498" s="5" t="n"/>
      <c r="B498" s="5" t="n"/>
      <c r="C498" s="19" t="n"/>
      <c r="D498" s="6">
        <f>IF(B498&amp;""="","",IFERROR(INDEX('المكونات'!$B$6:$B$305,MATCH(B498&amp;"",'المكونات'!$A$6:$A$305,0))&amp;"","مكون غير موجود"))</f>
        <v/>
      </c>
      <c r="E498" s="17">
        <f>IF(B498&amp;""="","",IFERROR(INDEX('المكونات'!$C$6:$C$305,MATCH(B498&amp;"",'المكونات'!$A$6:$A$305,0)),""))</f>
        <v/>
      </c>
      <c r="F498" s="17">
        <f>IF(AND(ISNUMBER(E498),ISNUMBER(C498)),ROUND(C498*E498,4),"")</f>
        <v/>
      </c>
      <c r="G498" s="17">
        <f>IF(ISNUMBER(F498),IF(B498&amp;""='الإعدادات'!$B$5&amp;"",ROUND(F498*(1+N('الإعدادات'!$B$6)),4),F498),"")</f>
        <v/>
      </c>
    </row>
    <row r="499">
      <c r="A499" s="5" t="n"/>
      <c r="B499" s="5" t="n"/>
      <c r="C499" s="19" t="n"/>
      <c r="D499" s="6">
        <f>IF(B499&amp;""="","",IFERROR(INDEX('المكونات'!$B$6:$B$305,MATCH(B499&amp;"",'المكونات'!$A$6:$A$305,0))&amp;"","مكون غير موجود"))</f>
        <v/>
      </c>
      <c r="E499" s="17">
        <f>IF(B499&amp;""="","",IFERROR(INDEX('المكونات'!$C$6:$C$305,MATCH(B499&amp;"",'المكونات'!$A$6:$A$305,0)),""))</f>
        <v/>
      </c>
      <c r="F499" s="17">
        <f>IF(AND(ISNUMBER(E499),ISNUMBER(C499)),ROUND(C499*E499,4),"")</f>
        <v/>
      </c>
      <c r="G499" s="17">
        <f>IF(ISNUMBER(F499),IF(B499&amp;""='الإعدادات'!$B$5&amp;"",ROUND(F499*(1+N('الإعدادات'!$B$6)),4),F499),"")</f>
        <v/>
      </c>
    </row>
    <row r="500">
      <c r="A500" s="5" t="n"/>
      <c r="B500" s="5" t="n"/>
      <c r="C500" s="19" t="n"/>
      <c r="D500" s="6">
        <f>IF(B500&amp;""="","",IFERROR(INDEX('المكونات'!$B$6:$B$305,MATCH(B500&amp;"",'المكونات'!$A$6:$A$305,0))&amp;"","مكون غير موجود"))</f>
        <v/>
      </c>
      <c r="E500" s="17">
        <f>IF(B500&amp;""="","",IFERROR(INDEX('المكونات'!$C$6:$C$305,MATCH(B500&amp;"",'المكونات'!$A$6:$A$305,0)),""))</f>
        <v/>
      </c>
      <c r="F500" s="17">
        <f>IF(AND(ISNUMBER(E500),ISNUMBER(C500)),ROUND(C500*E500,4),"")</f>
        <v/>
      </c>
      <c r="G500" s="17">
        <f>IF(ISNUMBER(F500),IF(B500&amp;""='الإعدادات'!$B$5&amp;"",ROUND(F500*(1+N('الإعدادات'!$B$6)),4),F500),"")</f>
        <v/>
      </c>
    </row>
    <row r="501">
      <c r="A501" s="5" t="n"/>
      <c r="B501" s="5" t="n"/>
      <c r="C501" s="19" t="n"/>
      <c r="D501" s="6">
        <f>IF(B501&amp;""="","",IFERROR(INDEX('المكونات'!$B$6:$B$305,MATCH(B501&amp;"",'المكونات'!$A$6:$A$305,0))&amp;"","مكون غير موجود"))</f>
        <v/>
      </c>
      <c r="E501" s="17">
        <f>IF(B501&amp;""="","",IFERROR(INDEX('المكونات'!$C$6:$C$305,MATCH(B501&amp;"",'المكونات'!$A$6:$A$305,0)),""))</f>
        <v/>
      </c>
      <c r="F501" s="17">
        <f>IF(AND(ISNUMBER(E501),ISNUMBER(C501)),ROUND(C501*E501,4),"")</f>
        <v/>
      </c>
      <c r="G501" s="17">
        <f>IF(ISNUMBER(F501),IF(B501&amp;""='الإعدادات'!$B$5&amp;"",ROUND(F501*(1+N('الإعدادات'!$B$6)),4),F501),"")</f>
        <v/>
      </c>
    </row>
    <row r="502">
      <c r="A502" s="5" t="n"/>
      <c r="B502" s="5" t="n"/>
      <c r="C502" s="19" t="n"/>
      <c r="D502" s="6">
        <f>IF(B502&amp;""="","",IFERROR(INDEX('المكونات'!$B$6:$B$305,MATCH(B502&amp;"",'المكونات'!$A$6:$A$305,0))&amp;"","مكون غير موجود"))</f>
        <v/>
      </c>
      <c r="E502" s="17">
        <f>IF(B502&amp;""="","",IFERROR(INDEX('المكونات'!$C$6:$C$305,MATCH(B502&amp;"",'المكونات'!$A$6:$A$305,0)),""))</f>
        <v/>
      </c>
      <c r="F502" s="17">
        <f>IF(AND(ISNUMBER(E502),ISNUMBER(C502)),ROUND(C502*E502,4),"")</f>
        <v/>
      </c>
      <c r="G502" s="17">
        <f>IF(ISNUMBER(F502),IF(B502&amp;""='الإعدادات'!$B$5&amp;"",ROUND(F502*(1+N('الإعدادات'!$B$6)),4),F502),"")</f>
        <v/>
      </c>
    </row>
    <row r="503">
      <c r="A503" s="5" t="n"/>
      <c r="B503" s="5" t="n"/>
      <c r="C503" s="19" t="n"/>
      <c r="D503" s="6">
        <f>IF(B503&amp;""="","",IFERROR(INDEX('المكونات'!$B$6:$B$305,MATCH(B503&amp;"",'المكونات'!$A$6:$A$305,0))&amp;"","مكون غير موجود"))</f>
        <v/>
      </c>
      <c r="E503" s="17">
        <f>IF(B503&amp;""="","",IFERROR(INDEX('المكونات'!$C$6:$C$305,MATCH(B503&amp;"",'المكونات'!$A$6:$A$305,0)),""))</f>
        <v/>
      </c>
      <c r="F503" s="17">
        <f>IF(AND(ISNUMBER(E503),ISNUMBER(C503)),ROUND(C503*E503,4),"")</f>
        <v/>
      </c>
      <c r="G503" s="17">
        <f>IF(ISNUMBER(F503),IF(B503&amp;""='الإعدادات'!$B$5&amp;"",ROUND(F503*(1+N('الإعدادات'!$B$6)),4),F503),"")</f>
        <v/>
      </c>
    </row>
    <row r="504">
      <c r="A504" s="5" t="n"/>
      <c r="B504" s="5" t="n"/>
      <c r="C504" s="19" t="n"/>
      <c r="D504" s="6">
        <f>IF(B504&amp;""="","",IFERROR(INDEX('المكونات'!$B$6:$B$305,MATCH(B504&amp;"",'المكونات'!$A$6:$A$305,0))&amp;"","مكون غير موجود"))</f>
        <v/>
      </c>
      <c r="E504" s="17">
        <f>IF(B504&amp;""="","",IFERROR(INDEX('المكونات'!$C$6:$C$305,MATCH(B504&amp;"",'المكونات'!$A$6:$A$305,0)),""))</f>
        <v/>
      </c>
      <c r="F504" s="17">
        <f>IF(AND(ISNUMBER(E504),ISNUMBER(C504)),ROUND(C504*E504,4),"")</f>
        <v/>
      </c>
      <c r="G504" s="17">
        <f>IF(ISNUMBER(F504),IF(B504&amp;""='الإعدادات'!$B$5&amp;"",ROUND(F504*(1+N('الإعدادات'!$B$6)),4),F504),"")</f>
        <v/>
      </c>
    </row>
    <row r="505">
      <c r="A505" s="5" t="n"/>
      <c r="B505" s="5" t="n"/>
      <c r="C505" s="19" t="n"/>
      <c r="D505" s="6">
        <f>IF(B505&amp;""="","",IFERROR(INDEX('المكونات'!$B$6:$B$305,MATCH(B505&amp;"",'المكونات'!$A$6:$A$305,0))&amp;"","مكون غير موجود"))</f>
        <v/>
      </c>
      <c r="E505" s="17">
        <f>IF(B505&amp;""="","",IFERROR(INDEX('المكونات'!$C$6:$C$305,MATCH(B505&amp;"",'المكونات'!$A$6:$A$305,0)),""))</f>
        <v/>
      </c>
      <c r="F505" s="17">
        <f>IF(AND(ISNUMBER(E505),ISNUMBER(C505)),ROUND(C505*E505,4),"")</f>
        <v/>
      </c>
      <c r="G505" s="17">
        <f>IF(ISNUMBER(F505),IF(B505&amp;""='الإعدادات'!$B$5&amp;"",ROUND(F505*(1+N('الإعدادات'!$B$6)),4),F505),"")</f>
        <v/>
      </c>
    </row>
    <row r="506">
      <c r="A506" s="5" t="n"/>
      <c r="B506" s="5" t="n"/>
      <c r="C506" s="19" t="n"/>
      <c r="D506" s="6">
        <f>IF(B506&amp;""="","",IFERROR(INDEX('المكونات'!$B$6:$B$305,MATCH(B506&amp;"",'المكونات'!$A$6:$A$305,0))&amp;"","مكون غير موجود"))</f>
        <v/>
      </c>
      <c r="E506" s="17">
        <f>IF(B506&amp;""="","",IFERROR(INDEX('المكونات'!$C$6:$C$305,MATCH(B506&amp;"",'المكونات'!$A$6:$A$305,0)),""))</f>
        <v/>
      </c>
      <c r="F506" s="17">
        <f>IF(AND(ISNUMBER(E506),ISNUMBER(C506)),ROUND(C506*E506,4),"")</f>
        <v/>
      </c>
      <c r="G506" s="17">
        <f>IF(ISNUMBER(F506),IF(B506&amp;""='الإعدادات'!$B$5&amp;"",ROUND(F506*(1+N('الإعدادات'!$B$6)),4),F506),"")</f>
        <v/>
      </c>
    </row>
    <row r="507">
      <c r="A507" s="5" t="n"/>
      <c r="B507" s="5" t="n"/>
      <c r="C507" s="19" t="n"/>
      <c r="D507" s="6">
        <f>IF(B507&amp;""="","",IFERROR(INDEX('المكونات'!$B$6:$B$305,MATCH(B507&amp;"",'المكونات'!$A$6:$A$305,0))&amp;"","مكون غير موجود"))</f>
        <v/>
      </c>
      <c r="E507" s="17">
        <f>IF(B507&amp;""="","",IFERROR(INDEX('المكونات'!$C$6:$C$305,MATCH(B507&amp;"",'المكونات'!$A$6:$A$305,0)),""))</f>
        <v/>
      </c>
      <c r="F507" s="17">
        <f>IF(AND(ISNUMBER(E507),ISNUMBER(C507)),ROUND(C507*E507,4),"")</f>
        <v/>
      </c>
      <c r="G507" s="17">
        <f>IF(ISNUMBER(F507),IF(B507&amp;""='الإعدادات'!$B$5&amp;"",ROUND(F507*(1+N('الإعدادات'!$B$6)),4),F507),"")</f>
        <v/>
      </c>
    </row>
    <row r="508">
      <c r="A508" s="5" t="n"/>
      <c r="B508" s="5" t="n"/>
      <c r="C508" s="19" t="n"/>
      <c r="D508" s="6">
        <f>IF(B508&amp;""="","",IFERROR(INDEX('المكونات'!$B$6:$B$305,MATCH(B508&amp;"",'المكونات'!$A$6:$A$305,0))&amp;"","مكون غير موجود"))</f>
        <v/>
      </c>
      <c r="E508" s="17">
        <f>IF(B508&amp;""="","",IFERROR(INDEX('المكونات'!$C$6:$C$305,MATCH(B508&amp;"",'المكونات'!$A$6:$A$305,0)),""))</f>
        <v/>
      </c>
      <c r="F508" s="17">
        <f>IF(AND(ISNUMBER(E508),ISNUMBER(C508)),ROUND(C508*E508,4),"")</f>
        <v/>
      </c>
      <c r="G508" s="17">
        <f>IF(ISNUMBER(F508),IF(B508&amp;""='الإعدادات'!$B$5&amp;"",ROUND(F508*(1+N('الإعدادات'!$B$6)),4),F508),"")</f>
        <v/>
      </c>
    </row>
    <row r="509">
      <c r="A509" s="5" t="n"/>
      <c r="B509" s="5" t="n"/>
      <c r="C509" s="19" t="n"/>
      <c r="D509" s="6">
        <f>IF(B509&amp;""="","",IFERROR(INDEX('المكونات'!$B$6:$B$305,MATCH(B509&amp;"",'المكونات'!$A$6:$A$305,0))&amp;"","مكون غير موجود"))</f>
        <v/>
      </c>
      <c r="E509" s="17">
        <f>IF(B509&amp;""="","",IFERROR(INDEX('المكونات'!$C$6:$C$305,MATCH(B509&amp;"",'المكونات'!$A$6:$A$305,0)),""))</f>
        <v/>
      </c>
      <c r="F509" s="17">
        <f>IF(AND(ISNUMBER(E509),ISNUMBER(C509)),ROUND(C509*E509,4),"")</f>
        <v/>
      </c>
      <c r="G509" s="17">
        <f>IF(ISNUMBER(F509),IF(B509&amp;""='الإعدادات'!$B$5&amp;"",ROUND(F509*(1+N('الإعدادات'!$B$6)),4),F509),"")</f>
        <v/>
      </c>
    </row>
    <row r="510">
      <c r="A510" s="5" t="n"/>
      <c r="B510" s="5" t="n"/>
      <c r="C510" s="19" t="n"/>
      <c r="D510" s="6">
        <f>IF(B510&amp;""="","",IFERROR(INDEX('المكونات'!$B$6:$B$305,MATCH(B510&amp;"",'المكونات'!$A$6:$A$305,0))&amp;"","مكون غير موجود"))</f>
        <v/>
      </c>
      <c r="E510" s="17">
        <f>IF(B510&amp;""="","",IFERROR(INDEX('المكونات'!$C$6:$C$305,MATCH(B510&amp;"",'المكونات'!$A$6:$A$305,0)),""))</f>
        <v/>
      </c>
      <c r="F510" s="17">
        <f>IF(AND(ISNUMBER(E510),ISNUMBER(C510)),ROUND(C510*E510,4),"")</f>
        <v/>
      </c>
      <c r="G510" s="17">
        <f>IF(ISNUMBER(F510),IF(B510&amp;""='الإعدادات'!$B$5&amp;"",ROUND(F510*(1+N('الإعدادات'!$B$6)),4),F510),"")</f>
        <v/>
      </c>
    </row>
    <row r="511">
      <c r="A511" s="5" t="n"/>
      <c r="B511" s="5" t="n"/>
      <c r="C511" s="19" t="n"/>
      <c r="D511" s="6">
        <f>IF(B511&amp;""="","",IFERROR(INDEX('المكونات'!$B$6:$B$305,MATCH(B511&amp;"",'المكونات'!$A$6:$A$305,0))&amp;"","مكون غير موجود"))</f>
        <v/>
      </c>
      <c r="E511" s="17">
        <f>IF(B511&amp;""="","",IFERROR(INDEX('المكونات'!$C$6:$C$305,MATCH(B511&amp;"",'المكونات'!$A$6:$A$305,0)),""))</f>
        <v/>
      </c>
      <c r="F511" s="17">
        <f>IF(AND(ISNUMBER(E511),ISNUMBER(C511)),ROUND(C511*E511,4),"")</f>
        <v/>
      </c>
      <c r="G511" s="17">
        <f>IF(ISNUMBER(F511),IF(B511&amp;""='الإعدادات'!$B$5&amp;"",ROUND(F511*(1+N('الإعدادات'!$B$6)),4),F511),"")</f>
        <v/>
      </c>
    </row>
    <row r="512">
      <c r="A512" s="5" t="n"/>
      <c r="B512" s="5" t="n"/>
      <c r="C512" s="19" t="n"/>
      <c r="D512" s="6">
        <f>IF(B512&amp;""="","",IFERROR(INDEX('المكونات'!$B$6:$B$305,MATCH(B512&amp;"",'المكونات'!$A$6:$A$305,0))&amp;"","مكون غير موجود"))</f>
        <v/>
      </c>
      <c r="E512" s="17">
        <f>IF(B512&amp;""="","",IFERROR(INDEX('المكونات'!$C$6:$C$305,MATCH(B512&amp;"",'المكونات'!$A$6:$A$305,0)),""))</f>
        <v/>
      </c>
      <c r="F512" s="17">
        <f>IF(AND(ISNUMBER(E512),ISNUMBER(C512)),ROUND(C512*E512,4),"")</f>
        <v/>
      </c>
      <c r="G512" s="17">
        <f>IF(ISNUMBER(F512),IF(B512&amp;""='الإعدادات'!$B$5&amp;"",ROUND(F512*(1+N('الإعدادات'!$B$6)),4),F512),"")</f>
        <v/>
      </c>
    </row>
    <row r="513">
      <c r="A513" s="5" t="n"/>
      <c r="B513" s="5" t="n"/>
      <c r="C513" s="19" t="n"/>
      <c r="D513" s="6">
        <f>IF(B513&amp;""="","",IFERROR(INDEX('المكونات'!$B$6:$B$305,MATCH(B513&amp;"",'المكونات'!$A$6:$A$305,0))&amp;"","مكون غير موجود"))</f>
        <v/>
      </c>
      <c r="E513" s="17">
        <f>IF(B513&amp;""="","",IFERROR(INDEX('المكونات'!$C$6:$C$305,MATCH(B513&amp;"",'المكونات'!$A$6:$A$305,0)),""))</f>
        <v/>
      </c>
      <c r="F513" s="17">
        <f>IF(AND(ISNUMBER(E513),ISNUMBER(C513)),ROUND(C513*E513,4),"")</f>
        <v/>
      </c>
      <c r="G513" s="17">
        <f>IF(ISNUMBER(F513),IF(B513&amp;""='الإعدادات'!$B$5&amp;"",ROUND(F513*(1+N('الإعدادات'!$B$6)),4),F513),"")</f>
        <v/>
      </c>
    </row>
    <row r="514">
      <c r="A514" s="5" t="n"/>
      <c r="B514" s="5" t="n"/>
      <c r="C514" s="19" t="n"/>
      <c r="D514" s="6">
        <f>IF(B514&amp;""="","",IFERROR(INDEX('المكونات'!$B$6:$B$305,MATCH(B514&amp;"",'المكونات'!$A$6:$A$305,0))&amp;"","مكون غير موجود"))</f>
        <v/>
      </c>
      <c r="E514" s="17">
        <f>IF(B514&amp;""="","",IFERROR(INDEX('المكونات'!$C$6:$C$305,MATCH(B514&amp;"",'المكونات'!$A$6:$A$305,0)),""))</f>
        <v/>
      </c>
      <c r="F514" s="17">
        <f>IF(AND(ISNUMBER(E514),ISNUMBER(C514)),ROUND(C514*E514,4),"")</f>
        <v/>
      </c>
      <c r="G514" s="17">
        <f>IF(ISNUMBER(F514),IF(B514&amp;""='الإعدادات'!$B$5&amp;"",ROUND(F514*(1+N('الإعدادات'!$B$6)),4),F514),"")</f>
        <v/>
      </c>
    </row>
    <row r="515">
      <c r="A515" s="5" t="n"/>
      <c r="B515" s="5" t="n"/>
      <c r="C515" s="19" t="n"/>
      <c r="D515" s="6">
        <f>IF(B515&amp;""="","",IFERROR(INDEX('المكونات'!$B$6:$B$305,MATCH(B515&amp;"",'المكونات'!$A$6:$A$305,0))&amp;"","مكون غير موجود"))</f>
        <v/>
      </c>
      <c r="E515" s="17">
        <f>IF(B515&amp;""="","",IFERROR(INDEX('المكونات'!$C$6:$C$305,MATCH(B515&amp;"",'المكونات'!$A$6:$A$305,0)),""))</f>
        <v/>
      </c>
      <c r="F515" s="17">
        <f>IF(AND(ISNUMBER(E515),ISNUMBER(C515)),ROUND(C515*E515,4),"")</f>
        <v/>
      </c>
      <c r="G515" s="17">
        <f>IF(ISNUMBER(F515),IF(B515&amp;""='الإعدادات'!$B$5&amp;"",ROUND(F515*(1+N('الإعدادات'!$B$6)),4),F515),"")</f>
        <v/>
      </c>
    </row>
    <row r="516">
      <c r="A516" s="5" t="n"/>
      <c r="B516" s="5" t="n"/>
      <c r="C516" s="19" t="n"/>
      <c r="D516" s="6">
        <f>IF(B516&amp;""="","",IFERROR(INDEX('المكونات'!$B$6:$B$305,MATCH(B516&amp;"",'المكونات'!$A$6:$A$305,0))&amp;"","مكون غير موجود"))</f>
        <v/>
      </c>
      <c r="E516" s="17">
        <f>IF(B516&amp;""="","",IFERROR(INDEX('المكونات'!$C$6:$C$305,MATCH(B516&amp;"",'المكونات'!$A$6:$A$305,0)),""))</f>
        <v/>
      </c>
      <c r="F516" s="17">
        <f>IF(AND(ISNUMBER(E516),ISNUMBER(C516)),ROUND(C516*E516,4),"")</f>
        <v/>
      </c>
      <c r="G516" s="17">
        <f>IF(ISNUMBER(F516),IF(B516&amp;""='الإعدادات'!$B$5&amp;"",ROUND(F516*(1+N('الإعدادات'!$B$6)),4),F516),"")</f>
        <v/>
      </c>
    </row>
    <row r="517">
      <c r="A517" s="5" t="n"/>
      <c r="B517" s="5" t="n"/>
      <c r="C517" s="19" t="n"/>
      <c r="D517" s="6">
        <f>IF(B517&amp;""="","",IFERROR(INDEX('المكونات'!$B$6:$B$305,MATCH(B517&amp;"",'المكونات'!$A$6:$A$305,0))&amp;"","مكون غير موجود"))</f>
        <v/>
      </c>
      <c r="E517" s="17">
        <f>IF(B517&amp;""="","",IFERROR(INDEX('المكونات'!$C$6:$C$305,MATCH(B517&amp;"",'المكونات'!$A$6:$A$305,0)),""))</f>
        <v/>
      </c>
      <c r="F517" s="17">
        <f>IF(AND(ISNUMBER(E517),ISNUMBER(C517)),ROUND(C517*E517,4),"")</f>
        <v/>
      </c>
      <c r="G517" s="17">
        <f>IF(ISNUMBER(F517),IF(B517&amp;""='الإعدادات'!$B$5&amp;"",ROUND(F517*(1+N('الإعدادات'!$B$6)),4),F517),"")</f>
        <v/>
      </c>
    </row>
    <row r="518">
      <c r="A518" s="5" t="n"/>
      <c r="B518" s="5" t="n"/>
      <c r="C518" s="19" t="n"/>
      <c r="D518" s="6">
        <f>IF(B518&amp;""="","",IFERROR(INDEX('المكونات'!$B$6:$B$305,MATCH(B518&amp;"",'المكونات'!$A$6:$A$305,0))&amp;"","مكون غير موجود"))</f>
        <v/>
      </c>
      <c r="E518" s="17">
        <f>IF(B518&amp;""="","",IFERROR(INDEX('المكونات'!$C$6:$C$305,MATCH(B518&amp;"",'المكونات'!$A$6:$A$305,0)),""))</f>
        <v/>
      </c>
      <c r="F518" s="17">
        <f>IF(AND(ISNUMBER(E518),ISNUMBER(C518)),ROUND(C518*E518,4),"")</f>
        <v/>
      </c>
      <c r="G518" s="17">
        <f>IF(ISNUMBER(F518),IF(B518&amp;""='الإعدادات'!$B$5&amp;"",ROUND(F518*(1+N('الإعدادات'!$B$6)),4),F518),"")</f>
        <v/>
      </c>
    </row>
    <row r="519">
      <c r="A519" s="5" t="n"/>
      <c r="B519" s="5" t="n"/>
      <c r="C519" s="19" t="n"/>
      <c r="D519" s="6">
        <f>IF(B519&amp;""="","",IFERROR(INDEX('المكونات'!$B$6:$B$305,MATCH(B519&amp;"",'المكونات'!$A$6:$A$305,0))&amp;"","مكون غير موجود"))</f>
        <v/>
      </c>
      <c r="E519" s="17">
        <f>IF(B519&amp;""="","",IFERROR(INDEX('المكونات'!$C$6:$C$305,MATCH(B519&amp;"",'المكونات'!$A$6:$A$305,0)),""))</f>
        <v/>
      </c>
      <c r="F519" s="17">
        <f>IF(AND(ISNUMBER(E519),ISNUMBER(C519)),ROUND(C519*E519,4),"")</f>
        <v/>
      </c>
      <c r="G519" s="17">
        <f>IF(ISNUMBER(F519),IF(B519&amp;""='الإعدادات'!$B$5&amp;"",ROUND(F519*(1+N('الإعدادات'!$B$6)),4),F519),"")</f>
        <v/>
      </c>
    </row>
    <row r="520">
      <c r="A520" s="5" t="n"/>
      <c r="B520" s="5" t="n"/>
      <c r="C520" s="19" t="n"/>
      <c r="D520" s="6">
        <f>IF(B520&amp;""="","",IFERROR(INDEX('المكونات'!$B$6:$B$305,MATCH(B520&amp;"",'المكونات'!$A$6:$A$305,0))&amp;"","مكون غير موجود"))</f>
        <v/>
      </c>
      <c r="E520" s="17">
        <f>IF(B520&amp;""="","",IFERROR(INDEX('المكونات'!$C$6:$C$305,MATCH(B520&amp;"",'المكونات'!$A$6:$A$305,0)),""))</f>
        <v/>
      </c>
      <c r="F520" s="17">
        <f>IF(AND(ISNUMBER(E520),ISNUMBER(C520)),ROUND(C520*E520,4),"")</f>
        <v/>
      </c>
      <c r="G520" s="17">
        <f>IF(ISNUMBER(F520),IF(B520&amp;""='الإعدادات'!$B$5&amp;"",ROUND(F520*(1+N('الإعدادات'!$B$6)),4),F520),"")</f>
        <v/>
      </c>
    </row>
    <row r="521">
      <c r="A521" s="5" t="n"/>
      <c r="B521" s="5" t="n"/>
      <c r="C521" s="19" t="n"/>
      <c r="D521" s="6">
        <f>IF(B521&amp;""="","",IFERROR(INDEX('المكونات'!$B$6:$B$305,MATCH(B521&amp;"",'المكونات'!$A$6:$A$305,0))&amp;"","مكون غير موجود"))</f>
        <v/>
      </c>
      <c r="E521" s="17">
        <f>IF(B521&amp;""="","",IFERROR(INDEX('المكونات'!$C$6:$C$305,MATCH(B521&amp;"",'المكونات'!$A$6:$A$305,0)),""))</f>
        <v/>
      </c>
      <c r="F521" s="17">
        <f>IF(AND(ISNUMBER(E521),ISNUMBER(C521)),ROUND(C521*E521,4),"")</f>
        <v/>
      </c>
      <c r="G521" s="17">
        <f>IF(ISNUMBER(F521),IF(B521&amp;""='الإعدادات'!$B$5&amp;"",ROUND(F521*(1+N('الإعدادات'!$B$6)),4),F521),"")</f>
        <v/>
      </c>
    </row>
    <row r="522">
      <c r="A522" s="5" t="n"/>
      <c r="B522" s="5" t="n"/>
      <c r="C522" s="19" t="n"/>
      <c r="D522" s="6">
        <f>IF(B522&amp;""="","",IFERROR(INDEX('المكونات'!$B$6:$B$305,MATCH(B522&amp;"",'المكونات'!$A$6:$A$305,0))&amp;"","مكون غير موجود"))</f>
        <v/>
      </c>
      <c r="E522" s="17">
        <f>IF(B522&amp;""="","",IFERROR(INDEX('المكونات'!$C$6:$C$305,MATCH(B522&amp;"",'المكونات'!$A$6:$A$305,0)),""))</f>
        <v/>
      </c>
      <c r="F522" s="17">
        <f>IF(AND(ISNUMBER(E522),ISNUMBER(C522)),ROUND(C522*E522,4),"")</f>
        <v/>
      </c>
      <c r="G522" s="17">
        <f>IF(ISNUMBER(F522),IF(B522&amp;""='الإعدادات'!$B$5&amp;"",ROUND(F522*(1+N('الإعدادات'!$B$6)),4),F522),"")</f>
        <v/>
      </c>
    </row>
    <row r="523">
      <c r="A523" s="5" t="n"/>
      <c r="B523" s="5" t="n"/>
      <c r="C523" s="19" t="n"/>
      <c r="D523" s="6">
        <f>IF(B523&amp;""="","",IFERROR(INDEX('المكونات'!$B$6:$B$305,MATCH(B523&amp;"",'المكونات'!$A$6:$A$305,0))&amp;"","مكون غير موجود"))</f>
        <v/>
      </c>
      <c r="E523" s="17">
        <f>IF(B523&amp;""="","",IFERROR(INDEX('المكونات'!$C$6:$C$305,MATCH(B523&amp;"",'المكونات'!$A$6:$A$305,0)),""))</f>
        <v/>
      </c>
      <c r="F523" s="17">
        <f>IF(AND(ISNUMBER(E523),ISNUMBER(C523)),ROUND(C523*E523,4),"")</f>
        <v/>
      </c>
      <c r="G523" s="17">
        <f>IF(ISNUMBER(F523),IF(B523&amp;""='الإعدادات'!$B$5&amp;"",ROUND(F523*(1+N('الإعدادات'!$B$6)),4),F523),"")</f>
        <v/>
      </c>
    </row>
    <row r="524">
      <c r="A524" s="5" t="n"/>
      <c r="B524" s="5" t="n"/>
      <c r="C524" s="19" t="n"/>
      <c r="D524" s="6">
        <f>IF(B524&amp;""="","",IFERROR(INDEX('المكونات'!$B$6:$B$305,MATCH(B524&amp;"",'المكونات'!$A$6:$A$305,0))&amp;"","مكون غير موجود"))</f>
        <v/>
      </c>
      <c r="E524" s="17">
        <f>IF(B524&amp;""="","",IFERROR(INDEX('المكونات'!$C$6:$C$305,MATCH(B524&amp;"",'المكونات'!$A$6:$A$305,0)),""))</f>
        <v/>
      </c>
      <c r="F524" s="17">
        <f>IF(AND(ISNUMBER(E524),ISNUMBER(C524)),ROUND(C524*E524,4),"")</f>
        <v/>
      </c>
      <c r="G524" s="17">
        <f>IF(ISNUMBER(F524),IF(B524&amp;""='الإعدادات'!$B$5&amp;"",ROUND(F524*(1+N('الإعدادات'!$B$6)),4),F524),"")</f>
        <v/>
      </c>
    </row>
    <row r="525">
      <c r="A525" s="5" t="n"/>
      <c r="B525" s="5" t="n"/>
      <c r="C525" s="19" t="n"/>
      <c r="D525" s="6">
        <f>IF(B525&amp;""="","",IFERROR(INDEX('المكونات'!$B$6:$B$305,MATCH(B525&amp;"",'المكونات'!$A$6:$A$305,0))&amp;"","مكون غير موجود"))</f>
        <v/>
      </c>
      <c r="E525" s="17">
        <f>IF(B525&amp;""="","",IFERROR(INDEX('المكونات'!$C$6:$C$305,MATCH(B525&amp;"",'المكونات'!$A$6:$A$305,0)),""))</f>
        <v/>
      </c>
      <c r="F525" s="17">
        <f>IF(AND(ISNUMBER(E525),ISNUMBER(C525)),ROUND(C525*E525,4),"")</f>
        <v/>
      </c>
      <c r="G525" s="17">
        <f>IF(ISNUMBER(F525),IF(B525&amp;""='الإعدادات'!$B$5&amp;"",ROUND(F525*(1+N('الإعدادات'!$B$6)),4),F525),"")</f>
        <v/>
      </c>
    </row>
    <row r="526">
      <c r="A526" s="5" t="n"/>
      <c r="B526" s="5" t="n"/>
      <c r="C526" s="19" t="n"/>
      <c r="D526" s="6">
        <f>IF(B526&amp;""="","",IFERROR(INDEX('المكونات'!$B$6:$B$305,MATCH(B526&amp;"",'المكونات'!$A$6:$A$305,0))&amp;"","مكون غير موجود"))</f>
        <v/>
      </c>
      <c r="E526" s="17">
        <f>IF(B526&amp;""="","",IFERROR(INDEX('المكونات'!$C$6:$C$305,MATCH(B526&amp;"",'المكونات'!$A$6:$A$305,0)),""))</f>
        <v/>
      </c>
      <c r="F526" s="17">
        <f>IF(AND(ISNUMBER(E526),ISNUMBER(C526)),ROUND(C526*E526,4),"")</f>
        <v/>
      </c>
      <c r="G526" s="17">
        <f>IF(ISNUMBER(F526),IF(B526&amp;""='الإعدادات'!$B$5&amp;"",ROUND(F526*(1+N('الإعدادات'!$B$6)),4),F526),"")</f>
        <v/>
      </c>
    </row>
    <row r="527">
      <c r="A527" s="5" t="n"/>
      <c r="B527" s="5" t="n"/>
      <c r="C527" s="19" t="n"/>
      <c r="D527" s="6">
        <f>IF(B527&amp;""="","",IFERROR(INDEX('المكونات'!$B$6:$B$305,MATCH(B527&amp;"",'المكونات'!$A$6:$A$305,0))&amp;"","مكون غير موجود"))</f>
        <v/>
      </c>
      <c r="E527" s="17">
        <f>IF(B527&amp;""="","",IFERROR(INDEX('المكونات'!$C$6:$C$305,MATCH(B527&amp;"",'المكونات'!$A$6:$A$305,0)),""))</f>
        <v/>
      </c>
      <c r="F527" s="17">
        <f>IF(AND(ISNUMBER(E527),ISNUMBER(C527)),ROUND(C527*E527,4),"")</f>
        <v/>
      </c>
      <c r="G527" s="17">
        <f>IF(ISNUMBER(F527),IF(B527&amp;""='الإعدادات'!$B$5&amp;"",ROUND(F527*(1+N('الإعدادات'!$B$6)),4),F527),"")</f>
        <v/>
      </c>
    </row>
    <row r="528">
      <c r="A528" s="5" t="n"/>
      <c r="B528" s="5" t="n"/>
      <c r="C528" s="19" t="n"/>
      <c r="D528" s="6">
        <f>IF(B528&amp;""="","",IFERROR(INDEX('المكونات'!$B$6:$B$305,MATCH(B528&amp;"",'المكونات'!$A$6:$A$305,0))&amp;"","مكون غير موجود"))</f>
        <v/>
      </c>
      <c r="E528" s="17">
        <f>IF(B528&amp;""="","",IFERROR(INDEX('المكونات'!$C$6:$C$305,MATCH(B528&amp;"",'المكونات'!$A$6:$A$305,0)),""))</f>
        <v/>
      </c>
      <c r="F528" s="17">
        <f>IF(AND(ISNUMBER(E528),ISNUMBER(C528)),ROUND(C528*E528,4),"")</f>
        <v/>
      </c>
      <c r="G528" s="17">
        <f>IF(ISNUMBER(F528),IF(B528&amp;""='الإعدادات'!$B$5&amp;"",ROUND(F528*(1+N('الإعدادات'!$B$6)),4),F528),"")</f>
        <v/>
      </c>
    </row>
    <row r="529">
      <c r="A529" s="5" t="n"/>
      <c r="B529" s="5" t="n"/>
      <c r="C529" s="19" t="n"/>
      <c r="D529" s="6">
        <f>IF(B529&amp;""="","",IFERROR(INDEX('المكونات'!$B$6:$B$305,MATCH(B529&amp;"",'المكونات'!$A$6:$A$305,0))&amp;"","مكون غير موجود"))</f>
        <v/>
      </c>
      <c r="E529" s="17">
        <f>IF(B529&amp;""="","",IFERROR(INDEX('المكونات'!$C$6:$C$305,MATCH(B529&amp;"",'المكونات'!$A$6:$A$305,0)),""))</f>
        <v/>
      </c>
      <c r="F529" s="17">
        <f>IF(AND(ISNUMBER(E529),ISNUMBER(C529)),ROUND(C529*E529,4),"")</f>
        <v/>
      </c>
      <c r="G529" s="17">
        <f>IF(ISNUMBER(F529),IF(B529&amp;""='الإعدادات'!$B$5&amp;"",ROUND(F529*(1+N('الإعدادات'!$B$6)),4),F529),"")</f>
        <v/>
      </c>
    </row>
    <row r="530">
      <c r="A530" s="5" t="n"/>
      <c r="B530" s="5" t="n"/>
      <c r="C530" s="19" t="n"/>
      <c r="D530" s="6">
        <f>IF(B530&amp;""="","",IFERROR(INDEX('المكونات'!$B$6:$B$305,MATCH(B530&amp;"",'المكونات'!$A$6:$A$305,0))&amp;"","مكون غير موجود"))</f>
        <v/>
      </c>
      <c r="E530" s="17">
        <f>IF(B530&amp;""="","",IFERROR(INDEX('المكونات'!$C$6:$C$305,MATCH(B530&amp;"",'المكونات'!$A$6:$A$305,0)),""))</f>
        <v/>
      </c>
      <c r="F530" s="17">
        <f>IF(AND(ISNUMBER(E530),ISNUMBER(C530)),ROUND(C530*E530,4),"")</f>
        <v/>
      </c>
      <c r="G530" s="17">
        <f>IF(ISNUMBER(F530),IF(B530&amp;""='الإعدادات'!$B$5&amp;"",ROUND(F530*(1+N('الإعدادات'!$B$6)),4),F530),"")</f>
        <v/>
      </c>
    </row>
    <row r="531">
      <c r="A531" s="5" t="n"/>
      <c r="B531" s="5" t="n"/>
      <c r="C531" s="19" t="n"/>
      <c r="D531" s="6">
        <f>IF(B531&amp;""="","",IFERROR(INDEX('المكونات'!$B$6:$B$305,MATCH(B531&amp;"",'المكونات'!$A$6:$A$305,0))&amp;"","مكون غير موجود"))</f>
        <v/>
      </c>
      <c r="E531" s="17">
        <f>IF(B531&amp;""="","",IFERROR(INDEX('المكونات'!$C$6:$C$305,MATCH(B531&amp;"",'المكونات'!$A$6:$A$305,0)),""))</f>
        <v/>
      </c>
      <c r="F531" s="17">
        <f>IF(AND(ISNUMBER(E531),ISNUMBER(C531)),ROUND(C531*E531,4),"")</f>
        <v/>
      </c>
      <c r="G531" s="17">
        <f>IF(ISNUMBER(F531),IF(B531&amp;""='الإعدادات'!$B$5&amp;"",ROUND(F531*(1+N('الإعدادات'!$B$6)),4),F531),"")</f>
        <v/>
      </c>
    </row>
    <row r="532">
      <c r="A532" s="5" t="n"/>
      <c r="B532" s="5" t="n"/>
      <c r="C532" s="19" t="n"/>
      <c r="D532" s="6">
        <f>IF(B532&amp;""="","",IFERROR(INDEX('المكونات'!$B$6:$B$305,MATCH(B532&amp;"",'المكونات'!$A$6:$A$305,0))&amp;"","مكون غير موجود"))</f>
        <v/>
      </c>
      <c r="E532" s="17">
        <f>IF(B532&amp;""="","",IFERROR(INDEX('المكونات'!$C$6:$C$305,MATCH(B532&amp;"",'المكونات'!$A$6:$A$305,0)),""))</f>
        <v/>
      </c>
      <c r="F532" s="17">
        <f>IF(AND(ISNUMBER(E532),ISNUMBER(C532)),ROUND(C532*E532,4),"")</f>
        <v/>
      </c>
      <c r="G532" s="17">
        <f>IF(ISNUMBER(F532),IF(B532&amp;""='الإعدادات'!$B$5&amp;"",ROUND(F532*(1+N('الإعدادات'!$B$6)),4),F532),"")</f>
        <v/>
      </c>
    </row>
    <row r="533">
      <c r="A533" s="5" t="n"/>
      <c r="B533" s="5" t="n"/>
      <c r="C533" s="19" t="n"/>
      <c r="D533" s="6">
        <f>IF(B533&amp;""="","",IFERROR(INDEX('المكونات'!$B$6:$B$305,MATCH(B533&amp;"",'المكونات'!$A$6:$A$305,0))&amp;"","مكون غير موجود"))</f>
        <v/>
      </c>
      <c r="E533" s="17">
        <f>IF(B533&amp;""="","",IFERROR(INDEX('المكونات'!$C$6:$C$305,MATCH(B533&amp;"",'المكونات'!$A$6:$A$305,0)),""))</f>
        <v/>
      </c>
      <c r="F533" s="17">
        <f>IF(AND(ISNUMBER(E533),ISNUMBER(C533)),ROUND(C533*E533,4),"")</f>
        <v/>
      </c>
      <c r="G533" s="17">
        <f>IF(ISNUMBER(F533),IF(B533&amp;""='الإعدادات'!$B$5&amp;"",ROUND(F533*(1+N('الإعدادات'!$B$6)),4),F533),"")</f>
        <v/>
      </c>
    </row>
    <row r="534">
      <c r="A534" s="5" t="n"/>
      <c r="B534" s="5" t="n"/>
      <c r="C534" s="19" t="n"/>
      <c r="D534" s="6">
        <f>IF(B534&amp;""="","",IFERROR(INDEX('المكونات'!$B$6:$B$305,MATCH(B534&amp;"",'المكونات'!$A$6:$A$305,0))&amp;"","مكون غير موجود"))</f>
        <v/>
      </c>
      <c r="E534" s="17">
        <f>IF(B534&amp;""="","",IFERROR(INDEX('المكونات'!$C$6:$C$305,MATCH(B534&amp;"",'المكونات'!$A$6:$A$305,0)),""))</f>
        <v/>
      </c>
      <c r="F534" s="17">
        <f>IF(AND(ISNUMBER(E534),ISNUMBER(C534)),ROUND(C534*E534,4),"")</f>
        <v/>
      </c>
      <c r="G534" s="17">
        <f>IF(ISNUMBER(F534),IF(B534&amp;""='الإعدادات'!$B$5&amp;"",ROUND(F534*(1+N('الإعدادات'!$B$6)),4),F534),"")</f>
        <v/>
      </c>
    </row>
    <row r="535">
      <c r="A535" s="5" t="n"/>
      <c r="B535" s="5" t="n"/>
      <c r="C535" s="19" t="n"/>
      <c r="D535" s="6">
        <f>IF(B535&amp;""="","",IFERROR(INDEX('المكونات'!$B$6:$B$305,MATCH(B535&amp;"",'المكونات'!$A$6:$A$305,0))&amp;"","مكون غير موجود"))</f>
        <v/>
      </c>
      <c r="E535" s="17">
        <f>IF(B535&amp;""="","",IFERROR(INDEX('المكونات'!$C$6:$C$305,MATCH(B535&amp;"",'المكونات'!$A$6:$A$305,0)),""))</f>
        <v/>
      </c>
      <c r="F535" s="17">
        <f>IF(AND(ISNUMBER(E535),ISNUMBER(C535)),ROUND(C535*E535,4),"")</f>
        <v/>
      </c>
      <c r="G535" s="17">
        <f>IF(ISNUMBER(F535),IF(B535&amp;""='الإعدادات'!$B$5&amp;"",ROUND(F535*(1+N('الإعدادات'!$B$6)),4),F535),"")</f>
        <v/>
      </c>
    </row>
    <row r="536">
      <c r="A536" s="5" t="n"/>
      <c r="B536" s="5" t="n"/>
      <c r="C536" s="19" t="n"/>
      <c r="D536" s="6">
        <f>IF(B536&amp;""="","",IFERROR(INDEX('المكونات'!$B$6:$B$305,MATCH(B536&amp;"",'المكونات'!$A$6:$A$305,0))&amp;"","مكون غير موجود"))</f>
        <v/>
      </c>
      <c r="E536" s="17">
        <f>IF(B536&amp;""="","",IFERROR(INDEX('المكونات'!$C$6:$C$305,MATCH(B536&amp;"",'المكونات'!$A$6:$A$305,0)),""))</f>
        <v/>
      </c>
      <c r="F536" s="17">
        <f>IF(AND(ISNUMBER(E536),ISNUMBER(C536)),ROUND(C536*E536,4),"")</f>
        <v/>
      </c>
      <c r="G536" s="17">
        <f>IF(ISNUMBER(F536),IF(B536&amp;""='الإعدادات'!$B$5&amp;"",ROUND(F536*(1+N('الإعدادات'!$B$6)),4),F536),"")</f>
        <v/>
      </c>
    </row>
    <row r="537">
      <c r="A537" s="5" t="n"/>
      <c r="B537" s="5" t="n"/>
      <c r="C537" s="19" t="n"/>
      <c r="D537" s="6">
        <f>IF(B537&amp;""="","",IFERROR(INDEX('المكونات'!$B$6:$B$305,MATCH(B537&amp;"",'المكونات'!$A$6:$A$305,0))&amp;"","مكون غير موجود"))</f>
        <v/>
      </c>
      <c r="E537" s="17">
        <f>IF(B537&amp;""="","",IFERROR(INDEX('المكونات'!$C$6:$C$305,MATCH(B537&amp;"",'المكونات'!$A$6:$A$305,0)),""))</f>
        <v/>
      </c>
      <c r="F537" s="17">
        <f>IF(AND(ISNUMBER(E537),ISNUMBER(C537)),ROUND(C537*E537,4),"")</f>
        <v/>
      </c>
      <c r="G537" s="17">
        <f>IF(ISNUMBER(F537),IF(B537&amp;""='الإعدادات'!$B$5&amp;"",ROUND(F537*(1+N('الإعدادات'!$B$6)),4),F537),"")</f>
        <v/>
      </c>
    </row>
    <row r="538">
      <c r="A538" s="5" t="n"/>
      <c r="B538" s="5" t="n"/>
      <c r="C538" s="19" t="n"/>
      <c r="D538" s="6">
        <f>IF(B538&amp;""="","",IFERROR(INDEX('المكونات'!$B$6:$B$305,MATCH(B538&amp;"",'المكونات'!$A$6:$A$305,0))&amp;"","مكون غير موجود"))</f>
        <v/>
      </c>
      <c r="E538" s="17">
        <f>IF(B538&amp;""="","",IFERROR(INDEX('المكونات'!$C$6:$C$305,MATCH(B538&amp;"",'المكونات'!$A$6:$A$305,0)),""))</f>
        <v/>
      </c>
      <c r="F538" s="17">
        <f>IF(AND(ISNUMBER(E538),ISNUMBER(C538)),ROUND(C538*E538,4),"")</f>
        <v/>
      </c>
      <c r="G538" s="17">
        <f>IF(ISNUMBER(F538),IF(B538&amp;""='الإعدادات'!$B$5&amp;"",ROUND(F538*(1+N('الإعدادات'!$B$6)),4),F538),"")</f>
        <v/>
      </c>
    </row>
    <row r="539">
      <c r="A539" s="5" t="n"/>
      <c r="B539" s="5" t="n"/>
      <c r="C539" s="19" t="n"/>
      <c r="D539" s="6">
        <f>IF(B539&amp;""="","",IFERROR(INDEX('المكونات'!$B$6:$B$305,MATCH(B539&amp;"",'المكونات'!$A$6:$A$305,0))&amp;"","مكون غير موجود"))</f>
        <v/>
      </c>
      <c r="E539" s="17">
        <f>IF(B539&amp;""="","",IFERROR(INDEX('المكونات'!$C$6:$C$305,MATCH(B539&amp;"",'المكونات'!$A$6:$A$305,0)),""))</f>
        <v/>
      </c>
      <c r="F539" s="17">
        <f>IF(AND(ISNUMBER(E539),ISNUMBER(C539)),ROUND(C539*E539,4),"")</f>
        <v/>
      </c>
      <c r="G539" s="17">
        <f>IF(ISNUMBER(F539),IF(B539&amp;""='الإعدادات'!$B$5&amp;"",ROUND(F539*(1+N('الإعدادات'!$B$6)),4),F539),"")</f>
        <v/>
      </c>
    </row>
    <row r="540">
      <c r="A540" s="5" t="n"/>
      <c r="B540" s="5" t="n"/>
      <c r="C540" s="19" t="n"/>
      <c r="D540" s="6">
        <f>IF(B540&amp;""="","",IFERROR(INDEX('المكونات'!$B$6:$B$305,MATCH(B540&amp;"",'المكونات'!$A$6:$A$305,0))&amp;"","مكون غير موجود"))</f>
        <v/>
      </c>
      <c r="E540" s="17">
        <f>IF(B540&amp;""="","",IFERROR(INDEX('المكونات'!$C$6:$C$305,MATCH(B540&amp;"",'المكونات'!$A$6:$A$305,0)),""))</f>
        <v/>
      </c>
      <c r="F540" s="17">
        <f>IF(AND(ISNUMBER(E540),ISNUMBER(C540)),ROUND(C540*E540,4),"")</f>
        <v/>
      </c>
      <c r="G540" s="17">
        <f>IF(ISNUMBER(F540),IF(B540&amp;""='الإعدادات'!$B$5&amp;"",ROUND(F540*(1+N('الإعدادات'!$B$6)),4),F540),"")</f>
        <v/>
      </c>
    </row>
    <row r="541">
      <c r="A541" s="5" t="n"/>
      <c r="B541" s="5" t="n"/>
      <c r="C541" s="19" t="n"/>
      <c r="D541" s="6">
        <f>IF(B541&amp;""="","",IFERROR(INDEX('المكونات'!$B$6:$B$305,MATCH(B541&amp;"",'المكونات'!$A$6:$A$305,0))&amp;"","مكون غير موجود"))</f>
        <v/>
      </c>
      <c r="E541" s="17">
        <f>IF(B541&amp;""="","",IFERROR(INDEX('المكونات'!$C$6:$C$305,MATCH(B541&amp;"",'المكونات'!$A$6:$A$305,0)),""))</f>
        <v/>
      </c>
      <c r="F541" s="17">
        <f>IF(AND(ISNUMBER(E541),ISNUMBER(C541)),ROUND(C541*E541,4),"")</f>
        <v/>
      </c>
      <c r="G541" s="17">
        <f>IF(ISNUMBER(F541),IF(B541&amp;""='الإعدادات'!$B$5&amp;"",ROUND(F541*(1+N('الإعدادات'!$B$6)),4),F541),"")</f>
        <v/>
      </c>
    </row>
    <row r="542">
      <c r="A542" s="5" t="n"/>
      <c r="B542" s="5" t="n"/>
      <c r="C542" s="19" t="n"/>
      <c r="D542" s="6">
        <f>IF(B542&amp;""="","",IFERROR(INDEX('المكونات'!$B$6:$B$305,MATCH(B542&amp;"",'المكونات'!$A$6:$A$305,0))&amp;"","مكون غير موجود"))</f>
        <v/>
      </c>
      <c r="E542" s="17">
        <f>IF(B542&amp;""="","",IFERROR(INDEX('المكونات'!$C$6:$C$305,MATCH(B542&amp;"",'المكونات'!$A$6:$A$305,0)),""))</f>
        <v/>
      </c>
      <c r="F542" s="17">
        <f>IF(AND(ISNUMBER(E542),ISNUMBER(C542)),ROUND(C542*E542,4),"")</f>
        <v/>
      </c>
      <c r="G542" s="17">
        <f>IF(ISNUMBER(F542),IF(B542&amp;""='الإعدادات'!$B$5&amp;"",ROUND(F542*(1+N('الإعدادات'!$B$6)),4),F542),"")</f>
        <v/>
      </c>
    </row>
    <row r="543">
      <c r="A543" s="5" t="n"/>
      <c r="B543" s="5" t="n"/>
      <c r="C543" s="19" t="n"/>
      <c r="D543" s="6">
        <f>IF(B543&amp;""="","",IFERROR(INDEX('المكونات'!$B$6:$B$305,MATCH(B543&amp;"",'المكونات'!$A$6:$A$305,0))&amp;"","مكون غير موجود"))</f>
        <v/>
      </c>
      <c r="E543" s="17">
        <f>IF(B543&amp;""="","",IFERROR(INDEX('المكونات'!$C$6:$C$305,MATCH(B543&amp;"",'المكونات'!$A$6:$A$305,0)),""))</f>
        <v/>
      </c>
      <c r="F543" s="17">
        <f>IF(AND(ISNUMBER(E543),ISNUMBER(C543)),ROUND(C543*E543,4),"")</f>
        <v/>
      </c>
      <c r="G543" s="17">
        <f>IF(ISNUMBER(F543),IF(B543&amp;""='الإعدادات'!$B$5&amp;"",ROUND(F543*(1+N('الإعدادات'!$B$6)),4),F543),"")</f>
        <v/>
      </c>
    </row>
    <row r="544">
      <c r="A544" s="5" t="n"/>
      <c r="B544" s="5" t="n"/>
      <c r="C544" s="19" t="n"/>
      <c r="D544" s="6">
        <f>IF(B544&amp;""="","",IFERROR(INDEX('المكونات'!$B$6:$B$305,MATCH(B544&amp;"",'المكونات'!$A$6:$A$305,0))&amp;"","مكون غير موجود"))</f>
        <v/>
      </c>
      <c r="E544" s="17">
        <f>IF(B544&amp;""="","",IFERROR(INDEX('المكونات'!$C$6:$C$305,MATCH(B544&amp;"",'المكونات'!$A$6:$A$305,0)),""))</f>
        <v/>
      </c>
      <c r="F544" s="17">
        <f>IF(AND(ISNUMBER(E544),ISNUMBER(C544)),ROUND(C544*E544,4),"")</f>
        <v/>
      </c>
      <c r="G544" s="17">
        <f>IF(ISNUMBER(F544),IF(B544&amp;""='الإعدادات'!$B$5&amp;"",ROUND(F544*(1+N('الإعدادات'!$B$6)),4),F544),"")</f>
        <v/>
      </c>
    </row>
    <row r="545">
      <c r="A545" s="5" t="n"/>
      <c r="B545" s="5" t="n"/>
      <c r="C545" s="19" t="n"/>
      <c r="D545" s="6">
        <f>IF(B545&amp;""="","",IFERROR(INDEX('المكونات'!$B$6:$B$305,MATCH(B545&amp;"",'المكونات'!$A$6:$A$305,0))&amp;"","مكون غير موجود"))</f>
        <v/>
      </c>
      <c r="E545" s="17">
        <f>IF(B545&amp;""="","",IFERROR(INDEX('المكونات'!$C$6:$C$305,MATCH(B545&amp;"",'المكونات'!$A$6:$A$305,0)),""))</f>
        <v/>
      </c>
      <c r="F545" s="17">
        <f>IF(AND(ISNUMBER(E545),ISNUMBER(C545)),ROUND(C545*E545,4),"")</f>
        <v/>
      </c>
      <c r="G545" s="17">
        <f>IF(ISNUMBER(F545),IF(B545&amp;""='الإعدادات'!$B$5&amp;"",ROUND(F545*(1+N('الإعدادات'!$B$6)),4),F545),"")</f>
        <v/>
      </c>
    </row>
    <row r="546">
      <c r="A546" s="5" t="n"/>
      <c r="B546" s="5" t="n"/>
      <c r="C546" s="19" t="n"/>
      <c r="D546" s="6">
        <f>IF(B546&amp;""="","",IFERROR(INDEX('المكونات'!$B$6:$B$305,MATCH(B546&amp;"",'المكونات'!$A$6:$A$305,0))&amp;"","مكون غير موجود"))</f>
        <v/>
      </c>
      <c r="E546" s="17">
        <f>IF(B546&amp;""="","",IFERROR(INDEX('المكونات'!$C$6:$C$305,MATCH(B546&amp;"",'المكونات'!$A$6:$A$305,0)),""))</f>
        <v/>
      </c>
      <c r="F546" s="17">
        <f>IF(AND(ISNUMBER(E546),ISNUMBER(C546)),ROUND(C546*E546,4),"")</f>
        <v/>
      </c>
      <c r="G546" s="17">
        <f>IF(ISNUMBER(F546),IF(B546&amp;""='الإعدادات'!$B$5&amp;"",ROUND(F546*(1+N('الإعدادات'!$B$6)),4),F546),"")</f>
        <v/>
      </c>
    </row>
    <row r="547">
      <c r="A547" s="5" t="n"/>
      <c r="B547" s="5" t="n"/>
      <c r="C547" s="19" t="n"/>
      <c r="D547" s="6">
        <f>IF(B547&amp;""="","",IFERROR(INDEX('المكونات'!$B$6:$B$305,MATCH(B547&amp;"",'المكونات'!$A$6:$A$305,0))&amp;"","مكون غير موجود"))</f>
        <v/>
      </c>
      <c r="E547" s="17">
        <f>IF(B547&amp;""="","",IFERROR(INDEX('المكونات'!$C$6:$C$305,MATCH(B547&amp;"",'المكونات'!$A$6:$A$305,0)),""))</f>
        <v/>
      </c>
      <c r="F547" s="17">
        <f>IF(AND(ISNUMBER(E547),ISNUMBER(C547)),ROUND(C547*E547,4),"")</f>
        <v/>
      </c>
      <c r="G547" s="17">
        <f>IF(ISNUMBER(F547),IF(B547&amp;""='الإعدادات'!$B$5&amp;"",ROUND(F547*(1+N('الإعدادات'!$B$6)),4),F547),"")</f>
        <v/>
      </c>
    </row>
    <row r="548">
      <c r="A548" s="5" t="n"/>
      <c r="B548" s="5" t="n"/>
      <c r="C548" s="19" t="n"/>
      <c r="D548" s="6">
        <f>IF(B548&amp;""="","",IFERROR(INDEX('المكونات'!$B$6:$B$305,MATCH(B548&amp;"",'المكونات'!$A$6:$A$305,0))&amp;"","مكون غير موجود"))</f>
        <v/>
      </c>
      <c r="E548" s="17">
        <f>IF(B548&amp;""="","",IFERROR(INDEX('المكونات'!$C$6:$C$305,MATCH(B548&amp;"",'المكونات'!$A$6:$A$305,0)),""))</f>
        <v/>
      </c>
      <c r="F548" s="17">
        <f>IF(AND(ISNUMBER(E548),ISNUMBER(C548)),ROUND(C548*E548,4),"")</f>
        <v/>
      </c>
      <c r="G548" s="17">
        <f>IF(ISNUMBER(F548),IF(B548&amp;""='الإعدادات'!$B$5&amp;"",ROUND(F548*(1+N('الإعدادات'!$B$6)),4),F548),"")</f>
        <v/>
      </c>
    </row>
    <row r="549">
      <c r="A549" s="5" t="n"/>
      <c r="B549" s="5" t="n"/>
      <c r="C549" s="19" t="n"/>
      <c r="D549" s="6">
        <f>IF(B549&amp;""="","",IFERROR(INDEX('المكونات'!$B$6:$B$305,MATCH(B549&amp;"",'المكونات'!$A$6:$A$305,0))&amp;"","مكون غير موجود"))</f>
        <v/>
      </c>
      <c r="E549" s="17">
        <f>IF(B549&amp;""="","",IFERROR(INDEX('المكونات'!$C$6:$C$305,MATCH(B549&amp;"",'المكونات'!$A$6:$A$305,0)),""))</f>
        <v/>
      </c>
      <c r="F549" s="17">
        <f>IF(AND(ISNUMBER(E549),ISNUMBER(C549)),ROUND(C549*E549,4),"")</f>
        <v/>
      </c>
      <c r="G549" s="17">
        <f>IF(ISNUMBER(F549),IF(B549&amp;""='الإعدادات'!$B$5&amp;"",ROUND(F549*(1+N('الإعدادات'!$B$6)),4),F549),"")</f>
        <v/>
      </c>
    </row>
    <row r="550">
      <c r="A550" s="5" t="n"/>
      <c r="B550" s="5" t="n"/>
      <c r="C550" s="19" t="n"/>
      <c r="D550" s="6">
        <f>IF(B550&amp;""="","",IFERROR(INDEX('المكونات'!$B$6:$B$305,MATCH(B550&amp;"",'المكونات'!$A$6:$A$305,0))&amp;"","مكون غير موجود"))</f>
        <v/>
      </c>
      <c r="E550" s="17">
        <f>IF(B550&amp;""="","",IFERROR(INDEX('المكونات'!$C$6:$C$305,MATCH(B550&amp;"",'المكونات'!$A$6:$A$305,0)),""))</f>
        <v/>
      </c>
      <c r="F550" s="17">
        <f>IF(AND(ISNUMBER(E550),ISNUMBER(C550)),ROUND(C550*E550,4),"")</f>
        <v/>
      </c>
      <c r="G550" s="17">
        <f>IF(ISNUMBER(F550),IF(B550&amp;""='الإعدادات'!$B$5&amp;"",ROUND(F550*(1+N('الإعدادات'!$B$6)),4),F550),"")</f>
        <v/>
      </c>
    </row>
    <row r="551">
      <c r="A551" s="5" t="n"/>
      <c r="B551" s="5" t="n"/>
      <c r="C551" s="19" t="n"/>
      <c r="D551" s="6">
        <f>IF(B551&amp;""="","",IFERROR(INDEX('المكونات'!$B$6:$B$305,MATCH(B551&amp;"",'المكونات'!$A$6:$A$305,0))&amp;"","مكون غير موجود"))</f>
        <v/>
      </c>
      <c r="E551" s="17">
        <f>IF(B551&amp;""="","",IFERROR(INDEX('المكونات'!$C$6:$C$305,MATCH(B551&amp;"",'المكونات'!$A$6:$A$305,0)),""))</f>
        <v/>
      </c>
      <c r="F551" s="17">
        <f>IF(AND(ISNUMBER(E551),ISNUMBER(C551)),ROUND(C551*E551,4),"")</f>
        <v/>
      </c>
      <c r="G551" s="17">
        <f>IF(ISNUMBER(F551),IF(B551&amp;""='الإعدادات'!$B$5&amp;"",ROUND(F551*(1+N('الإعدادات'!$B$6)),4),F551),"")</f>
        <v/>
      </c>
    </row>
    <row r="552">
      <c r="A552" s="5" t="n"/>
      <c r="B552" s="5" t="n"/>
      <c r="C552" s="19" t="n"/>
      <c r="D552" s="6">
        <f>IF(B552&amp;""="","",IFERROR(INDEX('المكونات'!$B$6:$B$305,MATCH(B552&amp;"",'المكونات'!$A$6:$A$305,0))&amp;"","مكون غير موجود"))</f>
        <v/>
      </c>
      <c r="E552" s="17">
        <f>IF(B552&amp;""="","",IFERROR(INDEX('المكونات'!$C$6:$C$305,MATCH(B552&amp;"",'المكونات'!$A$6:$A$305,0)),""))</f>
        <v/>
      </c>
      <c r="F552" s="17">
        <f>IF(AND(ISNUMBER(E552),ISNUMBER(C552)),ROUND(C552*E552,4),"")</f>
        <v/>
      </c>
      <c r="G552" s="17">
        <f>IF(ISNUMBER(F552),IF(B552&amp;""='الإعدادات'!$B$5&amp;"",ROUND(F552*(1+N('الإعدادات'!$B$6)),4),F552),"")</f>
        <v/>
      </c>
    </row>
    <row r="553">
      <c r="A553" s="5" t="n"/>
      <c r="B553" s="5" t="n"/>
      <c r="C553" s="19" t="n"/>
      <c r="D553" s="6">
        <f>IF(B553&amp;""="","",IFERROR(INDEX('المكونات'!$B$6:$B$305,MATCH(B553&amp;"",'المكونات'!$A$6:$A$305,0))&amp;"","مكون غير موجود"))</f>
        <v/>
      </c>
      <c r="E553" s="17">
        <f>IF(B553&amp;""="","",IFERROR(INDEX('المكونات'!$C$6:$C$305,MATCH(B553&amp;"",'المكونات'!$A$6:$A$305,0)),""))</f>
        <v/>
      </c>
      <c r="F553" s="17">
        <f>IF(AND(ISNUMBER(E553),ISNUMBER(C553)),ROUND(C553*E553,4),"")</f>
        <v/>
      </c>
      <c r="G553" s="17">
        <f>IF(ISNUMBER(F553),IF(B553&amp;""='الإعدادات'!$B$5&amp;"",ROUND(F553*(1+N('الإعدادات'!$B$6)),4),F553),"")</f>
        <v/>
      </c>
    </row>
    <row r="554">
      <c r="A554" s="5" t="n"/>
      <c r="B554" s="5" t="n"/>
      <c r="C554" s="19" t="n"/>
      <c r="D554" s="6">
        <f>IF(B554&amp;""="","",IFERROR(INDEX('المكونات'!$B$6:$B$305,MATCH(B554&amp;"",'المكونات'!$A$6:$A$305,0))&amp;"","مكون غير موجود"))</f>
        <v/>
      </c>
      <c r="E554" s="17">
        <f>IF(B554&amp;""="","",IFERROR(INDEX('المكونات'!$C$6:$C$305,MATCH(B554&amp;"",'المكونات'!$A$6:$A$305,0)),""))</f>
        <v/>
      </c>
      <c r="F554" s="17">
        <f>IF(AND(ISNUMBER(E554),ISNUMBER(C554)),ROUND(C554*E554,4),"")</f>
        <v/>
      </c>
      <c r="G554" s="17">
        <f>IF(ISNUMBER(F554),IF(B554&amp;""='الإعدادات'!$B$5&amp;"",ROUND(F554*(1+N('الإعدادات'!$B$6)),4),F554),"")</f>
        <v/>
      </c>
    </row>
    <row r="555">
      <c r="A555" s="5" t="n"/>
      <c r="B555" s="5" t="n"/>
      <c r="C555" s="19" t="n"/>
      <c r="D555" s="6">
        <f>IF(B555&amp;""="","",IFERROR(INDEX('المكونات'!$B$6:$B$305,MATCH(B555&amp;"",'المكونات'!$A$6:$A$305,0))&amp;"","مكون غير موجود"))</f>
        <v/>
      </c>
      <c r="E555" s="17">
        <f>IF(B555&amp;""="","",IFERROR(INDEX('المكونات'!$C$6:$C$305,MATCH(B555&amp;"",'المكونات'!$A$6:$A$305,0)),""))</f>
        <v/>
      </c>
      <c r="F555" s="17">
        <f>IF(AND(ISNUMBER(E555),ISNUMBER(C555)),ROUND(C555*E555,4),"")</f>
        <v/>
      </c>
      <c r="G555" s="17">
        <f>IF(ISNUMBER(F555),IF(B555&amp;""='الإعدادات'!$B$5&amp;"",ROUND(F555*(1+N('الإعدادات'!$B$6)),4),F555),"")</f>
        <v/>
      </c>
    </row>
    <row r="556">
      <c r="A556" s="5" t="n"/>
      <c r="B556" s="5" t="n"/>
      <c r="C556" s="19" t="n"/>
      <c r="D556" s="6">
        <f>IF(B556&amp;""="","",IFERROR(INDEX('المكونات'!$B$6:$B$305,MATCH(B556&amp;"",'المكونات'!$A$6:$A$305,0))&amp;"","مكون غير موجود"))</f>
        <v/>
      </c>
      <c r="E556" s="17">
        <f>IF(B556&amp;""="","",IFERROR(INDEX('المكونات'!$C$6:$C$305,MATCH(B556&amp;"",'المكونات'!$A$6:$A$305,0)),""))</f>
        <v/>
      </c>
      <c r="F556" s="17">
        <f>IF(AND(ISNUMBER(E556),ISNUMBER(C556)),ROUND(C556*E556,4),"")</f>
        <v/>
      </c>
      <c r="G556" s="17">
        <f>IF(ISNUMBER(F556),IF(B556&amp;""='الإعدادات'!$B$5&amp;"",ROUND(F556*(1+N('الإعدادات'!$B$6)),4),F556),"")</f>
        <v/>
      </c>
    </row>
    <row r="557">
      <c r="A557" s="5" t="n"/>
      <c r="B557" s="5" t="n"/>
      <c r="C557" s="19" t="n"/>
      <c r="D557" s="6">
        <f>IF(B557&amp;""="","",IFERROR(INDEX('المكونات'!$B$6:$B$305,MATCH(B557&amp;"",'المكونات'!$A$6:$A$305,0))&amp;"","مكون غير موجود"))</f>
        <v/>
      </c>
      <c r="E557" s="17">
        <f>IF(B557&amp;""="","",IFERROR(INDEX('المكونات'!$C$6:$C$305,MATCH(B557&amp;"",'المكونات'!$A$6:$A$305,0)),""))</f>
        <v/>
      </c>
      <c r="F557" s="17">
        <f>IF(AND(ISNUMBER(E557),ISNUMBER(C557)),ROUND(C557*E557,4),"")</f>
        <v/>
      </c>
      <c r="G557" s="17">
        <f>IF(ISNUMBER(F557),IF(B557&amp;""='الإعدادات'!$B$5&amp;"",ROUND(F557*(1+N('الإعدادات'!$B$6)),4),F557),"")</f>
        <v/>
      </c>
    </row>
    <row r="558">
      <c r="A558" s="5" t="n"/>
      <c r="B558" s="5" t="n"/>
      <c r="C558" s="19" t="n"/>
      <c r="D558" s="6">
        <f>IF(B558&amp;""="","",IFERROR(INDEX('المكونات'!$B$6:$B$305,MATCH(B558&amp;"",'المكونات'!$A$6:$A$305,0))&amp;"","مكون غير موجود"))</f>
        <v/>
      </c>
      <c r="E558" s="17">
        <f>IF(B558&amp;""="","",IFERROR(INDEX('المكونات'!$C$6:$C$305,MATCH(B558&amp;"",'المكونات'!$A$6:$A$305,0)),""))</f>
        <v/>
      </c>
      <c r="F558" s="17">
        <f>IF(AND(ISNUMBER(E558),ISNUMBER(C558)),ROUND(C558*E558,4),"")</f>
        <v/>
      </c>
      <c r="G558" s="17">
        <f>IF(ISNUMBER(F558),IF(B558&amp;""='الإعدادات'!$B$5&amp;"",ROUND(F558*(1+N('الإعدادات'!$B$6)),4),F558),"")</f>
        <v/>
      </c>
    </row>
    <row r="559">
      <c r="A559" s="5" t="n"/>
      <c r="B559" s="5" t="n"/>
      <c r="C559" s="19" t="n"/>
      <c r="D559" s="6">
        <f>IF(B559&amp;""="","",IFERROR(INDEX('المكونات'!$B$6:$B$305,MATCH(B559&amp;"",'المكونات'!$A$6:$A$305,0))&amp;"","مكون غير موجود"))</f>
        <v/>
      </c>
      <c r="E559" s="17">
        <f>IF(B559&amp;""="","",IFERROR(INDEX('المكونات'!$C$6:$C$305,MATCH(B559&amp;"",'المكونات'!$A$6:$A$305,0)),""))</f>
        <v/>
      </c>
      <c r="F559" s="17">
        <f>IF(AND(ISNUMBER(E559),ISNUMBER(C559)),ROUND(C559*E559,4),"")</f>
        <v/>
      </c>
      <c r="G559" s="17">
        <f>IF(ISNUMBER(F559),IF(B559&amp;""='الإعدادات'!$B$5&amp;"",ROUND(F559*(1+N('الإعدادات'!$B$6)),4),F559),"")</f>
        <v/>
      </c>
    </row>
    <row r="560">
      <c r="A560" s="5" t="n"/>
      <c r="B560" s="5" t="n"/>
      <c r="C560" s="19" t="n"/>
      <c r="D560" s="6">
        <f>IF(B560&amp;""="","",IFERROR(INDEX('المكونات'!$B$6:$B$305,MATCH(B560&amp;"",'المكونات'!$A$6:$A$305,0))&amp;"","مكون غير موجود"))</f>
        <v/>
      </c>
      <c r="E560" s="17">
        <f>IF(B560&amp;""="","",IFERROR(INDEX('المكونات'!$C$6:$C$305,MATCH(B560&amp;"",'المكونات'!$A$6:$A$305,0)),""))</f>
        <v/>
      </c>
      <c r="F560" s="17">
        <f>IF(AND(ISNUMBER(E560),ISNUMBER(C560)),ROUND(C560*E560,4),"")</f>
        <v/>
      </c>
      <c r="G560" s="17">
        <f>IF(ISNUMBER(F560),IF(B560&amp;""='الإعدادات'!$B$5&amp;"",ROUND(F560*(1+N('الإعدادات'!$B$6)),4),F560),"")</f>
        <v/>
      </c>
    </row>
    <row r="561">
      <c r="A561" s="5" t="n"/>
      <c r="B561" s="5" t="n"/>
      <c r="C561" s="19" t="n"/>
      <c r="D561" s="6">
        <f>IF(B561&amp;""="","",IFERROR(INDEX('المكونات'!$B$6:$B$305,MATCH(B561&amp;"",'المكونات'!$A$6:$A$305,0))&amp;"","مكون غير موجود"))</f>
        <v/>
      </c>
      <c r="E561" s="17">
        <f>IF(B561&amp;""="","",IFERROR(INDEX('المكونات'!$C$6:$C$305,MATCH(B561&amp;"",'المكونات'!$A$6:$A$305,0)),""))</f>
        <v/>
      </c>
      <c r="F561" s="17">
        <f>IF(AND(ISNUMBER(E561),ISNUMBER(C561)),ROUND(C561*E561,4),"")</f>
        <v/>
      </c>
      <c r="G561" s="17">
        <f>IF(ISNUMBER(F561),IF(B561&amp;""='الإعدادات'!$B$5&amp;"",ROUND(F561*(1+N('الإعدادات'!$B$6)),4),F561),"")</f>
        <v/>
      </c>
    </row>
    <row r="562">
      <c r="A562" s="5" t="n"/>
      <c r="B562" s="5" t="n"/>
      <c r="C562" s="19" t="n"/>
      <c r="D562" s="6">
        <f>IF(B562&amp;""="","",IFERROR(INDEX('المكونات'!$B$6:$B$305,MATCH(B562&amp;"",'المكونات'!$A$6:$A$305,0))&amp;"","مكون غير موجود"))</f>
        <v/>
      </c>
      <c r="E562" s="17">
        <f>IF(B562&amp;""="","",IFERROR(INDEX('المكونات'!$C$6:$C$305,MATCH(B562&amp;"",'المكونات'!$A$6:$A$305,0)),""))</f>
        <v/>
      </c>
      <c r="F562" s="17">
        <f>IF(AND(ISNUMBER(E562),ISNUMBER(C562)),ROUND(C562*E562,4),"")</f>
        <v/>
      </c>
      <c r="G562" s="17">
        <f>IF(ISNUMBER(F562),IF(B562&amp;""='الإعدادات'!$B$5&amp;"",ROUND(F562*(1+N('الإعدادات'!$B$6)),4),F562),"")</f>
        <v/>
      </c>
    </row>
    <row r="563">
      <c r="A563" s="5" t="n"/>
      <c r="B563" s="5" t="n"/>
      <c r="C563" s="19" t="n"/>
      <c r="D563" s="6">
        <f>IF(B563&amp;""="","",IFERROR(INDEX('المكونات'!$B$6:$B$305,MATCH(B563&amp;"",'المكونات'!$A$6:$A$305,0))&amp;"","مكون غير موجود"))</f>
        <v/>
      </c>
      <c r="E563" s="17">
        <f>IF(B563&amp;""="","",IFERROR(INDEX('المكونات'!$C$6:$C$305,MATCH(B563&amp;"",'المكونات'!$A$6:$A$305,0)),""))</f>
        <v/>
      </c>
      <c r="F563" s="17">
        <f>IF(AND(ISNUMBER(E563),ISNUMBER(C563)),ROUND(C563*E563,4),"")</f>
        <v/>
      </c>
      <c r="G563" s="17">
        <f>IF(ISNUMBER(F563),IF(B563&amp;""='الإعدادات'!$B$5&amp;"",ROUND(F563*(1+N('الإعدادات'!$B$6)),4),F563),"")</f>
        <v/>
      </c>
    </row>
    <row r="564">
      <c r="A564" s="5" t="n"/>
      <c r="B564" s="5" t="n"/>
      <c r="C564" s="19" t="n"/>
      <c r="D564" s="6">
        <f>IF(B564&amp;""="","",IFERROR(INDEX('المكونات'!$B$6:$B$305,MATCH(B564&amp;"",'المكونات'!$A$6:$A$305,0))&amp;"","مكون غير موجود"))</f>
        <v/>
      </c>
      <c r="E564" s="17">
        <f>IF(B564&amp;""="","",IFERROR(INDEX('المكونات'!$C$6:$C$305,MATCH(B564&amp;"",'المكونات'!$A$6:$A$305,0)),""))</f>
        <v/>
      </c>
      <c r="F564" s="17">
        <f>IF(AND(ISNUMBER(E564),ISNUMBER(C564)),ROUND(C564*E564,4),"")</f>
        <v/>
      </c>
      <c r="G564" s="17">
        <f>IF(ISNUMBER(F564),IF(B564&amp;""='الإعدادات'!$B$5&amp;"",ROUND(F564*(1+N('الإعدادات'!$B$6)),4),F564),"")</f>
        <v/>
      </c>
    </row>
    <row r="565">
      <c r="A565" s="5" t="n"/>
      <c r="B565" s="5" t="n"/>
      <c r="C565" s="19" t="n"/>
      <c r="D565" s="6">
        <f>IF(B565&amp;""="","",IFERROR(INDEX('المكونات'!$B$6:$B$305,MATCH(B565&amp;"",'المكونات'!$A$6:$A$305,0))&amp;"","مكون غير موجود"))</f>
        <v/>
      </c>
      <c r="E565" s="17">
        <f>IF(B565&amp;""="","",IFERROR(INDEX('المكونات'!$C$6:$C$305,MATCH(B565&amp;"",'المكونات'!$A$6:$A$305,0)),""))</f>
        <v/>
      </c>
      <c r="F565" s="17">
        <f>IF(AND(ISNUMBER(E565),ISNUMBER(C565)),ROUND(C565*E565,4),"")</f>
        <v/>
      </c>
      <c r="G565" s="17">
        <f>IF(ISNUMBER(F565),IF(B565&amp;""='الإعدادات'!$B$5&amp;"",ROUND(F565*(1+N('الإعدادات'!$B$6)),4),F565),"")</f>
        <v/>
      </c>
    </row>
    <row r="566">
      <c r="A566" s="5" t="n"/>
      <c r="B566" s="5" t="n"/>
      <c r="C566" s="19" t="n"/>
      <c r="D566" s="6">
        <f>IF(B566&amp;""="","",IFERROR(INDEX('المكونات'!$B$6:$B$305,MATCH(B566&amp;"",'المكونات'!$A$6:$A$305,0))&amp;"","مكون غير موجود"))</f>
        <v/>
      </c>
      <c r="E566" s="17">
        <f>IF(B566&amp;""="","",IFERROR(INDEX('المكونات'!$C$6:$C$305,MATCH(B566&amp;"",'المكونات'!$A$6:$A$305,0)),""))</f>
        <v/>
      </c>
      <c r="F566" s="17">
        <f>IF(AND(ISNUMBER(E566),ISNUMBER(C566)),ROUND(C566*E566,4),"")</f>
        <v/>
      </c>
      <c r="G566" s="17">
        <f>IF(ISNUMBER(F566),IF(B566&amp;""='الإعدادات'!$B$5&amp;"",ROUND(F566*(1+N('الإعدادات'!$B$6)),4),F566),"")</f>
        <v/>
      </c>
    </row>
    <row r="567">
      <c r="A567" s="5" t="n"/>
      <c r="B567" s="5" t="n"/>
      <c r="C567" s="19" t="n"/>
      <c r="D567" s="6">
        <f>IF(B567&amp;""="","",IFERROR(INDEX('المكونات'!$B$6:$B$305,MATCH(B567&amp;"",'المكونات'!$A$6:$A$305,0))&amp;"","مكون غير موجود"))</f>
        <v/>
      </c>
      <c r="E567" s="17">
        <f>IF(B567&amp;""="","",IFERROR(INDEX('المكونات'!$C$6:$C$305,MATCH(B567&amp;"",'المكونات'!$A$6:$A$305,0)),""))</f>
        <v/>
      </c>
      <c r="F567" s="17">
        <f>IF(AND(ISNUMBER(E567),ISNUMBER(C567)),ROUND(C567*E567,4),"")</f>
        <v/>
      </c>
      <c r="G567" s="17">
        <f>IF(ISNUMBER(F567),IF(B567&amp;""='الإعدادات'!$B$5&amp;"",ROUND(F567*(1+N('الإعدادات'!$B$6)),4),F567),"")</f>
        <v/>
      </c>
    </row>
    <row r="568">
      <c r="A568" s="5" t="n"/>
      <c r="B568" s="5" t="n"/>
      <c r="C568" s="19" t="n"/>
      <c r="D568" s="6">
        <f>IF(B568&amp;""="","",IFERROR(INDEX('المكونات'!$B$6:$B$305,MATCH(B568&amp;"",'المكونات'!$A$6:$A$305,0))&amp;"","مكون غير موجود"))</f>
        <v/>
      </c>
      <c r="E568" s="17">
        <f>IF(B568&amp;""="","",IFERROR(INDEX('المكونات'!$C$6:$C$305,MATCH(B568&amp;"",'المكونات'!$A$6:$A$305,0)),""))</f>
        <v/>
      </c>
      <c r="F568" s="17">
        <f>IF(AND(ISNUMBER(E568),ISNUMBER(C568)),ROUND(C568*E568,4),"")</f>
        <v/>
      </c>
      <c r="G568" s="17">
        <f>IF(ISNUMBER(F568),IF(B568&amp;""='الإعدادات'!$B$5&amp;"",ROUND(F568*(1+N('الإعدادات'!$B$6)),4),F568),"")</f>
        <v/>
      </c>
    </row>
    <row r="569">
      <c r="A569" s="5" t="n"/>
      <c r="B569" s="5" t="n"/>
      <c r="C569" s="19" t="n"/>
      <c r="D569" s="6">
        <f>IF(B569&amp;""="","",IFERROR(INDEX('المكونات'!$B$6:$B$305,MATCH(B569&amp;"",'المكونات'!$A$6:$A$305,0))&amp;"","مكون غير موجود"))</f>
        <v/>
      </c>
      <c r="E569" s="17">
        <f>IF(B569&amp;""="","",IFERROR(INDEX('المكونات'!$C$6:$C$305,MATCH(B569&amp;"",'المكونات'!$A$6:$A$305,0)),""))</f>
        <v/>
      </c>
      <c r="F569" s="17">
        <f>IF(AND(ISNUMBER(E569),ISNUMBER(C569)),ROUND(C569*E569,4),"")</f>
        <v/>
      </c>
      <c r="G569" s="17">
        <f>IF(ISNUMBER(F569),IF(B569&amp;""='الإعدادات'!$B$5&amp;"",ROUND(F569*(1+N('الإعدادات'!$B$6)),4),F569),"")</f>
        <v/>
      </c>
    </row>
    <row r="570">
      <c r="A570" s="5" t="n"/>
      <c r="B570" s="5" t="n"/>
      <c r="C570" s="19" t="n"/>
      <c r="D570" s="6">
        <f>IF(B570&amp;""="","",IFERROR(INDEX('المكونات'!$B$6:$B$305,MATCH(B570&amp;"",'المكونات'!$A$6:$A$305,0))&amp;"","مكون غير موجود"))</f>
        <v/>
      </c>
      <c r="E570" s="17">
        <f>IF(B570&amp;""="","",IFERROR(INDEX('المكونات'!$C$6:$C$305,MATCH(B570&amp;"",'المكونات'!$A$6:$A$305,0)),""))</f>
        <v/>
      </c>
      <c r="F570" s="17">
        <f>IF(AND(ISNUMBER(E570),ISNUMBER(C570)),ROUND(C570*E570,4),"")</f>
        <v/>
      </c>
      <c r="G570" s="17">
        <f>IF(ISNUMBER(F570),IF(B570&amp;""='الإعدادات'!$B$5&amp;"",ROUND(F570*(1+N('الإعدادات'!$B$6)),4),F570),"")</f>
        <v/>
      </c>
    </row>
    <row r="571">
      <c r="A571" s="5" t="n"/>
      <c r="B571" s="5" t="n"/>
      <c r="C571" s="19" t="n"/>
      <c r="D571" s="6">
        <f>IF(B571&amp;""="","",IFERROR(INDEX('المكونات'!$B$6:$B$305,MATCH(B571&amp;"",'المكونات'!$A$6:$A$305,0))&amp;"","مكون غير موجود"))</f>
        <v/>
      </c>
      <c r="E571" s="17">
        <f>IF(B571&amp;""="","",IFERROR(INDEX('المكونات'!$C$6:$C$305,MATCH(B571&amp;"",'المكونات'!$A$6:$A$305,0)),""))</f>
        <v/>
      </c>
      <c r="F571" s="17">
        <f>IF(AND(ISNUMBER(E571),ISNUMBER(C571)),ROUND(C571*E571,4),"")</f>
        <v/>
      </c>
      <c r="G571" s="17">
        <f>IF(ISNUMBER(F571),IF(B571&amp;""='الإعدادات'!$B$5&amp;"",ROUND(F571*(1+N('الإعدادات'!$B$6)),4),F571),"")</f>
        <v/>
      </c>
    </row>
    <row r="572">
      <c r="A572" s="5" t="n"/>
      <c r="B572" s="5" t="n"/>
      <c r="C572" s="19" t="n"/>
      <c r="D572" s="6">
        <f>IF(B572&amp;""="","",IFERROR(INDEX('المكونات'!$B$6:$B$305,MATCH(B572&amp;"",'المكونات'!$A$6:$A$305,0))&amp;"","مكون غير موجود"))</f>
        <v/>
      </c>
      <c r="E572" s="17">
        <f>IF(B572&amp;""="","",IFERROR(INDEX('المكونات'!$C$6:$C$305,MATCH(B572&amp;"",'المكونات'!$A$6:$A$305,0)),""))</f>
        <v/>
      </c>
      <c r="F572" s="17">
        <f>IF(AND(ISNUMBER(E572),ISNUMBER(C572)),ROUND(C572*E572,4),"")</f>
        <v/>
      </c>
      <c r="G572" s="17">
        <f>IF(ISNUMBER(F572),IF(B572&amp;""='الإعدادات'!$B$5&amp;"",ROUND(F572*(1+N('الإعدادات'!$B$6)),4),F572),"")</f>
        <v/>
      </c>
    </row>
    <row r="573">
      <c r="A573" s="5" t="n"/>
      <c r="B573" s="5" t="n"/>
      <c r="C573" s="19" t="n"/>
      <c r="D573" s="6">
        <f>IF(B573&amp;""="","",IFERROR(INDEX('المكونات'!$B$6:$B$305,MATCH(B573&amp;"",'المكونات'!$A$6:$A$305,0))&amp;"","مكون غير موجود"))</f>
        <v/>
      </c>
      <c r="E573" s="17">
        <f>IF(B573&amp;""="","",IFERROR(INDEX('المكونات'!$C$6:$C$305,MATCH(B573&amp;"",'المكونات'!$A$6:$A$305,0)),""))</f>
        <v/>
      </c>
      <c r="F573" s="17">
        <f>IF(AND(ISNUMBER(E573),ISNUMBER(C573)),ROUND(C573*E573,4),"")</f>
        <v/>
      </c>
      <c r="G573" s="17">
        <f>IF(ISNUMBER(F573),IF(B573&amp;""='الإعدادات'!$B$5&amp;"",ROUND(F573*(1+N('الإعدادات'!$B$6)),4),F573),"")</f>
        <v/>
      </c>
    </row>
    <row r="574">
      <c r="A574" s="5" t="n"/>
      <c r="B574" s="5" t="n"/>
      <c r="C574" s="19" t="n"/>
      <c r="D574" s="6">
        <f>IF(B574&amp;""="","",IFERROR(INDEX('المكونات'!$B$6:$B$305,MATCH(B574&amp;"",'المكونات'!$A$6:$A$305,0))&amp;"","مكون غير موجود"))</f>
        <v/>
      </c>
      <c r="E574" s="17">
        <f>IF(B574&amp;""="","",IFERROR(INDEX('المكونات'!$C$6:$C$305,MATCH(B574&amp;"",'المكونات'!$A$6:$A$305,0)),""))</f>
        <v/>
      </c>
      <c r="F574" s="17">
        <f>IF(AND(ISNUMBER(E574),ISNUMBER(C574)),ROUND(C574*E574,4),"")</f>
        <v/>
      </c>
      <c r="G574" s="17">
        <f>IF(ISNUMBER(F574),IF(B574&amp;""='الإعدادات'!$B$5&amp;"",ROUND(F574*(1+N('الإعدادات'!$B$6)),4),F574),"")</f>
        <v/>
      </c>
    </row>
    <row r="575">
      <c r="A575" s="5" t="n"/>
      <c r="B575" s="5" t="n"/>
      <c r="C575" s="19" t="n"/>
      <c r="D575" s="6">
        <f>IF(B575&amp;""="","",IFERROR(INDEX('المكونات'!$B$6:$B$305,MATCH(B575&amp;"",'المكونات'!$A$6:$A$305,0))&amp;"","مكون غير موجود"))</f>
        <v/>
      </c>
      <c r="E575" s="17">
        <f>IF(B575&amp;""="","",IFERROR(INDEX('المكونات'!$C$6:$C$305,MATCH(B575&amp;"",'المكونات'!$A$6:$A$305,0)),""))</f>
        <v/>
      </c>
      <c r="F575" s="17">
        <f>IF(AND(ISNUMBER(E575),ISNUMBER(C575)),ROUND(C575*E575,4),"")</f>
        <v/>
      </c>
      <c r="G575" s="17">
        <f>IF(ISNUMBER(F575),IF(B575&amp;""='الإعدادات'!$B$5&amp;"",ROUND(F575*(1+N('الإعدادات'!$B$6)),4),F575),"")</f>
        <v/>
      </c>
    </row>
    <row r="576">
      <c r="A576" s="5" t="n"/>
      <c r="B576" s="5" t="n"/>
      <c r="C576" s="19" t="n"/>
      <c r="D576" s="6">
        <f>IF(B576&amp;""="","",IFERROR(INDEX('المكونات'!$B$6:$B$305,MATCH(B576&amp;"",'المكونات'!$A$6:$A$305,0))&amp;"","مكون غير موجود"))</f>
        <v/>
      </c>
      <c r="E576" s="17">
        <f>IF(B576&amp;""="","",IFERROR(INDEX('المكونات'!$C$6:$C$305,MATCH(B576&amp;"",'المكونات'!$A$6:$A$305,0)),""))</f>
        <v/>
      </c>
      <c r="F576" s="17">
        <f>IF(AND(ISNUMBER(E576),ISNUMBER(C576)),ROUND(C576*E576,4),"")</f>
        <v/>
      </c>
      <c r="G576" s="17">
        <f>IF(ISNUMBER(F576),IF(B576&amp;""='الإعدادات'!$B$5&amp;"",ROUND(F576*(1+N('الإعدادات'!$B$6)),4),F576),"")</f>
        <v/>
      </c>
    </row>
    <row r="577">
      <c r="A577" s="5" t="n"/>
      <c r="B577" s="5" t="n"/>
      <c r="C577" s="19" t="n"/>
      <c r="D577" s="6">
        <f>IF(B577&amp;""="","",IFERROR(INDEX('المكونات'!$B$6:$B$305,MATCH(B577&amp;"",'المكونات'!$A$6:$A$305,0))&amp;"","مكون غير موجود"))</f>
        <v/>
      </c>
      <c r="E577" s="17">
        <f>IF(B577&amp;""="","",IFERROR(INDEX('المكونات'!$C$6:$C$305,MATCH(B577&amp;"",'المكونات'!$A$6:$A$305,0)),""))</f>
        <v/>
      </c>
      <c r="F577" s="17">
        <f>IF(AND(ISNUMBER(E577),ISNUMBER(C577)),ROUND(C577*E577,4),"")</f>
        <v/>
      </c>
      <c r="G577" s="17">
        <f>IF(ISNUMBER(F577),IF(B577&amp;""='الإعدادات'!$B$5&amp;"",ROUND(F577*(1+N('الإعدادات'!$B$6)),4),F577),"")</f>
        <v/>
      </c>
    </row>
    <row r="578">
      <c r="A578" s="5" t="n"/>
      <c r="B578" s="5" t="n"/>
      <c r="C578" s="19" t="n"/>
      <c r="D578" s="6">
        <f>IF(B578&amp;""="","",IFERROR(INDEX('المكونات'!$B$6:$B$305,MATCH(B578&amp;"",'المكونات'!$A$6:$A$305,0))&amp;"","مكون غير موجود"))</f>
        <v/>
      </c>
      <c r="E578" s="17">
        <f>IF(B578&amp;""="","",IFERROR(INDEX('المكونات'!$C$6:$C$305,MATCH(B578&amp;"",'المكونات'!$A$6:$A$305,0)),""))</f>
        <v/>
      </c>
      <c r="F578" s="17">
        <f>IF(AND(ISNUMBER(E578),ISNUMBER(C578)),ROUND(C578*E578,4),"")</f>
        <v/>
      </c>
      <c r="G578" s="17">
        <f>IF(ISNUMBER(F578),IF(B578&amp;""='الإعدادات'!$B$5&amp;"",ROUND(F578*(1+N('الإعدادات'!$B$6)),4),F578),"")</f>
        <v/>
      </c>
    </row>
    <row r="579">
      <c r="A579" s="5" t="n"/>
      <c r="B579" s="5" t="n"/>
      <c r="C579" s="19" t="n"/>
      <c r="D579" s="6">
        <f>IF(B579&amp;""="","",IFERROR(INDEX('المكونات'!$B$6:$B$305,MATCH(B579&amp;"",'المكونات'!$A$6:$A$305,0))&amp;"","مكون غير موجود"))</f>
        <v/>
      </c>
      <c r="E579" s="17">
        <f>IF(B579&amp;""="","",IFERROR(INDEX('المكونات'!$C$6:$C$305,MATCH(B579&amp;"",'المكونات'!$A$6:$A$305,0)),""))</f>
        <v/>
      </c>
      <c r="F579" s="17">
        <f>IF(AND(ISNUMBER(E579),ISNUMBER(C579)),ROUND(C579*E579,4),"")</f>
        <v/>
      </c>
      <c r="G579" s="17">
        <f>IF(ISNUMBER(F579),IF(B579&amp;""='الإعدادات'!$B$5&amp;"",ROUND(F579*(1+N('الإعدادات'!$B$6)),4),F579),"")</f>
        <v/>
      </c>
    </row>
    <row r="580">
      <c r="A580" s="5" t="n"/>
      <c r="B580" s="5" t="n"/>
      <c r="C580" s="19" t="n"/>
      <c r="D580" s="6">
        <f>IF(B580&amp;""="","",IFERROR(INDEX('المكونات'!$B$6:$B$305,MATCH(B580&amp;"",'المكونات'!$A$6:$A$305,0))&amp;"","مكون غير موجود"))</f>
        <v/>
      </c>
      <c r="E580" s="17">
        <f>IF(B580&amp;""="","",IFERROR(INDEX('المكونات'!$C$6:$C$305,MATCH(B580&amp;"",'المكونات'!$A$6:$A$305,0)),""))</f>
        <v/>
      </c>
      <c r="F580" s="17">
        <f>IF(AND(ISNUMBER(E580),ISNUMBER(C580)),ROUND(C580*E580,4),"")</f>
        <v/>
      </c>
      <c r="G580" s="17">
        <f>IF(ISNUMBER(F580),IF(B580&amp;""='الإعدادات'!$B$5&amp;"",ROUND(F580*(1+N('الإعدادات'!$B$6)),4),F580),"")</f>
        <v/>
      </c>
    </row>
    <row r="581">
      <c r="A581" s="5" t="n"/>
      <c r="B581" s="5" t="n"/>
      <c r="C581" s="19" t="n"/>
      <c r="D581" s="6">
        <f>IF(B581&amp;""="","",IFERROR(INDEX('المكونات'!$B$6:$B$305,MATCH(B581&amp;"",'المكونات'!$A$6:$A$305,0))&amp;"","مكون غير موجود"))</f>
        <v/>
      </c>
      <c r="E581" s="17">
        <f>IF(B581&amp;""="","",IFERROR(INDEX('المكونات'!$C$6:$C$305,MATCH(B581&amp;"",'المكونات'!$A$6:$A$305,0)),""))</f>
        <v/>
      </c>
      <c r="F581" s="17">
        <f>IF(AND(ISNUMBER(E581),ISNUMBER(C581)),ROUND(C581*E581,4),"")</f>
        <v/>
      </c>
      <c r="G581" s="17">
        <f>IF(ISNUMBER(F581),IF(B581&amp;""='الإعدادات'!$B$5&amp;"",ROUND(F581*(1+N('الإعدادات'!$B$6)),4),F581),"")</f>
        <v/>
      </c>
    </row>
    <row r="582">
      <c r="A582" s="5" t="n"/>
      <c r="B582" s="5" t="n"/>
      <c r="C582" s="19" t="n"/>
      <c r="D582" s="6">
        <f>IF(B582&amp;""="","",IFERROR(INDEX('المكونات'!$B$6:$B$305,MATCH(B582&amp;"",'المكونات'!$A$6:$A$305,0))&amp;"","مكون غير موجود"))</f>
        <v/>
      </c>
      <c r="E582" s="17">
        <f>IF(B582&amp;""="","",IFERROR(INDEX('المكونات'!$C$6:$C$305,MATCH(B582&amp;"",'المكونات'!$A$6:$A$305,0)),""))</f>
        <v/>
      </c>
      <c r="F582" s="17">
        <f>IF(AND(ISNUMBER(E582),ISNUMBER(C582)),ROUND(C582*E582,4),"")</f>
        <v/>
      </c>
      <c r="G582" s="17">
        <f>IF(ISNUMBER(F582),IF(B582&amp;""='الإعدادات'!$B$5&amp;"",ROUND(F582*(1+N('الإعدادات'!$B$6)),4),F582),"")</f>
        <v/>
      </c>
    </row>
    <row r="583">
      <c r="A583" s="5" t="n"/>
      <c r="B583" s="5" t="n"/>
      <c r="C583" s="19" t="n"/>
      <c r="D583" s="6">
        <f>IF(B583&amp;""="","",IFERROR(INDEX('المكونات'!$B$6:$B$305,MATCH(B583&amp;"",'المكونات'!$A$6:$A$305,0))&amp;"","مكون غير موجود"))</f>
        <v/>
      </c>
      <c r="E583" s="17">
        <f>IF(B583&amp;""="","",IFERROR(INDEX('المكونات'!$C$6:$C$305,MATCH(B583&amp;"",'المكونات'!$A$6:$A$305,0)),""))</f>
        <v/>
      </c>
      <c r="F583" s="17">
        <f>IF(AND(ISNUMBER(E583),ISNUMBER(C583)),ROUND(C583*E583,4),"")</f>
        <v/>
      </c>
      <c r="G583" s="17">
        <f>IF(ISNUMBER(F583),IF(B583&amp;""='الإعدادات'!$B$5&amp;"",ROUND(F583*(1+N('الإعدادات'!$B$6)),4),F583),"")</f>
        <v/>
      </c>
    </row>
    <row r="584">
      <c r="A584" s="5" t="n"/>
      <c r="B584" s="5" t="n"/>
      <c r="C584" s="19" t="n"/>
      <c r="D584" s="6">
        <f>IF(B584&amp;""="","",IFERROR(INDEX('المكونات'!$B$6:$B$305,MATCH(B584&amp;"",'المكونات'!$A$6:$A$305,0))&amp;"","مكون غير موجود"))</f>
        <v/>
      </c>
      <c r="E584" s="17">
        <f>IF(B584&amp;""="","",IFERROR(INDEX('المكونات'!$C$6:$C$305,MATCH(B584&amp;"",'المكونات'!$A$6:$A$305,0)),""))</f>
        <v/>
      </c>
      <c r="F584" s="17">
        <f>IF(AND(ISNUMBER(E584),ISNUMBER(C584)),ROUND(C584*E584,4),"")</f>
        <v/>
      </c>
      <c r="G584" s="17">
        <f>IF(ISNUMBER(F584),IF(B584&amp;""='الإعدادات'!$B$5&amp;"",ROUND(F584*(1+N('الإعدادات'!$B$6)),4),F584),"")</f>
        <v/>
      </c>
    </row>
    <row r="585">
      <c r="A585" s="5" t="n"/>
      <c r="B585" s="5" t="n"/>
      <c r="C585" s="19" t="n"/>
      <c r="D585" s="6">
        <f>IF(B585&amp;""="","",IFERROR(INDEX('المكونات'!$B$6:$B$305,MATCH(B585&amp;"",'المكونات'!$A$6:$A$305,0))&amp;"","مكون غير موجود"))</f>
        <v/>
      </c>
      <c r="E585" s="17">
        <f>IF(B585&amp;""="","",IFERROR(INDEX('المكونات'!$C$6:$C$305,MATCH(B585&amp;"",'المكونات'!$A$6:$A$305,0)),""))</f>
        <v/>
      </c>
      <c r="F585" s="17">
        <f>IF(AND(ISNUMBER(E585),ISNUMBER(C585)),ROUND(C585*E585,4),"")</f>
        <v/>
      </c>
      <c r="G585" s="17">
        <f>IF(ISNUMBER(F585),IF(B585&amp;""='الإعدادات'!$B$5&amp;"",ROUND(F585*(1+N('الإعدادات'!$B$6)),4),F585),"")</f>
        <v/>
      </c>
    </row>
    <row r="586">
      <c r="A586" s="5" t="n"/>
      <c r="B586" s="5" t="n"/>
      <c r="C586" s="19" t="n"/>
      <c r="D586" s="6">
        <f>IF(B586&amp;""="","",IFERROR(INDEX('المكونات'!$B$6:$B$305,MATCH(B586&amp;"",'المكونات'!$A$6:$A$305,0))&amp;"","مكون غير موجود"))</f>
        <v/>
      </c>
      <c r="E586" s="17">
        <f>IF(B586&amp;""="","",IFERROR(INDEX('المكونات'!$C$6:$C$305,MATCH(B586&amp;"",'المكونات'!$A$6:$A$305,0)),""))</f>
        <v/>
      </c>
      <c r="F586" s="17">
        <f>IF(AND(ISNUMBER(E586),ISNUMBER(C586)),ROUND(C586*E586,4),"")</f>
        <v/>
      </c>
      <c r="G586" s="17">
        <f>IF(ISNUMBER(F586),IF(B586&amp;""='الإعدادات'!$B$5&amp;"",ROUND(F586*(1+N('الإعدادات'!$B$6)),4),F586),"")</f>
        <v/>
      </c>
    </row>
    <row r="587">
      <c r="A587" s="5" t="n"/>
      <c r="B587" s="5" t="n"/>
      <c r="C587" s="19" t="n"/>
      <c r="D587" s="6">
        <f>IF(B587&amp;""="","",IFERROR(INDEX('المكونات'!$B$6:$B$305,MATCH(B587&amp;"",'المكونات'!$A$6:$A$305,0))&amp;"","مكون غير موجود"))</f>
        <v/>
      </c>
      <c r="E587" s="17">
        <f>IF(B587&amp;""="","",IFERROR(INDEX('المكونات'!$C$6:$C$305,MATCH(B587&amp;"",'المكونات'!$A$6:$A$305,0)),""))</f>
        <v/>
      </c>
      <c r="F587" s="17">
        <f>IF(AND(ISNUMBER(E587),ISNUMBER(C587)),ROUND(C587*E587,4),"")</f>
        <v/>
      </c>
      <c r="G587" s="17">
        <f>IF(ISNUMBER(F587),IF(B587&amp;""='الإعدادات'!$B$5&amp;"",ROUND(F587*(1+N('الإعدادات'!$B$6)),4),F587),"")</f>
        <v/>
      </c>
    </row>
    <row r="588">
      <c r="A588" s="5" t="n"/>
      <c r="B588" s="5" t="n"/>
      <c r="C588" s="19" t="n"/>
      <c r="D588" s="6">
        <f>IF(B588&amp;""="","",IFERROR(INDEX('المكونات'!$B$6:$B$305,MATCH(B588&amp;"",'المكونات'!$A$6:$A$305,0))&amp;"","مكون غير موجود"))</f>
        <v/>
      </c>
      <c r="E588" s="17">
        <f>IF(B588&amp;""="","",IFERROR(INDEX('المكونات'!$C$6:$C$305,MATCH(B588&amp;"",'المكونات'!$A$6:$A$305,0)),""))</f>
        <v/>
      </c>
      <c r="F588" s="17">
        <f>IF(AND(ISNUMBER(E588),ISNUMBER(C588)),ROUND(C588*E588,4),"")</f>
        <v/>
      </c>
      <c r="G588" s="17">
        <f>IF(ISNUMBER(F588),IF(B588&amp;""='الإعدادات'!$B$5&amp;"",ROUND(F588*(1+N('الإعدادات'!$B$6)),4),F588),"")</f>
        <v/>
      </c>
    </row>
    <row r="589">
      <c r="A589" s="5" t="n"/>
      <c r="B589" s="5" t="n"/>
      <c r="C589" s="19" t="n"/>
      <c r="D589" s="6">
        <f>IF(B589&amp;""="","",IFERROR(INDEX('المكونات'!$B$6:$B$305,MATCH(B589&amp;"",'المكونات'!$A$6:$A$305,0))&amp;"","مكون غير موجود"))</f>
        <v/>
      </c>
      <c r="E589" s="17">
        <f>IF(B589&amp;""="","",IFERROR(INDEX('المكونات'!$C$6:$C$305,MATCH(B589&amp;"",'المكونات'!$A$6:$A$305,0)),""))</f>
        <v/>
      </c>
      <c r="F589" s="17">
        <f>IF(AND(ISNUMBER(E589),ISNUMBER(C589)),ROUND(C589*E589,4),"")</f>
        <v/>
      </c>
      <c r="G589" s="17">
        <f>IF(ISNUMBER(F589),IF(B589&amp;""='الإعدادات'!$B$5&amp;"",ROUND(F589*(1+N('الإعدادات'!$B$6)),4),F589),"")</f>
        <v/>
      </c>
    </row>
    <row r="590">
      <c r="A590" s="5" t="n"/>
      <c r="B590" s="5" t="n"/>
      <c r="C590" s="19" t="n"/>
      <c r="D590" s="6">
        <f>IF(B590&amp;""="","",IFERROR(INDEX('المكونات'!$B$6:$B$305,MATCH(B590&amp;"",'المكونات'!$A$6:$A$305,0))&amp;"","مكون غير موجود"))</f>
        <v/>
      </c>
      <c r="E590" s="17">
        <f>IF(B590&amp;""="","",IFERROR(INDEX('المكونات'!$C$6:$C$305,MATCH(B590&amp;"",'المكونات'!$A$6:$A$305,0)),""))</f>
        <v/>
      </c>
      <c r="F590" s="17">
        <f>IF(AND(ISNUMBER(E590),ISNUMBER(C590)),ROUND(C590*E590,4),"")</f>
        <v/>
      </c>
      <c r="G590" s="17">
        <f>IF(ISNUMBER(F590),IF(B590&amp;""='الإعدادات'!$B$5&amp;"",ROUND(F590*(1+N('الإعدادات'!$B$6)),4),F590),"")</f>
        <v/>
      </c>
    </row>
    <row r="591">
      <c r="A591" s="5" t="n"/>
      <c r="B591" s="5" t="n"/>
      <c r="C591" s="19" t="n"/>
      <c r="D591" s="6">
        <f>IF(B591&amp;""="","",IFERROR(INDEX('المكونات'!$B$6:$B$305,MATCH(B591&amp;"",'المكونات'!$A$6:$A$305,0))&amp;"","مكون غير موجود"))</f>
        <v/>
      </c>
      <c r="E591" s="17">
        <f>IF(B591&amp;""="","",IFERROR(INDEX('المكونات'!$C$6:$C$305,MATCH(B591&amp;"",'المكونات'!$A$6:$A$305,0)),""))</f>
        <v/>
      </c>
      <c r="F591" s="17">
        <f>IF(AND(ISNUMBER(E591),ISNUMBER(C591)),ROUND(C591*E591,4),"")</f>
        <v/>
      </c>
      <c r="G591" s="17">
        <f>IF(ISNUMBER(F591),IF(B591&amp;""='الإعدادات'!$B$5&amp;"",ROUND(F591*(1+N('الإعدادات'!$B$6)),4),F591),"")</f>
        <v/>
      </c>
    </row>
    <row r="592">
      <c r="A592" s="5" t="n"/>
      <c r="B592" s="5" t="n"/>
      <c r="C592" s="19" t="n"/>
      <c r="D592" s="6">
        <f>IF(B592&amp;""="","",IFERROR(INDEX('المكونات'!$B$6:$B$305,MATCH(B592&amp;"",'المكونات'!$A$6:$A$305,0))&amp;"","مكون غير موجود"))</f>
        <v/>
      </c>
      <c r="E592" s="17">
        <f>IF(B592&amp;""="","",IFERROR(INDEX('المكونات'!$C$6:$C$305,MATCH(B592&amp;"",'المكونات'!$A$6:$A$305,0)),""))</f>
        <v/>
      </c>
      <c r="F592" s="17">
        <f>IF(AND(ISNUMBER(E592),ISNUMBER(C592)),ROUND(C592*E592,4),"")</f>
        <v/>
      </c>
      <c r="G592" s="17">
        <f>IF(ISNUMBER(F592),IF(B592&amp;""='الإعدادات'!$B$5&amp;"",ROUND(F592*(1+N('الإعدادات'!$B$6)),4),F592),"")</f>
        <v/>
      </c>
    </row>
    <row r="593">
      <c r="A593" s="5" t="n"/>
      <c r="B593" s="5" t="n"/>
      <c r="C593" s="19" t="n"/>
      <c r="D593" s="6">
        <f>IF(B593&amp;""="","",IFERROR(INDEX('المكونات'!$B$6:$B$305,MATCH(B593&amp;"",'المكونات'!$A$6:$A$305,0))&amp;"","مكون غير موجود"))</f>
        <v/>
      </c>
      <c r="E593" s="17">
        <f>IF(B593&amp;""="","",IFERROR(INDEX('المكونات'!$C$6:$C$305,MATCH(B593&amp;"",'المكونات'!$A$6:$A$305,0)),""))</f>
        <v/>
      </c>
      <c r="F593" s="17">
        <f>IF(AND(ISNUMBER(E593),ISNUMBER(C593)),ROUND(C593*E593,4),"")</f>
        <v/>
      </c>
      <c r="G593" s="17">
        <f>IF(ISNUMBER(F593),IF(B593&amp;""='الإعدادات'!$B$5&amp;"",ROUND(F593*(1+N('الإعدادات'!$B$6)),4),F593),"")</f>
        <v/>
      </c>
    </row>
    <row r="594">
      <c r="A594" s="5" t="n"/>
      <c r="B594" s="5" t="n"/>
      <c r="C594" s="19" t="n"/>
      <c r="D594" s="6">
        <f>IF(B594&amp;""="","",IFERROR(INDEX('المكونات'!$B$6:$B$305,MATCH(B594&amp;"",'المكونات'!$A$6:$A$305,0))&amp;"","مكون غير موجود"))</f>
        <v/>
      </c>
      <c r="E594" s="17">
        <f>IF(B594&amp;""="","",IFERROR(INDEX('المكونات'!$C$6:$C$305,MATCH(B594&amp;"",'المكونات'!$A$6:$A$305,0)),""))</f>
        <v/>
      </c>
      <c r="F594" s="17">
        <f>IF(AND(ISNUMBER(E594),ISNUMBER(C594)),ROUND(C594*E594,4),"")</f>
        <v/>
      </c>
      <c r="G594" s="17">
        <f>IF(ISNUMBER(F594),IF(B594&amp;""='الإعدادات'!$B$5&amp;"",ROUND(F594*(1+N('الإعدادات'!$B$6)),4),F594),"")</f>
        <v/>
      </c>
    </row>
    <row r="595">
      <c r="A595" s="5" t="n"/>
      <c r="B595" s="5" t="n"/>
      <c r="C595" s="19" t="n"/>
      <c r="D595" s="6">
        <f>IF(B595&amp;""="","",IFERROR(INDEX('المكونات'!$B$6:$B$305,MATCH(B595&amp;"",'المكونات'!$A$6:$A$305,0))&amp;"","مكون غير موجود"))</f>
        <v/>
      </c>
      <c r="E595" s="17">
        <f>IF(B595&amp;""="","",IFERROR(INDEX('المكونات'!$C$6:$C$305,MATCH(B595&amp;"",'المكونات'!$A$6:$A$305,0)),""))</f>
        <v/>
      </c>
      <c r="F595" s="17">
        <f>IF(AND(ISNUMBER(E595),ISNUMBER(C595)),ROUND(C595*E595,4),"")</f>
        <v/>
      </c>
      <c r="G595" s="17">
        <f>IF(ISNUMBER(F595),IF(B595&amp;""='الإعدادات'!$B$5&amp;"",ROUND(F595*(1+N('الإعدادات'!$B$6)),4),F595),"")</f>
        <v/>
      </c>
    </row>
    <row r="596">
      <c r="A596" s="5" t="n"/>
      <c r="B596" s="5" t="n"/>
      <c r="C596" s="19" t="n"/>
      <c r="D596" s="6">
        <f>IF(B596&amp;""="","",IFERROR(INDEX('المكونات'!$B$6:$B$305,MATCH(B596&amp;"",'المكونات'!$A$6:$A$305,0))&amp;"","مكون غير موجود"))</f>
        <v/>
      </c>
      <c r="E596" s="17">
        <f>IF(B596&amp;""="","",IFERROR(INDEX('المكونات'!$C$6:$C$305,MATCH(B596&amp;"",'المكونات'!$A$6:$A$305,0)),""))</f>
        <v/>
      </c>
      <c r="F596" s="17">
        <f>IF(AND(ISNUMBER(E596),ISNUMBER(C596)),ROUND(C596*E596,4),"")</f>
        <v/>
      </c>
      <c r="G596" s="17">
        <f>IF(ISNUMBER(F596),IF(B596&amp;""='الإعدادات'!$B$5&amp;"",ROUND(F596*(1+N('الإعدادات'!$B$6)),4),F596),"")</f>
        <v/>
      </c>
    </row>
    <row r="597">
      <c r="A597" s="5" t="n"/>
      <c r="B597" s="5" t="n"/>
      <c r="C597" s="19" t="n"/>
      <c r="D597" s="6">
        <f>IF(B597&amp;""="","",IFERROR(INDEX('المكونات'!$B$6:$B$305,MATCH(B597&amp;"",'المكونات'!$A$6:$A$305,0))&amp;"","مكون غير موجود"))</f>
        <v/>
      </c>
      <c r="E597" s="17">
        <f>IF(B597&amp;""="","",IFERROR(INDEX('المكونات'!$C$6:$C$305,MATCH(B597&amp;"",'المكونات'!$A$6:$A$305,0)),""))</f>
        <v/>
      </c>
      <c r="F597" s="17">
        <f>IF(AND(ISNUMBER(E597),ISNUMBER(C597)),ROUND(C597*E597,4),"")</f>
        <v/>
      </c>
      <c r="G597" s="17">
        <f>IF(ISNUMBER(F597),IF(B597&amp;""='الإعدادات'!$B$5&amp;"",ROUND(F597*(1+N('الإعدادات'!$B$6)),4),F597),"")</f>
        <v/>
      </c>
    </row>
    <row r="598">
      <c r="A598" s="5" t="n"/>
      <c r="B598" s="5" t="n"/>
      <c r="C598" s="19" t="n"/>
      <c r="D598" s="6">
        <f>IF(B598&amp;""="","",IFERROR(INDEX('المكونات'!$B$6:$B$305,MATCH(B598&amp;"",'المكونات'!$A$6:$A$305,0))&amp;"","مكون غير موجود"))</f>
        <v/>
      </c>
      <c r="E598" s="17">
        <f>IF(B598&amp;""="","",IFERROR(INDEX('المكونات'!$C$6:$C$305,MATCH(B598&amp;"",'المكونات'!$A$6:$A$305,0)),""))</f>
        <v/>
      </c>
      <c r="F598" s="17">
        <f>IF(AND(ISNUMBER(E598),ISNUMBER(C598)),ROUND(C598*E598,4),"")</f>
        <v/>
      </c>
      <c r="G598" s="17">
        <f>IF(ISNUMBER(F598),IF(B598&amp;""='الإعدادات'!$B$5&amp;"",ROUND(F598*(1+N('الإعدادات'!$B$6)),4),F598),"")</f>
        <v/>
      </c>
    </row>
    <row r="599">
      <c r="A599" s="5" t="n"/>
      <c r="B599" s="5" t="n"/>
      <c r="C599" s="19" t="n"/>
      <c r="D599" s="6">
        <f>IF(B599&amp;""="","",IFERROR(INDEX('المكونات'!$B$6:$B$305,MATCH(B599&amp;"",'المكونات'!$A$6:$A$305,0))&amp;"","مكون غير موجود"))</f>
        <v/>
      </c>
      <c r="E599" s="17">
        <f>IF(B599&amp;""="","",IFERROR(INDEX('المكونات'!$C$6:$C$305,MATCH(B599&amp;"",'المكونات'!$A$6:$A$305,0)),""))</f>
        <v/>
      </c>
      <c r="F599" s="17">
        <f>IF(AND(ISNUMBER(E599),ISNUMBER(C599)),ROUND(C599*E599,4),"")</f>
        <v/>
      </c>
      <c r="G599" s="17">
        <f>IF(ISNUMBER(F599),IF(B599&amp;""='الإعدادات'!$B$5&amp;"",ROUND(F599*(1+N('الإعدادات'!$B$6)),4),F599),"")</f>
        <v/>
      </c>
    </row>
    <row r="600">
      <c r="A600" s="5" t="n"/>
      <c r="B600" s="5" t="n"/>
      <c r="C600" s="19" t="n"/>
      <c r="D600" s="6">
        <f>IF(B600&amp;""="","",IFERROR(INDEX('المكونات'!$B$6:$B$305,MATCH(B600&amp;"",'المكونات'!$A$6:$A$305,0))&amp;"","مكون غير موجود"))</f>
        <v/>
      </c>
      <c r="E600" s="17">
        <f>IF(B600&amp;""="","",IFERROR(INDEX('المكونات'!$C$6:$C$305,MATCH(B600&amp;"",'المكونات'!$A$6:$A$305,0)),""))</f>
        <v/>
      </c>
      <c r="F600" s="17">
        <f>IF(AND(ISNUMBER(E600),ISNUMBER(C600)),ROUND(C600*E600,4),"")</f>
        <v/>
      </c>
      <c r="G600" s="17">
        <f>IF(ISNUMBER(F600),IF(B600&amp;""='الإعدادات'!$B$5&amp;"",ROUND(F600*(1+N('الإعدادات'!$B$6)),4),F600),"")</f>
        <v/>
      </c>
    </row>
    <row r="601">
      <c r="A601" s="5" t="n"/>
      <c r="B601" s="5" t="n"/>
      <c r="C601" s="19" t="n"/>
      <c r="D601" s="6">
        <f>IF(B601&amp;""="","",IFERROR(INDEX('المكونات'!$B$6:$B$305,MATCH(B601&amp;"",'المكونات'!$A$6:$A$305,0))&amp;"","مكون غير موجود"))</f>
        <v/>
      </c>
      <c r="E601" s="17">
        <f>IF(B601&amp;""="","",IFERROR(INDEX('المكونات'!$C$6:$C$305,MATCH(B601&amp;"",'المكونات'!$A$6:$A$305,0)),""))</f>
        <v/>
      </c>
      <c r="F601" s="17">
        <f>IF(AND(ISNUMBER(E601),ISNUMBER(C601)),ROUND(C601*E601,4),"")</f>
        <v/>
      </c>
      <c r="G601" s="17">
        <f>IF(ISNUMBER(F601),IF(B601&amp;""='الإعدادات'!$B$5&amp;"",ROUND(F601*(1+N('الإعدادات'!$B$6)),4),F601),"")</f>
        <v/>
      </c>
    </row>
    <row r="602">
      <c r="A602" s="5" t="n"/>
      <c r="B602" s="5" t="n"/>
      <c r="C602" s="19" t="n"/>
      <c r="D602" s="6">
        <f>IF(B602&amp;""="","",IFERROR(INDEX('المكونات'!$B$6:$B$305,MATCH(B602&amp;"",'المكونات'!$A$6:$A$305,0))&amp;"","مكون غير موجود"))</f>
        <v/>
      </c>
      <c r="E602" s="17">
        <f>IF(B602&amp;""="","",IFERROR(INDEX('المكونات'!$C$6:$C$305,MATCH(B602&amp;"",'المكونات'!$A$6:$A$305,0)),""))</f>
        <v/>
      </c>
      <c r="F602" s="17">
        <f>IF(AND(ISNUMBER(E602),ISNUMBER(C602)),ROUND(C602*E602,4),"")</f>
        <v/>
      </c>
      <c r="G602" s="17">
        <f>IF(ISNUMBER(F602),IF(B602&amp;""='الإعدادات'!$B$5&amp;"",ROUND(F602*(1+N('الإعدادات'!$B$6)),4),F602),"")</f>
        <v/>
      </c>
    </row>
    <row r="603">
      <c r="A603" s="5" t="n"/>
      <c r="B603" s="5" t="n"/>
      <c r="C603" s="19" t="n"/>
      <c r="D603" s="6">
        <f>IF(B603&amp;""="","",IFERROR(INDEX('المكونات'!$B$6:$B$305,MATCH(B603&amp;"",'المكونات'!$A$6:$A$305,0))&amp;"","مكون غير موجود"))</f>
        <v/>
      </c>
      <c r="E603" s="17">
        <f>IF(B603&amp;""="","",IFERROR(INDEX('المكونات'!$C$6:$C$305,MATCH(B603&amp;"",'المكونات'!$A$6:$A$305,0)),""))</f>
        <v/>
      </c>
      <c r="F603" s="17">
        <f>IF(AND(ISNUMBER(E603),ISNUMBER(C603)),ROUND(C603*E603,4),"")</f>
        <v/>
      </c>
      <c r="G603" s="17">
        <f>IF(ISNUMBER(F603),IF(B603&amp;""='الإعدادات'!$B$5&amp;"",ROUND(F603*(1+N('الإعدادات'!$B$6)),4),F603),"")</f>
        <v/>
      </c>
    </row>
    <row r="604">
      <c r="A604" s="5" t="n"/>
      <c r="B604" s="5" t="n"/>
      <c r="C604" s="19" t="n"/>
      <c r="D604" s="6">
        <f>IF(B604&amp;""="","",IFERROR(INDEX('المكونات'!$B$6:$B$305,MATCH(B604&amp;"",'المكونات'!$A$6:$A$305,0))&amp;"","مكون غير موجود"))</f>
        <v/>
      </c>
      <c r="E604" s="17">
        <f>IF(B604&amp;""="","",IFERROR(INDEX('المكونات'!$C$6:$C$305,MATCH(B604&amp;"",'المكونات'!$A$6:$A$305,0)),""))</f>
        <v/>
      </c>
      <c r="F604" s="17">
        <f>IF(AND(ISNUMBER(E604),ISNUMBER(C604)),ROUND(C604*E604,4),"")</f>
        <v/>
      </c>
      <c r="G604" s="17">
        <f>IF(ISNUMBER(F604),IF(B604&amp;""='الإعدادات'!$B$5&amp;"",ROUND(F604*(1+N('الإعدادات'!$B$6)),4),F604),"")</f>
        <v/>
      </c>
    </row>
    <row r="605">
      <c r="A605" s="5" t="n"/>
      <c r="B605" s="5" t="n"/>
      <c r="C605" s="19" t="n"/>
      <c r="D605" s="6">
        <f>IF(B605&amp;""="","",IFERROR(INDEX('المكونات'!$B$6:$B$305,MATCH(B605&amp;"",'المكونات'!$A$6:$A$305,0))&amp;"","مكون غير موجود"))</f>
        <v/>
      </c>
      <c r="E605" s="17">
        <f>IF(B605&amp;""="","",IFERROR(INDEX('المكونات'!$C$6:$C$305,MATCH(B605&amp;"",'المكونات'!$A$6:$A$305,0)),""))</f>
        <v/>
      </c>
      <c r="F605" s="17">
        <f>IF(AND(ISNUMBER(E605),ISNUMBER(C605)),ROUND(C605*E605,4),"")</f>
        <v/>
      </c>
      <c r="G605" s="17">
        <f>IF(ISNUMBER(F605),IF(B605&amp;""='الإعدادات'!$B$5&amp;"",ROUND(F605*(1+N('الإعدادات'!$B$6)),4),F605),"")</f>
        <v/>
      </c>
    </row>
    <row r="606">
      <c r="A606" s="5" t="n"/>
      <c r="B606" s="5" t="n"/>
      <c r="C606" s="19" t="n"/>
      <c r="D606" s="6">
        <f>IF(B606&amp;""="","",IFERROR(INDEX('المكونات'!$B$6:$B$305,MATCH(B606&amp;"",'المكونات'!$A$6:$A$305,0))&amp;"","مكون غير موجود"))</f>
        <v/>
      </c>
      <c r="E606" s="17">
        <f>IF(B606&amp;""="","",IFERROR(INDEX('المكونات'!$C$6:$C$305,MATCH(B606&amp;"",'المكونات'!$A$6:$A$305,0)),""))</f>
        <v/>
      </c>
      <c r="F606" s="17">
        <f>IF(AND(ISNUMBER(E606),ISNUMBER(C606)),ROUND(C606*E606,4),"")</f>
        <v/>
      </c>
      <c r="G606" s="17">
        <f>IF(ISNUMBER(F606),IF(B606&amp;""='الإعدادات'!$B$5&amp;"",ROUND(F606*(1+N('الإعدادات'!$B$6)),4),F606),"")</f>
        <v/>
      </c>
    </row>
    <row r="607">
      <c r="A607" s="5" t="n"/>
      <c r="B607" s="5" t="n"/>
      <c r="C607" s="19" t="n"/>
      <c r="D607" s="6">
        <f>IF(B607&amp;""="","",IFERROR(INDEX('المكونات'!$B$6:$B$305,MATCH(B607&amp;"",'المكونات'!$A$6:$A$305,0))&amp;"","مكون غير موجود"))</f>
        <v/>
      </c>
      <c r="E607" s="17">
        <f>IF(B607&amp;""="","",IFERROR(INDEX('المكونات'!$C$6:$C$305,MATCH(B607&amp;"",'المكونات'!$A$6:$A$305,0)),""))</f>
        <v/>
      </c>
      <c r="F607" s="17">
        <f>IF(AND(ISNUMBER(E607),ISNUMBER(C607)),ROUND(C607*E607,4),"")</f>
        <v/>
      </c>
      <c r="G607" s="17">
        <f>IF(ISNUMBER(F607),IF(B607&amp;""='الإعدادات'!$B$5&amp;"",ROUND(F607*(1+N('الإعدادات'!$B$6)),4),F607),"")</f>
        <v/>
      </c>
    </row>
    <row r="608">
      <c r="A608" s="5" t="n"/>
      <c r="B608" s="5" t="n"/>
      <c r="C608" s="19" t="n"/>
      <c r="D608" s="6">
        <f>IF(B608&amp;""="","",IFERROR(INDEX('المكونات'!$B$6:$B$305,MATCH(B608&amp;"",'المكونات'!$A$6:$A$305,0))&amp;"","مكون غير موجود"))</f>
        <v/>
      </c>
      <c r="E608" s="17">
        <f>IF(B608&amp;""="","",IFERROR(INDEX('المكونات'!$C$6:$C$305,MATCH(B608&amp;"",'المكونات'!$A$6:$A$305,0)),""))</f>
        <v/>
      </c>
      <c r="F608" s="17">
        <f>IF(AND(ISNUMBER(E608),ISNUMBER(C608)),ROUND(C608*E608,4),"")</f>
        <v/>
      </c>
      <c r="G608" s="17">
        <f>IF(ISNUMBER(F608),IF(B608&amp;""='الإعدادات'!$B$5&amp;"",ROUND(F608*(1+N('الإعدادات'!$B$6)),4),F608),"")</f>
        <v/>
      </c>
    </row>
    <row r="609">
      <c r="A609" s="5" t="n"/>
      <c r="B609" s="5" t="n"/>
      <c r="C609" s="19" t="n"/>
      <c r="D609" s="6">
        <f>IF(B609&amp;""="","",IFERROR(INDEX('المكونات'!$B$6:$B$305,MATCH(B609&amp;"",'المكونات'!$A$6:$A$305,0))&amp;"","مكون غير موجود"))</f>
        <v/>
      </c>
      <c r="E609" s="17">
        <f>IF(B609&amp;""="","",IFERROR(INDEX('المكونات'!$C$6:$C$305,MATCH(B609&amp;"",'المكونات'!$A$6:$A$305,0)),""))</f>
        <v/>
      </c>
      <c r="F609" s="17">
        <f>IF(AND(ISNUMBER(E609),ISNUMBER(C609)),ROUND(C609*E609,4),"")</f>
        <v/>
      </c>
      <c r="G609" s="17">
        <f>IF(ISNUMBER(F609),IF(B609&amp;""='الإعدادات'!$B$5&amp;"",ROUND(F609*(1+N('الإعدادات'!$B$6)),4),F609),"")</f>
        <v/>
      </c>
    </row>
    <row r="610">
      <c r="A610" s="5" t="n"/>
      <c r="B610" s="5" t="n"/>
      <c r="C610" s="19" t="n"/>
      <c r="D610" s="6">
        <f>IF(B610&amp;""="","",IFERROR(INDEX('المكونات'!$B$6:$B$305,MATCH(B610&amp;"",'المكونات'!$A$6:$A$305,0))&amp;"","مكون غير موجود"))</f>
        <v/>
      </c>
      <c r="E610" s="17">
        <f>IF(B610&amp;""="","",IFERROR(INDEX('المكونات'!$C$6:$C$305,MATCH(B610&amp;"",'المكونات'!$A$6:$A$305,0)),""))</f>
        <v/>
      </c>
      <c r="F610" s="17">
        <f>IF(AND(ISNUMBER(E610),ISNUMBER(C610)),ROUND(C610*E610,4),"")</f>
        <v/>
      </c>
      <c r="G610" s="17">
        <f>IF(ISNUMBER(F610),IF(B610&amp;""='الإعدادات'!$B$5&amp;"",ROUND(F610*(1+N('الإعدادات'!$B$6)),4),F610),"")</f>
        <v/>
      </c>
    </row>
    <row r="611">
      <c r="A611" s="5" t="n"/>
      <c r="B611" s="5" t="n"/>
      <c r="C611" s="19" t="n"/>
      <c r="D611" s="6">
        <f>IF(B611&amp;""="","",IFERROR(INDEX('المكونات'!$B$6:$B$305,MATCH(B611&amp;"",'المكونات'!$A$6:$A$305,0))&amp;"","مكون غير موجود"))</f>
        <v/>
      </c>
      <c r="E611" s="17">
        <f>IF(B611&amp;""="","",IFERROR(INDEX('المكونات'!$C$6:$C$305,MATCH(B611&amp;"",'المكونات'!$A$6:$A$305,0)),""))</f>
        <v/>
      </c>
      <c r="F611" s="17">
        <f>IF(AND(ISNUMBER(E611),ISNUMBER(C611)),ROUND(C611*E611,4),"")</f>
        <v/>
      </c>
      <c r="G611" s="17">
        <f>IF(ISNUMBER(F611),IF(B611&amp;""='الإعدادات'!$B$5&amp;"",ROUND(F611*(1+N('الإعدادات'!$B$6)),4),F611),"")</f>
        <v/>
      </c>
    </row>
    <row r="612">
      <c r="A612" s="5" t="n"/>
      <c r="B612" s="5" t="n"/>
      <c r="C612" s="19" t="n"/>
      <c r="D612" s="6">
        <f>IF(B612&amp;""="","",IFERROR(INDEX('المكونات'!$B$6:$B$305,MATCH(B612&amp;"",'المكونات'!$A$6:$A$305,0))&amp;"","مكون غير موجود"))</f>
        <v/>
      </c>
      <c r="E612" s="17">
        <f>IF(B612&amp;""="","",IFERROR(INDEX('المكونات'!$C$6:$C$305,MATCH(B612&amp;"",'المكونات'!$A$6:$A$305,0)),""))</f>
        <v/>
      </c>
      <c r="F612" s="17">
        <f>IF(AND(ISNUMBER(E612),ISNUMBER(C612)),ROUND(C612*E612,4),"")</f>
        <v/>
      </c>
      <c r="G612" s="17">
        <f>IF(ISNUMBER(F612),IF(B612&amp;""='الإعدادات'!$B$5&amp;"",ROUND(F612*(1+N('الإعدادات'!$B$6)),4),F612),"")</f>
        <v/>
      </c>
    </row>
    <row r="613">
      <c r="A613" s="5" t="n"/>
      <c r="B613" s="5" t="n"/>
      <c r="C613" s="19" t="n"/>
      <c r="D613" s="6">
        <f>IF(B613&amp;""="","",IFERROR(INDEX('المكونات'!$B$6:$B$305,MATCH(B613&amp;"",'المكونات'!$A$6:$A$305,0))&amp;"","مكون غير موجود"))</f>
        <v/>
      </c>
      <c r="E613" s="17">
        <f>IF(B613&amp;""="","",IFERROR(INDEX('المكونات'!$C$6:$C$305,MATCH(B613&amp;"",'المكونات'!$A$6:$A$305,0)),""))</f>
        <v/>
      </c>
      <c r="F613" s="17">
        <f>IF(AND(ISNUMBER(E613),ISNUMBER(C613)),ROUND(C613*E613,4),"")</f>
        <v/>
      </c>
      <c r="G613" s="17">
        <f>IF(ISNUMBER(F613),IF(B613&amp;""='الإعدادات'!$B$5&amp;"",ROUND(F613*(1+N('الإعدادات'!$B$6)),4),F613),"")</f>
        <v/>
      </c>
    </row>
    <row r="614">
      <c r="A614" s="5" t="n"/>
      <c r="B614" s="5" t="n"/>
      <c r="C614" s="19" t="n"/>
      <c r="D614" s="6">
        <f>IF(B614&amp;""="","",IFERROR(INDEX('المكونات'!$B$6:$B$305,MATCH(B614&amp;"",'المكونات'!$A$6:$A$305,0))&amp;"","مكون غير موجود"))</f>
        <v/>
      </c>
      <c r="E614" s="17">
        <f>IF(B614&amp;""="","",IFERROR(INDEX('المكونات'!$C$6:$C$305,MATCH(B614&amp;"",'المكونات'!$A$6:$A$305,0)),""))</f>
        <v/>
      </c>
      <c r="F614" s="17">
        <f>IF(AND(ISNUMBER(E614),ISNUMBER(C614)),ROUND(C614*E614,4),"")</f>
        <v/>
      </c>
      <c r="G614" s="17">
        <f>IF(ISNUMBER(F614),IF(B614&amp;""='الإعدادات'!$B$5&amp;"",ROUND(F614*(1+N('الإعدادات'!$B$6)),4),F614),"")</f>
        <v/>
      </c>
    </row>
    <row r="615">
      <c r="A615" s="5" t="n"/>
      <c r="B615" s="5" t="n"/>
      <c r="C615" s="19" t="n"/>
      <c r="D615" s="6">
        <f>IF(B615&amp;""="","",IFERROR(INDEX('المكونات'!$B$6:$B$305,MATCH(B615&amp;"",'المكونات'!$A$6:$A$305,0))&amp;"","مكون غير موجود"))</f>
        <v/>
      </c>
      <c r="E615" s="17">
        <f>IF(B615&amp;""="","",IFERROR(INDEX('المكونات'!$C$6:$C$305,MATCH(B615&amp;"",'المكونات'!$A$6:$A$305,0)),""))</f>
        <v/>
      </c>
      <c r="F615" s="17">
        <f>IF(AND(ISNUMBER(E615),ISNUMBER(C615)),ROUND(C615*E615,4),"")</f>
        <v/>
      </c>
      <c r="G615" s="17">
        <f>IF(ISNUMBER(F615),IF(B615&amp;""='الإعدادات'!$B$5&amp;"",ROUND(F615*(1+N('الإعدادات'!$B$6)),4),F615),"")</f>
        <v/>
      </c>
    </row>
    <row r="616">
      <c r="A616" s="5" t="n"/>
      <c r="B616" s="5" t="n"/>
      <c r="C616" s="19" t="n"/>
      <c r="D616" s="6">
        <f>IF(B616&amp;""="","",IFERROR(INDEX('المكونات'!$B$6:$B$305,MATCH(B616&amp;"",'المكونات'!$A$6:$A$305,0))&amp;"","مكون غير موجود"))</f>
        <v/>
      </c>
      <c r="E616" s="17">
        <f>IF(B616&amp;""="","",IFERROR(INDEX('المكونات'!$C$6:$C$305,MATCH(B616&amp;"",'المكونات'!$A$6:$A$305,0)),""))</f>
        <v/>
      </c>
      <c r="F616" s="17">
        <f>IF(AND(ISNUMBER(E616),ISNUMBER(C616)),ROUND(C616*E616,4),"")</f>
        <v/>
      </c>
      <c r="G616" s="17">
        <f>IF(ISNUMBER(F616),IF(B616&amp;""='الإعدادات'!$B$5&amp;"",ROUND(F616*(1+N('الإعدادات'!$B$6)),4),F616),"")</f>
        <v/>
      </c>
    </row>
    <row r="617">
      <c r="A617" s="5" t="n"/>
      <c r="B617" s="5" t="n"/>
      <c r="C617" s="19" t="n"/>
      <c r="D617" s="6">
        <f>IF(B617&amp;""="","",IFERROR(INDEX('المكونات'!$B$6:$B$305,MATCH(B617&amp;"",'المكونات'!$A$6:$A$305,0))&amp;"","مكون غير موجود"))</f>
        <v/>
      </c>
      <c r="E617" s="17">
        <f>IF(B617&amp;""="","",IFERROR(INDEX('المكونات'!$C$6:$C$305,MATCH(B617&amp;"",'المكونات'!$A$6:$A$305,0)),""))</f>
        <v/>
      </c>
      <c r="F617" s="17">
        <f>IF(AND(ISNUMBER(E617),ISNUMBER(C617)),ROUND(C617*E617,4),"")</f>
        <v/>
      </c>
      <c r="G617" s="17">
        <f>IF(ISNUMBER(F617),IF(B617&amp;""='الإعدادات'!$B$5&amp;"",ROUND(F617*(1+N('الإعدادات'!$B$6)),4),F617),"")</f>
        <v/>
      </c>
    </row>
    <row r="618">
      <c r="A618" s="5" t="n"/>
      <c r="B618" s="5" t="n"/>
      <c r="C618" s="19" t="n"/>
      <c r="D618" s="6">
        <f>IF(B618&amp;""="","",IFERROR(INDEX('المكونات'!$B$6:$B$305,MATCH(B618&amp;"",'المكونات'!$A$6:$A$305,0))&amp;"","مكون غير موجود"))</f>
        <v/>
      </c>
      <c r="E618" s="17">
        <f>IF(B618&amp;""="","",IFERROR(INDEX('المكونات'!$C$6:$C$305,MATCH(B618&amp;"",'المكونات'!$A$6:$A$305,0)),""))</f>
        <v/>
      </c>
      <c r="F618" s="17">
        <f>IF(AND(ISNUMBER(E618),ISNUMBER(C618)),ROUND(C618*E618,4),"")</f>
        <v/>
      </c>
      <c r="G618" s="17">
        <f>IF(ISNUMBER(F618),IF(B618&amp;""='الإعدادات'!$B$5&amp;"",ROUND(F618*(1+N('الإعدادات'!$B$6)),4),F618),"")</f>
        <v/>
      </c>
    </row>
    <row r="619">
      <c r="A619" s="5" t="n"/>
      <c r="B619" s="5" t="n"/>
      <c r="C619" s="19" t="n"/>
      <c r="D619" s="6">
        <f>IF(B619&amp;""="","",IFERROR(INDEX('المكونات'!$B$6:$B$305,MATCH(B619&amp;"",'المكونات'!$A$6:$A$305,0))&amp;"","مكون غير موجود"))</f>
        <v/>
      </c>
      <c r="E619" s="17">
        <f>IF(B619&amp;""="","",IFERROR(INDEX('المكونات'!$C$6:$C$305,MATCH(B619&amp;"",'المكونات'!$A$6:$A$305,0)),""))</f>
        <v/>
      </c>
      <c r="F619" s="17">
        <f>IF(AND(ISNUMBER(E619),ISNUMBER(C619)),ROUND(C619*E619,4),"")</f>
        <v/>
      </c>
      <c r="G619" s="17">
        <f>IF(ISNUMBER(F619),IF(B619&amp;""='الإعدادات'!$B$5&amp;"",ROUND(F619*(1+N('الإعدادات'!$B$6)),4),F619),"")</f>
        <v/>
      </c>
    </row>
    <row r="620">
      <c r="A620" s="5" t="n"/>
      <c r="B620" s="5" t="n"/>
      <c r="C620" s="19" t="n"/>
      <c r="D620" s="6">
        <f>IF(B620&amp;""="","",IFERROR(INDEX('المكونات'!$B$6:$B$305,MATCH(B620&amp;"",'المكونات'!$A$6:$A$305,0))&amp;"","مكون غير موجود"))</f>
        <v/>
      </c>
      <c r="E620" s="17">
        <f>IF(B620&amp;""="","",IFERROR(INDEX('المكونات'!$C$6:$C$305,MATCH(B620&amp;"",'المكونات'!$A$6:$A$305,0)),""))</f>
        <v/>
      </c>
      <c r="F620" s="17">
        <f>IF(AND(ISNUMBER(E620),ISNUMBER(C620)),ROUND(C620*E620,4),"")</f>
        <v/>
      </c>
      <c r="G620" s="17">
        <f>IF(ISNUMBER(F620),IF(B620&amp;""='الإعدادات'!$B$5&amp;"",ROUND(F620*(1+N('الإعدادات'!$B$6)),4),F620),"")</f>
        <v/>
      </c>
    </row>
    <row r="621">
      <c r="A621" s="5" t="n"/>
      <c r="B621" s="5" t="n"/>
      <c r="C621" s="19" t="n"/>
      <c r="D621" s="6">
        <f>IF(B621&amp;""="","",IFERROR(INDEX('المكونات'!$B$6:$B$305,MATCH(B621&amp;"",'المكونات'!$A$6:$A$305,0))&amp;"","مكون غير موجود"))</f>
        <v/>
      </c>
      <c r="E621" s="17">
        <f>IF(B621&amp;""="","",IFERROR(INDEX('المكونات'!$C$6:$C$305,MATCH(B621&amp;"",'المكونات'!$A$6:$A$305,0)),""))</f>
        <v/>
      </c>
      <c r="F621" s="17">
        <f>IF(AND(ISNUMBER(E621),ISNUMBER(C621)),ROUND(C621*E621,4),"")</f>
        <v/>
      </c>
      <c r="G621" s="17">
        <f>IF(ISNUMBER(F621),IF(B621&amp;""='الإعدادات'!$B$5&amp;"",ROUND(F621*(1+N('الإعدادات'!$B$6)),4),F621),"")</f>
        <v/>
      </c>
    </row>
    <row r="622">
      <c r="A622" s="5" t="n"/>
      <c r="B622" s="5" t="n"/>
      <c r="C622" s="19" t="n"/>
      <c r="D622" s="6">
        <f>IF(B622&amp;""="","",IFERROR(INDEX('المكونات'!$B$6:$B$305,MATCH(B622&amp;"",'المكونات'!$A$6:$A$305,0))&amp;"","مكون غير موجود"))</f>
        <v/>
      </c>
      <c r="E622" s="17">
        <f>IF(B622&amp;""="","",IFERROR(INDEX('المكونات'!$C$6:$C$305,MATCH(B622&amp;"",'المكونات'!$A$6:$A$305,0)),""))</f>
        <v/>
      </c>
      <c r="F622" s="17">
        <f>IF(AND(ISNUMBER(E622),ISNUMBER(C622)),ROUND(C622*E622,4),"")</f>
        <v/>
      </c>
      <c r="G622" s="17">
        <f>IF(ISNUMBER(F622),IF(B622&amp;""='الإعدادات'!$B$5&amp;"",ROUND(F622*(1+N('الإعدادات'!$B$6)),4),F622),"")</f>
        <v/>
      </c>
    </row>
    <row r="623">
      <c r="A623" s="5" t="n"/>
      <c r="B623" s="5" t="n"/>
      <c r="C623" s="19" t="n"/>
      <c r="D623" s="6">
        <f>IF(B623&amp;""="","",IFERROR(INDEX('المكونات'!$B$6:$B$305,MATCH(B623&amp;"",'المكونات'!$A$6:$A$305,0))&amp;"","مكون غير موجود"))</f>
        <v/>
      </c>
      <c r="E623" s="17">
        <f>IF(B623&amp;""="","",IFERROR(INDEX('المكونات'!$C$6:$C$305,MATCH(B623&amp;"",'المكونات'!$A$6:$A$305,0)),""))</f>
        <v/>
      </c>
      <c r="F623" s="17">
        <f>IF(AND(ISNUMBER(E623),ISNUMBER(C623)),ROUND(C623*E623,4),"")</f>
        <v/>
      </c>
      <c r="G623" s="17">
        <f>IF(ISNUMBER(F623),IF(B623&amp;""='الإعدادات'!$B$5&amp;"",ROUND(F623*(1+N('الإعدادات'!$B$6)),4),F623),"")</f>
        <v/>
      </c>
    </row>
    <row r="624">
      <c r="A624" s="5" t="n"/>
      <c r="B624" s="5" t="n"/>
      <c r="C624" s="19" t="n"/>
      <c r="D624" s="6">
        <f>IF(B624&amp;""="","",IFERROR(INDEX('المكونات'!$B$6:$B$305,MATCH(B624&amp;"",'المكونات'!$A$6:$A$305,0))&amp;"","مكون غير موجود"))</f>
        <v/>
      </c>
      <c r="E624" s="17">
        <f>IF(B624&amp;""="","",IFERROR(INDEX('المكونات'!$C$6:$C$305,MATCH(B624&amp;"",'المكونات'!$A$6:$A$305,0)),""))</f>
        <v/>
      </c>
      <c r="F624" s="17">
        <f>IF(AND(ISNUMBER(E624),ISNUMBER(C624)),ROUND(C624*E624,4),"")</f>
        <v/>
      </c>
      <c r="G624" s="17">
        <f>IF(ISNUMBER(F624),IF(B624&amp;""='الإعدادات'!$B$5&amp;"",ROUND(F624*(1+N('الإعدادات'!$B$6)),4),F624),"")</f>
        <v/>
      </c>
    </row>
    <row r="625">
      <c r="A625" s="5" t="n"/>
      <c r="B625" s="5" t="n"/>
      <c r="C625" s="19" t="n"/>
      <c r="D625" s="6">
        <f>IF(B625&amp;""="","",IFERROR(INDEX('المكونات'!$B$6:$B$305,MATCH(B625&amp;"",'المكونات'!$A$6:$A$305,0))&amp;"","مكون غير موجود"))</f>
        <v/>
      </c>
      <c r="E625" s="17">
        <f>IF(B625&amp;""="","",IFERROR(INDEX('المكونات'!$C$6:$C$305,MATCH(B625&amp;"",'المكونات'!$A$6:$A$305,0)),""))</f>
        <v/>
      </c>
      <c r="F625" s="17">
        <f>IF(AND(ISNUMBER(E625),ISNUMBER(C625)),ROUND(C625*E625,4),"")</f>
        <v/>
      </c>
      <c r="G625" s="17">
        <f>IF(ISNUMBER(F625),IF(B625&amp;""='الإعدادات'!$B$5&amp;"",ROUND(F625*(1+N('الإعدادات'!$B$6)),4),F625),"")</f>
        <v/>
      </c>
    </row>
    <row r="626">
      <c r="A626" s="5" t="n"/>
      <c r="B626" s="5" t="n"/>
      <c r="C626" s="19" t="n"/>
      <c r="D626" s="6">
        <f>IF(B626&amp;""="","",IFERROR(INDEX('المكونات'!$B$6:$B$305,MATCH(B626&amp;"",'المكونات'!$A$6:$A$305,0))&amp;"","مكون غير موجود"))</f>
        <v/>
      </c>
      <c r="E626" s="17">
        <f>IF(B626&amp;""="","",IFERROR(INDEX('المكونات'!$C$6:$C$305,MATCH(B626&amp;"",'المكونات'!$A$6:$A$305,0)),""))</f>
        <v/>
      </c>
      <c r="F626" s="17">
        <f>IF(AND(ISNUMBER(E626),ISNUMBER(C626)),ROUND(C626*E626,4),"")</f>
        <v/>
      </c>
      <c r="G626" s="17">
        <f>IF(ISNUMBER(F626),IF(B626&amp;""='الإعدادات'!$B$5&amp;"",ROUND(F626*(1+N('الإعدادات'!$B$6)),4),F626),"")</f>
        <v/>
      </c>
    </row>
    <row r="627">
      <c r="A627" s="5" t="n"/>
      <c r="B627" s="5" t="n"/>
      <c r="C627" s="19" t="n"/>
      <c r="D627" s="6">
        <f>IF(B627&amp;""="","",IFERROR(INDEX('المكونات'!$B$6:$B$305,MATCH(B627&amp;"",'المكونات'!$A$6:$A$305,0))&amp;"","مكون غير موجود"))</f>
        <v/>
      </c>
      <c r="E627" s="17">
        <f>IF(B627&amp;""="","",IFERROR(INDEX('المكونات'!$C$6:$C$305,MATCH(B627&amp;"",'المكونات'!$A$6:$A$305,0)),""))</f>
        <v/>
      </c>
      <c r="F627" s="17">
        <f>IF(AND(ISNUMBER(E627),ISNUMBER(C627)),ROUND(C627*E627,4),"")</f>
        <v/>
      </c>
      <c r="G627" s="17">
        <f>IF(ISNUMBER(F627),IF(B627&amp;""='الإعدادات'!$B$5&amp;"",ROUND(F627*(1+N('الإعدادات'!$B$6)),4),F627),"")</f>
        <v/>
      </c>
    </row>
    <row r="628">
      <c r="A628" s="5" t="n"/>
      <c r="B628" s="5" t="n"/>
      <c r="C628" s="19" t="n"/>
      <c r="D628" s="6">
        <f>IF(B628&amp;""="","",IFERROR(INDEX('المكونات'!$B$6:$B$305,MATCH(B628&amp;"",'المكونات'!$A$6:$A$305,0))&amp;"","مكون غير موجود"))</f>
        <v/>
      </c>
      <c r="E628" s="17">
        <f>IF(B628&amp;""="","",IFERROR(INDEX('المكونات'!$C$6:$C$305,MATCH(B628&amp;"",'المكونات'!$A$6:$A$305,0)),""))</f>
        <v/>
      </c>
      <c r="F628" s="17">
        <f>IF(AND(ISNUMBER(E628),ISNUMBER(C628)),ROUND(C628*E628,4),"")</f>
        <v/>
      </c>
      <c r="G628" s="17">
        <f>IF(ISNUMBER(F628),IF(B628&amp;""='الإعدادات'!$B$5&amp;"",ROUND(F628*(1+N('الإعدادات'!$B$6)),4),F628),"")</f>
        <v/>
      </c>
    </row>
    <row r="629">
      <c r="A629" s="5" t="n"/>
      <c r="B629" s="5" t="n"/>
      <c r="C629" s="19" t="n"/>
      <c r="D629" s="6">
        <f>IF(B629&amp;""="","",IFERROR(INDEX('المكونات'!$B$6:$B$305,MATCH(B629&amp;"",'المكونات'!$A$6:$A$305,0))&amp;"","مكون غير موجود"))</f>
        <v/>
      </c>
      <c r="E629" s="17">
        <f>IF(B629&amp;""="","",IFERROR(INDEX('المكونات'!$C$6:$C$305,MATCH(B629&amp;"",'المكونات'!$A$6:$A$305,0)),""))</f>
        <v/>
      </c>
      <c r="F629" s="17">
        <f>IF(AND(ISNUMBER(E629),ISNUMBER(C629)),ROUND(C629*E629,4),"")</f>
        <v/>
      </c>
      <c r="G629" s="17">
        <f>IF(ISNUMBER(F629),IF(B629&amp;""='الإعدادات'!$B$5&amp;"",ROUND(F629*(1+N('الإعدادات'!$B$6)),4),F629),"")</f>
        <v/>
      </c>
    </row>
    <row r="630">
      <c r="A630" s="5" t="n"/>
      <c r="B630" s="5" t="n"/>
      <c r="C630" s="19" t="n"/>
      <c r="D630" s="6">
        <f>IF(B630&amp;""="","",IFERROR(INDEX('المكونات'!$B$6:$B$305,MATCH(B630&amp;"",'المكونات'!$A$6:$A$305,0))&amp;"","مكون غير موجود"))</f>
        <v/>
      </c>
      <c r="E630" s="17">
        <f>IF(B630&amp;""="","",IFERROR(INDEX('المكونات'!$C$6:$C$305,MATCH(B630&amp;"",'المكونات'!$A$6:$A$305,0)),""))</f>
        <v/>
      </c>
      <c r="F630" s="17">
        <f>IF(AND(ISNUMBER(E630),ISNUMBER(C630)),ROUND(C630*E630,4),"")</f>
        <v/>
      </c>
      <c r="G630" s="17">
        <f>IF(ISNUMBER(F630),IF(B630&amp;""='الإعدادات'!$B$5&amp;"",ROUND(F630*(1+N('الإعدادات'!$B$6)),4),F630),"")</f>
        <v/>
      </c>
    </row>
    <row r="631">
      <c r="A631" s="5" t="n"/>
      <c r="B631" s="5" t="n"/>
      <c r="C631" s="19" t="n"/>
      <c r="D631" s="6">
        <f>IF(B631&amp;""="","",IFERROR(INDEX('المكونات'!$B$6:$B$305,MATCH(B631&amp;"",'المكونات'!$A$6:$A$305,0))&amp;"","مكون غير موجود"))</f>
        <v/>
      </c>
      <c r="E631" s="17">
        <f>IF(B631&amp;""="","",IFERROR(INDEX('المكونات'!$C$6:$C$305,MATCH(B631&amp;"",'المكونات'!$A$6:$A$305,0)),""))</f>
        <v/>
      </c>
      <c r="F631" s="17">
        <f>IF(AND(ISNUMBER(E631),ISNUMBER(C631)),ROUND(C631*E631,4),"")</f>
        <v/>
      </c>
      <c r="G631" s="17">
        <f>IF(ISNUMBER(F631),IF(B631&amp;""='الإعدادات'!$B$5&amp;"",ROUND(F631*(1+N('الإعدادات'!$B$6)),4),F631),"")</f>
        <v/>
      </c>
    </row>
    <row r="632">
      <c r="A632" s="5" t="n"/>
      <c r="B632" s="5" t="n"/>
      <c r="C632" s="19" t="n"/>
      <c r="D632" s="6">
        <f>IF(B632&amp;""="","",IFERROR(INDEX('المكونات'!$B$6:$B$305,MATCH(B632&amp;"",'المكونات'!$A$6:$A$305,0))&amp;"","مكون غير موجود"))</f>
        <v/>
      </c>
      <c r="E632" s="17">
        <f>IF(B632&amp;""="","",IFERROR(INDEX('المكونات'!$C$6:$C$305,MATCH(B632&amp;"",'المكونات'!$A$6:$A$305,0)),""))</f>
        <v/>
      </c>
      <c r="F632" s="17">
        <f>IF(AND(ISNUMBER(E632),ISNUMBER(C632)),ROUND(C632*E632,4),"")</f>
        <v/>
      </c>
      <c r="G632" s="17">
        <f>IF(ISNUMBER(F632),IF(B632&amp;""='الإعدادات'!$B$5&amp;"",ROUND(F632*(1+N('الإعدادات'!$B$6)),4),F632),"")</f>
        <v/>
      </c>
    </row>
    <row r="633">
      <c r="A633" s="5" t="n"/>
      <c r="B633" s="5" t="n"/>
      <c r="C633" s="19" t="n"/>
      <c r="D633" s="6">
        <f>IF(B633&amp;""="","",IFERROR(INDEX('المكونات'!$B$6:$B$305,MATCH(B633&amp;"",'المكونات'!$A$6:$A$305,0))&amp;"","مكون غير موجود"))</f>
        <v/>
      </c>
      <c r="E633" s="17">
        <f>IF(B633&amp;""="","",IFERROR(INDEX('المكونات'!$C$6:$C$305,MATCH(B633&amp;"",'المكونات'!$A$6:$A$305,0)),""))</f>
        <v/>
      </c>
      <c r="F633" s="17">
        <f>IF(AND(ISNUMBER(E633),ISNUMBER(C633)),ROUND(C633*E633,4),"")</f>
        <v/>
      </c>
      <c r="G633" s="17">
        <f>IF(ISNUMBER(F633),IF(B633&amp;""='الإعدادات'!$B$5&amp;"",ROUND(F633*(1+N('الإعدادات'!$B$6)),4),F633),"")</f>
        <v/>
      </c>
    </row>
    <row r="634">
      <c r="A634" s="5" t="n"/>
      <c r="B634" s="5" t="n"/>
      <c r="C634" s="19" t="n"/>
      <c r="D634" s="6">
        <f>IF(B634&amp;""="","",IFERROR(INDEX('المكونات'!$B$6:$B$305,MATCH(B634&amp;"",'المكونات'!$A$6:$A$305,0))&amp;"","مكون غير موجود"))</f>
        <v/>
      </c>
      <c r="E634" s="17">
        <f>IF(B634&amp;""="","",IFERROR(INDEX('المكونات'!$C$6:$C$305,MATCH(B634&amp;"",'المكونات'!$A$6:$A$305,0)),""))</f>
        <v/>
      </c>
      <c r="F634" s="17">
        <f>IF(AND(ISNUMBER(E634),ISNUMBER(C634)),ROUND(C634*E634,4),"")</f>
        <v/>
      </c>
      <c r="G634" s="17">
        <f>IF(ISNUMBER(F634),IF(B634&amp;""='الإعدادات'!$B$5&amp;"",ROUND(F634*(1+N('الإعدادات'!$B$6)),4),F634),"")</f>
        <v/>
      </c>
    </row>
    <row r="635">
      <c r="A635" s="5" t="n"/>
      <c r="B635" s="5" t="n"/>
      <c r="C635" s="19" t="n"/>
      <c r="D635" s="6">
        <f>IF(B635&amp;""="","",IFERROR(INDEX('المكونات'!$B$6:$B$305,MATCH(B635&amp;"",'المكونات'!$A$6:$A$305,0))&amp;"","مكون غير موجود"))</f>
        <v/>
      </c>
      <c r="E635" s="17">
        <f>IF(B635&amp;""="","",IFERROR(INDEX('المكونات'!$C$6:$C$305,MATCH(B635&amp;"",'المكونات'!$A$6:$A$305,0)),""))</f>
        <v/>
      </c>
      <c r="F635" s="17">
        <f>IF(AND(ISNUMBER(E635),ISNUMBER(C635)),ROUND(C635*E635,4),"")</f>
        <v/>
      </c>
      <c r="G635" s="17">
        <f>IF(ISNUMBER(F635),IF(B635&amp;""='الإعدادات'!$B$5&amp;"",ROUND(F635*(1+N('الإعدادات'!$B$6)),4),F635),"")</f>
        <v/>
      </c>
    </row>
    <row r="636">
      <c r="A636" s="5" t="n"/>
      <c r="B636" s="5" t="n"/>
      <c r="C636" s="19" t="n"/>
      <c r="D636" s="6">
        <f>IF(B636&amp;""="","",IFERROR(INDEX('المكونات'!$B$6:$B$305,MATCH(B636&amp;"",'المكونات'!$A$6:$A$305,0))&amp;"","مكون غير موجود"))</f>
        <v/>
      </c>
      <c r="E636" s="17">
        <f>IF(B636&amp;""="","",IFERROR(INDEX('المكونات'!$C$6:$C$305,MATCH(B636&amp;"",'المكونات'!$A$6:$A$305,0)),""))</f>
        <v/>
      </c>
      <c r="F636" s="17">
        <f>IF(AND(ISNUMBER(E636),ISNUMBER(C636)),ROUND(C636*E636,4),"")</f>
        <v/>
      </c>
      <c r="G636" s="17">
        <f>IF(ISNUMBER(F636),IF(B636&amp;""='الإعدادات'!$B$5&amp;"",ROUND(F636*(1+N('الإعدادات'!$B$6)),4),F636),"")</f>
        <v/>
      </c>
    </row>
    <row r="637">
      <c r="A637" s="5" t="n"/>
      <c r="B637" s="5" t="n"/>
      <c r="C637" s="19" t="n"/>
      <c r="D637" s="6">
        <f>IF(B637&amp;""="","",IFERROR(INDEX('المكونات'!$B$6:$B$305,MATCH(B637&amp;"",'المكونات'!$A$6:$A$305,0))&amp;"","مكون غير موجود"))</f>
        <v/>
      </c>
      <c r="E637" s="17">
        <f>IF(B637&amp;""="","",IFERROR(INDEX('المكونات'!$C$6:$C$305,MATCH(B637&amp;"",'المكونات'!$A$6:$A$305,0)),""))</f>
        <v/>
      </c>
      <c r="F637" s="17">
        <f>IF(AND(ISNUMBER(E637),ISNUMBER(C637)),ROUND(C637*E637,4),"")</f>
        <v/>
      </c>
      <c r="G637" s="17">
        <f>IF(ISNUMBER(F637),IF(B637&amp;""='الإعدادات'!$B$5&amp;"",ROUND(F637*(1+N('الإعدادات'!$B$6)),4),F637),"")</f>
        <v/>
      </c>
    </row>
    <row r="638">
      <c r="A638" s="5" t="n"/>
      <c r="B638" s="5" t="n"/>
      <c r="C638" s="19" t="n"/>
      <c r="D638" s="6">
        <f>IF(B638&amp;""="","",IFERROR(INDEX('المكونات'!$B$6:$B$305,MATCH(B638&amp;"",'المكونات'!$A$6:$A$305,0))&amp;"","مكون غير موجود"))</f>
        <v/>
      </c>
      <c r="E638" s="17">
        <f>IF(B638&amp;""="","",IFERROR(INDEX('المكونات'!$C$6:$C$305,MATCH(B638&amp;"",'المكونات'!$A$6:$A$305,0)),""))</f>
        <v/>
      </c>
      <c r="F638" s="17">
        <f>IF(AND(ISNUMBER(E638),ISNUMBER(C638)),ROUND(C638*E638,4),"")</f>
        <v/>
      </c>
      <c r="G638" s="17">
        <f>IF(ISNUMBER(F638),IF(B638&amp;""='الإعدادات'!$B$5&amp;"",ROUND(F638*(1+N('الإعدادات'!$B$6)),4),F638),"")</f>
        <v/>
      </c>
    </row>
    <row r="639">
      <c r="A639" s="5" t="n"/>
      <c r="B639" s="5" t="n"/>
      <c r="C639" s="19" t="n"/>
      <c r="D639" s="6">
        <f>IF(B639&amp;""="","",IFERROR(INDEX('المكونات'!$B$6:$B$305,MATCH(B639&amp;"",'المكونات'!$A$6:$A$305,0))&amp;"","مكون غير موجود"))</f>
        <v/>
      </c>
      <c r="E639" s="17">
        <f>IF(B639&amp;""="","",IFERROR(INDEX('المكونات'!$C$6:$C$305,MATCH(B639&amp;"",'المكونات'!$A$6:$A$305,0)),""))</f>
        <v/>
      </c>
      <c r="F639" s="17">
        <f>IF(AND(ISNUMBER(E639),ISNUMBER(C639)),ROUND(C639*E639,4),"")</f>
        <v/>
      </c>
      <c r="G639" s="17">
        <f>IF(ISNUMBER(F639),IF(B639&amp;""='الإعدادات'!$B$5&amp;"",ROUND(F639*(1+N('الإعدادات'!$B$6)),4),F639),"")</f>
        <v/>
      </c>
    </row>
    <row r="640">
      <c r="A640" s="5" t="n"/>
      <c r="B640" s="5" t="n"/>
      <c r="C640" s="19" t="n"/>
      <c r="D640" s="6">
        <f>IF(B640&amp;""="","",IFERROR(INDEX('المكونات'!$B$6:$B$305,MATCH(B640&amp;"",'المكونات'!$A$6:$A$305,0))&amp;"","مكون غير موجود"))</f>
        <v/>
      </c>
      <c r="E640" s="17">
        <f>IF(B640&amp;""="","",IFERROR(INDEX('المكونات'!$C$6:$C$305,MATCH(B640&amp;"",'المكونات'!$A$6:$A$305,0)),""))</f>
        <v/>
      </c>
      <c r="F640" s="17">
        <f>IF(AND(ISNUMBER(E640),ISNUMBER(C640)),ROUND(C640*E640,4),"")</f>
        <v/>
      </c>
      <c r="G640" s="17">
        <f>IF(ISNUMBER(F640),IF(B640&amp;""='الإعدادات'!$B$5&amp;"",ROUND(F640*(1+N('الإعدادات'!$B$6)),4),F640),"")</f>
        <v/>
      </c>
    </row>
    <row r="641">
      <c r="A641" s="5" t="n"/>
      <c r="B641" s="5" t="n"/>
      <c r="C641" s="19" t="n"/>
      <c r="D641" s="6">
        <f>IF(B641&amp;""="","",IFERROR(INDEX('المكونات'!$B$6:$B$305,MATCH(B641&amp;"",'المكونات'!$A$6:$A$305,0))&amp;"","مكون غير موجود"))</f>
        <v/>
      </c>
      <c r="E641" s="17">
        <f>IF(B641&amp;""="","",IFERROR(INDEX('المكونات'!$C$6:$C$305,MATCH(B641&amp;"",'المكونات'!$A$6:$A$305,0)),""))</f>
        <v/>
      </c>
      <c r="F641" s="17">
        <f>IF(AND(ISNUMBER(E641),ISNUMBER(C641)),ROUND(C641*E641,4),"")</f>
        <v/>
      </c>
      <c r="G641" s="17">
        <f>IF(ISNUMBER(F641),IF(B641&amp;""='الإعدادات'!$B$5&amp;"",ROUND(F641*(1+N('الإعدادات'!$B$6)),4),F641),"")</f>
        <v/>
      </c>
    </row>
    <row r="642">
      <c r="A642" s="5" t="n"/>
      <c r="B642" s="5" t="n"/>
      <c r="C642" s="19" t="n"/>
      <c r="D642" s="6">
        <f>IF(B642&amp;""="","",IFERROR(INDEX('المكونات'!$B$6:$B$305,MATCH(B642&amp;"",'المكونات'!$A$6:$A$305,0))&amp;"","مكون غير موجود"))</f>
        <v/>
      </c>
      <c r="E642" s="17">
        <f>IF(B642&amp;""="","",IFERROR(INDEX('المكونات'!$C$6:$C$305,MATCH(B642&amp;"",'المكونات'!$A$6:$A$305,0)),""))</f>
        <v/>
      </c>
      <c r="F642" s="17">
        <f>IF(AND(ISNUMBER(E642),ISNUMBER(C642)),ROUND(C642*E642,4),"")</f>
        <v/>
      </c>
      <c r="G642" s="17">
        <f>IF(ISNUMBER(F642),IF(B642&amp;""='الإعدادات'!$B$5&amp;"",ROUND(F642*(1+N('الإعدادات'!$B$6)),4),F642),"")</f>
        <v/>
      </c>
    </row>
    <row r="643">
      <c r="A643" s="5" t="n"/>
      <c r="B643" s="5" t="n"/>
      <c r="C643" s="19" t="n"/>
      <c r="D643" s="6">
        <f>IF(B643&amp;""="","",IFERROR(INDEX('المكونات'!$B$6:$B$305,MATCH(B643&amp;"",'المكونات'!$A$6:$A$305,0))&amp;"","مكون غير موجود"))</f>
        <v/>
      </c>
      <c r="E643" s="17">
        <f>IF(B643&amp;""="","",IFERROR(INDEX('المكونات'!$C$6:$C$305,MATCH(B643&amp;"",'المكونات'!$A$6:$A$305,0)),""))</f>
        <v/>
      </c>
      <c r="F643" s="17">
        <f>IF(AND(ISNUMBER(E643),ISNUMBER(C643)),ROUND(C643*E643,4),"")</f>
        <v/>
      </c>
      <c r="G643" s="17">
        <f>IF(ISNUMBER(F643),IF(B643&amp;""='الإعدادات'!$B$5&amp;"",ROUND(F643*(1+N('الإعدادات'!$B$6)),4),F643),"")</f>
        <v/>
      </c>
    </row>
    <row r="644">
      <c r="A644" s="5" t="n"/>
      <c r="B644" s="5" t="n"/>
      <c r="C644" s="19" t="n"/>
      <c r="D644" s="6">
        <f>IF(B644&amp;""="","",IFERROR(INDEX('المكونات'!$B$6:$B$305,MATCH(B644&amp;"",'المكونات'!$A$6:$A$305,0))&amp;"","مكون غير موجود"))</f>
        <v/>
      </c>
      <c r="E644" s="17">
        <f>IF(B644&amp;""="","",IFERROR(INDEX('المكونات'!$C$6:$C$305,MATCH(B644&amp;"",'المكونات'!$A$6:$A$305,0)),""))</f>
        <v/>
      </c>
      <c r="F644" s="17">
        <f>IF(AND(ISNUMBER(E644),ISNUMBER(C644)),ROUND(C644*E644,4),"")</f>
        <v/>
      </c>
      <c r="G644" s="17">
        <f>IF(ISNUMBER(F644),IF(B644&amp;""='الإعدادات'!$B$5&amp;"",ROUND(F644*(1+N('الإعدادات'!$B$6)),4),F644),"")</f>
        <v/>
      </c>
    </row>
    <row r="645">
      <c r="A645" s="5" t="n"/>
      <c r="B645" s="5" t="n"/>
      <c r="C645" s="19" t="n"/>
      <c r="D645" s="6">
        <f>IF(B645&amp;""="","",IFERROR(INDEX('المكونات'!$B$6:$B$305,MATCH(B645&amp;"",'المكونات'!$A$6:$A$305,0))&amp;"","مكون غير موجود"))</f>
        <v/>
      </c>
      <c r="E645" s="17">
        <f>IF(B645&amp;""="","",IFERROR(INDEX('المكونات'!$C$6:$C$305,MATCH(B645&amp;"",'المكونات'!$A$6:$A$305,0)),""))</f>
        <v/>
      </c>
      <c r="F645" s="17">
        <f>IF(AND(ISNUMBER(E645),ISNUMBER(C645)),ROUND(C645*E645,4),"")</f>
        <v/>
      </c>
      <c r="G645" s="17">
        <f>IF(ISNUMBER(F645),IF(B645&amp;""='الإعدادات'!$B$5&amp;"",ROUND(F645*(1+N('الإعدادات'!$B$6)),4),F645),"")</f>
        <v/>
      </c>
    </row>
    <row r="646">
      <c r="A646" s="5" t="n"/>
      <c r="B646" s="5" t="n"/>
      <c r="C646" s="19" t="n"/>
      <c r="D646" s="6">
        <f>IF(B646&amp;""="","",IFERROR(INDEX('المكونات'!$B$6:$B$305,MATCH(B646&amp;"",'المكونات'!$A$6:$A$305,0))&amp;"","مكون غير موجود"))</f>
        <v/>
      </c>
      <c r="E646" s="17">
        <f>IF(B646&amp;""="","",IFERROR(INDEX('المكونات'!$C$6:$C$305,MATCH(B646&amp;"",'المكونات'!$A$6:$A$305,0)),""))</f>
        <v/>
      </c>
      <c r="F646" s="17">
        <f>IF(AND(ISNUMBER(E646),ISNUMBER(C646)),ROUND(C646*E646,4),"")</f>
        <v/>
      </c>
      <c r="G646" s="17">
        <f>IF(ISNUMBER(F646),IF(B646&amp;""='الإعدادات'!$B$5&amp;"",ROUND(F646*(1+N('الإعدادات'!$B$6)),4),F646),"")</f>
        <v/>
      </c>
    </row>
    <row r="647">
      <c r="A647" s="5" t="n"/>
      <c r="B647" s="5" t="n"/>
      <c r="C647" s="19" t="n"/>
      <c r="D647" s="6">
        <f>IF(B647&amp;""="","",IFERROR(INDEX('المكونات'!$B$6:$B$305,MATCH(B647&amp;"",'المكونات'!$A$6:$A$305,0))&amp;"","مكون غير موجود"))</f>
        <v/>
      </c>
      <c r="E647" s="17">
        <f>IF(B647&amp;""="","",IFERROR(INDEX('المكونات'!$C$6:$C$305,MATCH(B647&amp;"",'المكونات'!$A$6:$A$305,0)),""))</f>
        <v/>
      </c>
      <c r="F647" s="17">
        <f>IF(AND(ISNUMBER(E647),ISNUMBER(C647)),ROUND(C647*E647,4),"")</f>
        <v/>
      </c>
      <c r="G647" s="17">
        <f>IF(ISNUMBER(F647),IF(B647&amp;""='الإعدادات'!$B$5&amp;"",ROUND(F647*(1+N('الإعدادات'!$B$6)),4),F647),"")</f>
        <v/>
      </c>
    </row>
    <row r="648">
      <c r="A648" s="5" t="n"/>
      <c r="B648" s="5" t="n"/>
      <c r="C648" s="19" t="n"/>
      <c r="D648" s="6">
        <f>IF(B648&amp;""="","",IFERROR(INDEX('المكونات'!$B$6:$B$305,MATCH(B648&amp;"",'المكونات'!$A$6:$A$305,0))&amp;"","مكون غير موجود"))</f>
        <v/>
      </c>
      <c r="E648" s="17">
        <f>IF(B648&amp;""="","",IFERROR(INDEX('المكونات'!$C$6:$C$305,MATCH(B648&amp;"",'المكونات'!$A$6:$A$305,0)),""))</f>
        <v/>
      </c>
      <c r="F648" s="17">
        <f>IF(AND(ISNUMBER(E648),ISNUMBER(C648)),ROUND(C648*E648,4),"")</f>
        <v/>
      </c>
      <c r="G648" s="17">
        <f>IF(ISNUMBER(F648),IF(B648&amp;""='الإعدادات'!$B$5&amp;"",ROUND(F648*(1+N('الإعدادات'!$B$6)),4),F648),"")</f>
        <v/>
      </c>
    </row>
    <row r="649">
      <c r="A649" s="5" t="n"/>
      <c r="B649" s="5" t="n"/>
      <c r="C649" s="19" t="n"/>
      <c r="D649" s="6">
        <f>IF(B649&amp;""="","",IFERROR(INDEX('المكونات'!$B$6:$B$305,MATCH(B649&amp;"",'المكونات'!$A$6:$A$305,0))&amp;"","مكون غير موجود"))</f>
        <v/>
      </c>
      <c r="E649" s="17">
        <f>IF(B649&amp;""="","",IFERROR(INDEX('المكونات'!$C$6:$C$305,MATCH(B649&amp;"",'المكونات'!$A$6:$A$305,0)),""))</f>
        <v/>
      </c>
      <c r="F649" s="17">
        <f>IF(AND(ISNUMBER(E649),ISNUMBER(C649)),ROUND(C649*E649,4),"")</f>
        <v/>
      </c>
      <c r="G649" s="17">
        <f>IF(ISNUMBER(F649),IF(B649&amp;""='الإعدادات'!$B$5&amp;"",ROUND(F649*(1+N('الإعدادات'!$B$6)),4),F649),"")</f>
        <v/>
      </c>
    </row>
    <row r="650">
      <c r="A650" s="5" t="n"/>
      <c r="B650" s="5" t="n"/>
      <c r="C650" s="19" t="n"/>
      <c r="D650" s="6">
        <f>IF(B650&amp;""="","",IFERROR(INDEX('المكونات'!$B$6:$B$305,MATCH(B650&amp;"",'المكونات'!$A$6:$A$305,0))&amp;"","مكون غير موجود"))</f>
        <v/>
      </c>
      <c r="E650" s="17">
        <f>IF(B650&amp;""="","",IFERROR(INDEX('المكونات'!$C$6:$C$305,MATCH(B650&amp;"",'المكونات'!$A$6:$A$305,0)),""))</f>
        <v/>
      </c>
      <c r="F650" s="17">
        <f>IF(AND(ISNUMBER(E650),ISNUMBER(C650)),ROUND(C650*E650,4),"")</f>
        <v/>
      </c>
      <c r="G650" s="17">
        <f>IF(ISNUMBER(F650),IF(B650&amp;""='الإعدادات'!$B$5&amp;"",ROUND(F650*(1+N('الإعدادات'!$B$6)),4),F650),"")</f>
        <v/>
      </c>
    </row>
    <row r="651">
      <c r="A651" s="5" t="n"/>
      <c r="B651" s="5" t="n"/>
      <c r="C651" s="19" t="n"/>
      <c r="D651" s="6">
        <f>IF(B651&amp;""="","",IFERROR(INDEX('المكونات'!$B$6:$B$305,MATCH(B651&amp;"",'المكونات'!$A$6:$A$305,0))&amp;"","مكون غير موجود"))</f>
        <v/>
      </c>
      <c r="E651" s="17">
        <f>IF(B651&amp;""="","",IFERROR(INDEX('المكونات'!$C$6:$C$305,MATCH(B651&amp;"",'المكونات'!$A$6:$A$305,0)),""))</f>
        <v/>
      </c>
      <c r="F651" s="17">
        <f>IF(AND(ISNUMBER(E651),ISNUMBER(C651)),ROUND(C651*E651,4),"")</f>
        <v/>
      </c>
      <c r="G651" s="17">
        <f>IF(ISNUMBER(F651),IF(B651&amp;""='الإعدادات'!$B$5&amp;"",ROUND(F651*(1+N('الإعدادات'!$B$6)),4),F651),"")</f>
        <v/>
      </c>
    </row>
    <row r="652">
      <c r="A652" s="5" t="n"/>
      <c r="B652" s="5" t="n"/>
      <c r="C652" s="19" t="n"/>
      <c r="D652" s="6">
        <f>IF(B652&amp;""="","",IFERROR(INDEX('المكونات'!$B$6:$B$305,MATCH(B652&amp;"",'المكونات'!$A$6:$A$305,0))&amp;"","مكون غير موجود"))</f>
        <v/>
      </c>
      <c r="E652" s="17">
        <f>IF(B652&amp;""="","",IFERROR(INDEX('المكونات'!$C$6:$C$305,MATCH(B652&amp;"",'المكونات'!$A$6:$A$305,0)),""))</f>
        <v/>
      </c>
      <c r="F652" s="17">
        <f>IF(AND(ISNUMBER(E652),ISNUMBER(C652)),ROUND(C652*E652,4),"")</f>
        <v/>
      </c>
      <c r="G652" s="17">
        <f>IF(ISNUMBER(F652),IF(B652&amp;""='الإعدادات'!$B$5&amp;"",ROUND(F652*(1+N('الإعدادات'!$B$6)),4),F652),"")</f>
        <v/>
      </c>
    </row>
    <row r="653">
      <c r="A653" s="5" t="n"/>
      <c r="B653" s="5" t="n"/>
      <c r="C653" s="19" t="n"/>
      <c r="D653" s="6">
        <f>IF(B653&amp;""="","",IFERROR(INDEX('المكونات'!$B$6:$B$305,MATCH(B653&amp;"",'المكونات'!$A$6:$A$305,0))&amp;"","مكون غير موجود"))</f>
        <v/>
      </c>
      <c r="E653" s="17">
        <f>IF(B653&amp;""="","",IFERROR(INDEX('المكونات'!$C$6:$C$305,MATCH(B653&amp;"",'المكونات'!$A$6:$A$305,0)),""))</f>
        <v/>
      </c>
      <c r="F653" s="17">
        <f>IF(AND(ISNUMBER(E653),ISNUMBER(C653)),ROUND(C653*E653,4),"")</f>
        <v/>
      </c>
      <c r="G653" s="17">
        <f>IF(ISNUMBER(F653),IF(B653&amp;""='الإعدادات'!$B$5&amp;"",ROUND(F653*(1+N('الإعدادات'!$B$6)),4),F653),"")</f>
        <v/>
      </c>
    </row>
    <row r="654">
      <c r="A654" s="5" t="n"/>
      <c r="B654" s="5" t="n"/>
      <c r="C654" s="19" t="n"/>
      <c r="D654" s="6">
        <f>IF(B654&amp;""="","",IFERROR(INDEX('المكونات'!$B$6:$B$305,MATCH(B654&amp;"",'المكونات'!$A$6:$A$305,0))&amp;"","مكون غير موجود"))</f>
        <v/>
      </c>
      <c r="E654" s="17">
        <f>IF(B654&amp;""="","",IFERROR(INDEX('المكونات'!$C$6:$C$305,MATCH(B654&amp;"",'المكونات'!$A$6:$A$305,0)),""))</f>
        <v/>
      </c>
      <c r="F654" s="17">
        <f>IF(AND(ISNUMBER(E654),ISNUMBER(C654)),ROUND(C654*E654,4),"")</f>
        <v/>
      </c>
      <c r="G654" s="17">
        <f>IF(ISNUMBER(F654),IF(B654&amp;""='الإعدادات'!$B$5&amp;"",ROUND(F654*(1+N('الإعدادات'!$B$6)),4),F654),"")</f>
        <v/>
      </c>
    </row>
    <row r="655">
      <c r="A655" s="5" t="n"/>
      <c r="B655" s="5" t="n"/>
      <c r="C655" s="19" t="n"/>
      <c r="D655" s="6">
        <f>IF(B655&amp;""="","",IFERROR(INDEX('المكونات'!$B$6:$B$305,MATCH(B655&amp;"",'المكونات'!$A$6:$A$305,0))&amp;"","مكون غير موجود"))</f>
        <v/>
      </c>
      <c r="E655" s="17">
        <f>IF(B655&amp;""="","",IFERROR(INDEX('المكونات'!$C$6:$C$305,MATCH(B655&amp;"",'المكونات'!$A$6:$A$305,0)),""))</f>
        <v/>
      </c>
      <c r="F655" s="17">
        <f>IF(AND(ISNUMBER(E655),ISNUMBER(C655)),ROUND(C655*E655,4),"")</f>
        <v/>
      </c>
      <c r="G655" s="17">
        <f>IF(ISNUMBER(F655),IF(B655&amp;""='الإعدادات'!$B$5&amp;"",ROUND(F655*(1+N('الإعدادات'!$B$6)),4),F655),"")</f>
        <v/>
      </c>
    </row>
    <row r="656">
      <c r="A656" s="5" t="n"/>
      <c r="B656" s="5" t="n"/>
      <c r="C656" s="19" t="n"/>
      <c r="D656" s="6">
        <f>IF(B656&amp;""="","",IFERROR(INDEX('المكونات'!$B$6:$B$305,MATCH(B656&amp;"",'المكونات'!$A$6:$A$305,0))&amp;"","مكون غير موجود"))</f>
        <v/>
      </c>
      <c r="E656" s="17">
        <f>IF(B656&amp;""="","",IFERROR(INDEX('المكونات'!$C$6:$C$305,MATCH(B656&amp;"",'المكونات'!$A$6:$A$305,0)),""))</f>
        <v/>
      </c>
      <c r="F656" s="17">
        <f>IF(AND(ISNUMBER(E656),ISNUMBER(C656)),ROUND(C656*E656,4),"")</f>
        <v/>
      </c>
      <c r="G656" s="17">
        <f>IF(ISNUMBER(F656),IF(B656&amp;""='الإعدادات'!$B$5&amp;"",ROUND(F656*(1+N('الإعدادات'!$B$6)),4),F656),"")</f>
        <v/>
      </c>
    </row>
    <row r="657">
      <c r="A657" s="5" t="n"/>
      <c r="B657" s="5" t="n"/>
      <c r="C657" s="19" t="n"/>
      <c r="D657" s="6">
        <f>IF(B657&amp;""="","",IFERROR(INDEX('المكونات'!$B$6:$B$305,MATCH(B657&amp;"",'المكونات'!$A$6:$A$305,0))&amp;"","مكون غير موجود"))</f>
        <v/>
      </c>
      <c r="E657" s="17">
        <f>IF(B657&amp;""="","",IFERROR(INDEX('المكونات'!$C$6:$C$305,MATCH(B657&amp;"",'المكونات'!$A$6:$A$305,0)),""))</f>
        <v/>
      </c>
      <c r="F657" s="17">
        <f>IF(AND(ISNUMBER(E657),ISNUMBER(C657)),ROUND(C657*E657,4),"")</f>
        <v/>
      </c>
      <c r="G657" s="17">
        <f>IF(ISNUMBER(F657),IF(B657&amp;""='الإعدادات'!$B$5&amp;"",ROUND(F657*(1+N('الإعدادات'!$B$6)),4),F657),"")</f>
        <v/>
      </c>
    </row>
    <row r="658">
      <c r="A658" s="5" t="n"/>
      <c r="B658" s="5" t="n"/>
      <c r="C658" s="19" t="n"/>
      <c r="D658" s="6">
        <f>IF(B658&amp;""="","",IFERROR(INDEX('المكونات'!$B$6:$B$305,MATCH(B658&amp;"",'المكونات'!$A$6:$A$305,0))&amp;"","مكون غير موجود"))</f>
        <v/>
      </c>
      <c r="E658" s="17">
        <f>IF(B658&amp;""="","",IFERROR(INDEX('المكونات'!$C$6:$C$305,MATCH(B658&amp;"",'المكونات'!$A$6:$A$305,0)),""))</f>
        <v/>
      </c>
      <c r="F658" s="17">
        <f>IF(AND(ISNUMBER(E658),ISNUMBER(C658)),ROUND(C658*E658,4),"")</f>
        <v/>
      </c>
      <c r="G658" s="17">
        <f>IF(ISNUMBER(F658),IF(B658&amp;""='الإعدادات'!$B$5&amp;"",ROUND(F658*(1+N('الإعدادات'!$B$6)),4),F658),"")</f>
        <v/>
      </c>
    </row>
    <row r="659">
      <c r="A659" s="5" t="n"/>
      <c r="B659" s="5" t="n"/>
      <c r="C659" s="19" t="n"/>
      <c r="D659" s="6">
        <f>IF(B659&amp;""="","",IFERROR(INDEX('المكونات'!$B$6:$B$305,MATCH(B659&amp;"",'المكونات'!$A$6:$A$305,0))&amp;"","مكون غير موجود"))</f>
        <v/>
      </c>
      <c r="E659" s="17">
        <f>IF(B659&amp;""="","",IFERROR(INDEX('المكونات'!$C$6:$C$305,MATCH(B659&amp;"",'المكونات'!$A$6:$A$305,0)),""))</f>
        <v/>
      </c>
      <c r="F659" s="17">
        <f>IF(AND(ISNUMBER(E659),ISNUMBER(C659)),ROUND(C659*E659,4),"")</f>
        <v/>
      </c>
      <c r="G659" s="17">
        <f>IF(ISNUMBER(F659),IF(B659&amp;""='الإعدادات'!$B$5&amp;"",ROUND(F659*(1+N('الإعدادات'!$B$6)),4),F659),"")</f>
        <v/>
      </c>
    </row>
    <row r="660">
      <c r="A660" s="5" t="n"/>
      <c r="B660" s="5" t="n"/>
      <c r="C660" s="19" t="n"/>
      <c r="D660" s="6">
        <f>IF(B660&amp;""="","",IFERROR(INDEX('المكونات'!$B$6:$B$305,MATCH(B660&amp;"",'المكونات'!$A$6:$A$305,0))&amp;"","مكون غير موجود"))</f>
        <v/>
      </c>
      <c r="E660" s="17">
        <f>IF(B660&amp;""="","",IFERROR(INDEX('المكونات'!$C$6:$C$305,MATCH(B660&amp;"",'المكونات'!$A$6:$A$305,0)),""))</f>
        <v/>
      </c>
      <c r="F660" s="17">
        <f>IF(AND(ISNUMBER(E660),ISNUMBER(C660)),ROUND(C660*E660,4),"")</f>
        <v/>
      </c>
      <c r="G660" s="17">
        <f>IF(ISNUMBER(F660),IF(B660&amp;""='الإعدادات'!$B$5&amp;"",ROUND(F660*(1+N('الإعدادات'!$B$6)),4),F660),"")</f>
        <v/>
      </c>
    </row>
    <row r="661">
      <c r="A661" s="5" t="n"/>
      <c r="B661" s="5" t="n"/>
      <c r="C661" s="19" t="n"/>
      <c r="D661" s="6">
        <f>IF(B661&amp;""="","",IFERROR(INDEX('المكونات'!$B$6:$B$305,MATCH(B661&amp;"",'المكونات'!$A$6:$A$305,0))&amp;"","مكون غير موجود"))</f>
        <v/>
      </c>
      <c r="E661" s="17">
        <f>IF(B661&amp;""="","",IFERROR(INDEX('المكونات'!$C$6:$C$305,MATCH(B661&amp;"",'المكونات'!$A$6:$A$305,0)),""))</f>
        <v/>
      </c>
      <c r="F661" s="17">
        <f>IF(AND(ISNUMBER(E661),ISNUMBER(C661)),ROUND(C661*E661,4),"")</f>
        <v/>
      </c>
      <c r="G661" s="17">
        <f>IF(ISNUMBER(F661),IF(B661&amp;""='الإعدادات'!$B$5&amp;"",ROUND(F661*(1+N('الإعدادات'!$B$6)),4),F661),"")</f>
        <v/>
      </c>
    </row>
    <row r="662">
      <c r="A662" s="5" t="n"/>
      <c r="B662" s="5" t="n"/>
      <c r="C662" s="19" t="n"/>
      <c r="D662" s="6">
        <f>IF(B662&amp;""="","",IFERROR(INDEX('المكونات'!$B$6:$B$305,MATCH(B662&amp;"",'المكونات'!$A$6:$A$305,0))&amp;"","مكون غير موجود"))</f>
        <v/>
      </c>
      <c r="E662" s="17">
        <f>IF(B662&amp;""="","",IFERROR(INDEX('المكونات'!$C$6:$C$305,MATCH(B662&amp;"",'المكونات'!$A$6:$A$305,0)),""))</f>
        <v/>
      </c>
      <c r="F662" s="17">
        <f>IF(AND(ISNUMBER(E662),ISNUMBER(C662)),ROUND(C662*E662,4),"")</f>
        <v/>
      </c>
      <c r="G662" s="17">
        <f>IF(ISNUMBER(F662),IF(B662&amp;""='الإعدادات'!$B$5&amp;"",ROUND(F662*(1+N('الإعدادات'!$B$6)),4),F662),"")</f>
        <v/>
      </c>
    </row>
    <row r="663">
      <c r="A663" s="5" t="n"/>
      <c r="B663" s="5" t="n"/>
      <c r="C663" s="19" t="n"/>
      <c r="D663" s="6">
        <f>IF(B663&amp;""="","",IFERROR(INDEX('المكونات'!$B$6:$B$305,MATCH(B663&amp;"",'المكونات'!$A$6:$A$305,0))&amp;"","مكون غير موجود"))</f>
        <v/>
      </c>
      <c r="E663" s="17">
        <f>IF(B663&amp;""="","",IFERROR(INDEX('المكونات'!$C$6:$C$305,MATCH(B663&amp;"",'المكونات'!$A$6:$A$305,0)),""))</f>
        <v/>
      </c>
      <c r="F663" s="17">
        <f>IF(AND(ISNUMBER(E663),ISNUMBER(C663)),ROUND(C663*E663,4),"")</f>
        <v/>
      </c>
      <c r="G663" s="17">
        <f>IF(ISNUMBER(F663),IF(B663&amp;""='الإعدادات'!$B$5&amp;"",ROUND(F663*(1+N('الإعدادات'!$B$6)),4),F663),"")</f>
        <v/>
      </c>
    </row>
    <row r="664">
      <c r="A664" s="5" t="n"/>
      <c r="B664" s="5" t="n"/>
      <c r="C664" s="19" t="n"/>
      <c r="D664" s="6">
        <f>IF(B664&amp;""="","",IFERROR(INDEX('المكونات'!$B$6:$B$305,MATCH(B664&amp;"",'المكونات'!$A$6:$A$305,0))&amp;"","مكون غير موجود"))</f>
        <v/>
      </c>
      <c r="E664" s="17">
        <f>IF(B664&amp;""="","",IFERROR(INDEX('المكونات'!$C$6:$C$305,MATCH(B664&amp;"",'المكونات'!$A$6:$A$305,0)),""))</f>
        <v/>
      </c>
      <c r="F664" s="17">
        <f>IF(AND(ISNUMBER(E664),ISNUMBER(C664)),ROUND(C664*E664,4),"")</f>
        <v/>
      </c>
      <c r="G664" s="17">
        <f>IF(ISNUMBER(F664),IF(B664&amp;""='الإعدادات'!$B$5&amp;"",ROUND(F664*(1+N('الإعدادات'!$B$6)),4),F664),"")</f>
        <v/>
      </c>
    </row>
    <row r="665">
      <c r="A665" s="5" t="n"/>
      <c r="B665" s="5" t="n"/>
      <c r="C665" s="19" t="n"/>
      <c r="D665" s="6">
        <f>IF(B665&amp;""="","",IFERROR(INDEX('المكونات'!$B$6:$B$305,MATCH(B665&amp;"",'المكونات'!$A$6:$A$305,0))&amp;"","مكون غير موجود"))</f>
        <v/>
      </c>
      <c r="E665" s="17">
        <f>IF(B665&amp;""="","",IFERROR(INDEX('المكونات'!$C$6:$C$305,MATCH(B665&amp;"",'المكونات'!$A$6:$A$305,0)),""))</f>
        <v/>
      </c>
      <c r="F665" s="17">
        <f>IF(AND(ISNUMBER(E665),ISNUMBER(C665)),ROUND(C665*E665,4),"")</f>
        <v/>
      </c>
      <c r="G665" s="17">
        <f>IF(ISNUMBER(F665),IF(B665&amp;""='الإعدادات'!$B$5&amp;"",ROUND(F665*(1+N('الإعدادات'!$B$6)),4),F665),"")</f>
        <v/>
      </c>
    </row>
    <row r="666">
      <c r="A666" s="5" t="n"/>
      <c r="B666" s="5" t="n"/>
      <c r="C666" s="19" t="n"/>
      <c r="D666" s="6">
        <f>IF(B666&amp;""="","",IFERROR(INDEX('المكونات'!$B$6:$B$305,MATCH(B666&amp;"",'المكونات'!$A$6:$A$305,0))&amp;"","مكون غير موجود"))</f>
        <v/>
      </c>
      <c r="E666" s="17">
        <f>IF(B666&amp;""="","",IFERROR(INDEX('المكونات'!$C$6:$C$305,MATCH(B666&amp;"",'المكونات'!$A$6:$A$305,0)),""))</f>
        <v/>
      </c>
      <c r="F666" s="17">
        <f>IF(AND(ISNUMBER(E666),ISNUMBER(C666)),ROUND(C666*E666,4),"")</f>
        <v/>
      </c>
      <c r="G666" s="17">
        <f>IF(ISNUMBER(F666),IF(B666&amp;""='الإعدادات'!$B$5&amp;"",ROUND(F666*(1+N('الإعدادات'!$B$6)),4),F666),"")</f>
        <v/>
      </c>
    </row>
    <row r="667">
      <c r="A667" s="5" t="n"/>
      <c r="B667" s="5" t="n"/>
      <c r="C667" s="19" t="n"/>
      <c r="D667" s="6">
        <f>IF(B667&amp;""="","",IFERROR(INDEX('المكونات'!$B$6:$B$305,MATCH(B667&amp;"",'المكونات'!$A$6:$A$305,0))&amp;"","مكون غير موجود"))</f>
        <v/>
      </c>
      <c r="E667" s="17">
        <f>IF(B667&amp;""="","",IFERROR(INDEX('المكونات'!$C$6:$C$305,MATCH(B667&amp;"",'المكونات'!$A$6:$A$305,0)),""))</f>
        <v/>
      </c>
      <c r="F667" s="17">
        <f>IF(AND(ISNUMBER(E667),ISNUMBER(C667)),ROUND(C667*E667,4),"")</f>
        <v/>
      </c>
      <c r="G667" s="17">
        <f>IF(ISNUMBER(F667),IF(B667&amp;""='الإعدادات'!$B$5&amp;"",ROUND(F667*(1+N('الإعدادات'!$B$6)),4),F667),"")</f>
        <v/>
      </c>
    </row>
    <row r="668">
      <c r="A668" s="5" t="n"/>
      <c r="B668" s="5" t="n"/>
      <c r="C668" s="19" t="n"/>
      <c r="D668" s="6">
        <f>IF(B668&amp;""="","",IFERROR(INDEX('المكونات'!$B$6:$B$305,MATCH(B668&amp;"",'المكونات'!$A$6:$A$305,0))&amp;"","مكون غير موجود"))</f>
        <v/>
      </c>
      <c r="E668" s="17">
        <f>IF(B668&amp;""="","",IFERROR(INDEX('المكونات'!$C$6:$C$305,MATCH(B668&amp;"",'المكونات'!$A$6:$A$305,0)),""))</f>
        <v/>
      </c>
      <c r="F668" s="17">
        <f>IF(AND(ISNUMBER(E668),ISNUMBER(C668)),ROUND(C668*E668,4),"")</f>
        <v/>
      </c>
      <c r="G668" s="17">
        <f>IF(ISNUMBER(F668),IF(B668&amp;""='الإعدادات'!$B$5&amp;"",ROUND(F668*(1+N('الإعدادات'!$B$6)),4),F668),"")</f>
        <v/>
      </c>
    </row>
    <row r="669">
      <c r="A669" s="5" t="n"/>
      <c r="B669" s="5" t="n"/>
      <c r="C669" s="19" t="n"/>
      <c r="D669" s="6">
        <f>IF(B669&amp;""="","",IFERROR(INDEX('المكونات'!$B$6:$B$305,MATCH(B669&amp;"",'المكونات'!$A$6:$A$305,0))&amp;"","مكون غير موجود"))</f>
        <v/>
      </c>
      <c r="E669" s="17">
        <f>IF(B669&amp;""="","",IFERROR(INDEX('المكونات'!$C$6:$C$305,MATCH(B669&amp;"",'المكونات'!$A$6:$A$305,0)),""))</f>
        <v/>
      </c>
      <c r="F669" s="17">
        <f>IF(AND(ISNUMBER(E669),ISNUMBER(C669)),ROUND(C669*E669,4),"")</f>
        <v/>
      </c>
      <c r="G669" s="17">
        <f>IF(ISNUMBER(F669),IF(B669&amp;""='الإعدادات'!$B$5&amp;"",ROUND(F669*(1+N('الإعدادات'!$B$6)),4),F669),"")</f>
        <v/>
      </c>
    </row>
    <row r="670">
      <c r="A670" s="5" t="n"/>
      <c r="B670" s="5" t="n"/>
      <c r="C670" s="19" t="n"/>
      <c r="D670" s="6">
        <f>IF(B670&amp;""="","",IFERROR(INDEX('المكونات'!$B$6:$B$305,MATCH(B670&amp;"",'المكونات'!$A$6:$A$305,0))&amp;"","مكون غير موجود"))</f>
        <v/>
      </c>
      <c r="E670" s="17">
        <f>IF(B670&amp;""="","",IFERROR(INDEX('المكونات'!$C$6:$C$305,MATCH(B670&amp;"",'المكونات'!$A$6:$A$305,0)),""))</f>
        <v/>
      </c>
      <c r="F670" s="17">
        <f>IF(AND(ISNUMBER(E670),ISNUMBER(C670)),ROUND(C670*E670,4),"")</f>
        <v/>
      </c>
      <c r="G670" s="17">
        <f>IF(ISNUMBER(F670),IF(B670&amp;""='الإعدادات'!$B$5&amp;"",ROUND(F670*(1+N('الإعدادات'!$B$6)),4),F670),"")</f>
        <v/>
      </c>
    </row>
    <row r="671">
      <c r="A671" s="5" t="n"/>
      <c r="B671" s="5" t="n"/>
      <c r="C671" s="19" t="n"/>
      <c r="D671" s="6">
        <f>IF(B671&amp;""="","",IFERROR(INDEX('المكونات'!$B$6:$B$305,MATCH(B671&amp;"",'المكونات'!$A$6:$A$305,0))&amp;"","مكون غير موجود"))</f>
        <v/>
      </c>
      <c r="E671" s="17">
        <f>IF(B671&amp;""="","",IFERROR(INDEX('المكونات'!$C$6:$C$305,MATCH(B671&amp;"",'المكونات'!$A$6:$A$305,0)),""))</f>
        <v/>
      </c>
      <c r="F671" s="17">
        <f>IF(AND(ISNUMBER(E671),ISNUMBER(C671)),ROUND(C671*E671,4),"")</f>
        <v/>
      </c>
      <c r="G671" s="17">
        <f>IF(ISNUMBER(F671),IF(B671&amp;""='الإعدادات'!$B$5&amp;"",ROUND(F671*(1+N('الإعدادات'!$B$6)),4),F671),"")</f>
        <v/>
      </c>
    </row>
    <row r="672">
      <c r="A672" s="5" t="n"/>
      <c r="B672" s="5" t="n"/>
      <c r="C672" s="19" t="n"/>
      <c r="D672" s="6">
        <f>IF(B672&amp;""="","",IFERROR(INDEX('المكونات'!$B$6:$B$305,MATCH(B672&amp;"",'المكونات'!$A$6:$A$305,0))&amp;"","مكون غير موجود"))</f>
        <v/>
      </c>
      <c r="E672" s="17">
        <f>IF(B672&amp;""="","",IFERROR(INDEX('المكونات'!$C$6:$C$305,MATCH(B672&amp;"",'المكونات'!$A$6:$A$305,0)),""))</f>
        <v/>
      </c>
      <c r="F672" s="17">
        <f>IF(AND(ISNUMBER(E672),ISNUMBER(C672)),ROUND(C672*E672,4),"")</f>
        <v/>
      </c>
      <c r="G672" s="17">
        <f>IF(ISNUMBER(F672),IF(B672&amp;""='الإعدادات'!$B$5&amp;"",ROUND(F672*(1+N('الإعدادات'!$B$6)),4),F672),"")</f>
        <v/>
      </c>
    </row>
    <row r="673">
      <c r="A673" s="5" t="n"/>
      <c r="B673" s="5" t="n"/>
      <c r="C673" s="19" t="n"/>
      <c r="D673" s="6">
        <f>IF(B673&amp;""="","",IFERROR(INDEX('المكونات'!$B$6:$B$305,MATCH(B673&amp;"",'المكونات'!$A$6:$A$305,0))&amp;"","مكون غير موجود"))</f>
        <v/>
      </c>
      <c r="E673" s="17">
        <f>IF(B673&amp;""="","",IFERROR(INDEX('المكونات'!$C$6:$C$305,MATCH(B673&amp;"",'المكونات'!$A$6:$A$305,0)),""))</f>
        <v/>
      </c>
      <c r="F673" s="17">
        <f>IF(AND(ISNUMBER(E673),ISNUMBER(C673)),ROUND(C673*E673,4),"")</f>
        <v/>
      </c>
      <c r="G673" s="17">
        <f>IF(ISNUMBER(F673),IF(B673&amp;""='الإعدادات'!$B$5&amp;"",ROUND(F673*(1+N('الإعدادات'!$B$6)),4),F673),"")</f>
        <v/>
      </c>
    </row>
    <row r="674">
      <c r="A674" s="5" t="n"/>
      <c r="B674" s="5" t="n"/>
      <c r="C674" s="19" t="n"/>
      <c r="D674" s="6">
        <f>IF(B674&amp;""="","",IFERROR(INDEX('المكونات'!$B$6:$B$305,MATCH(B674&amp;"",'المكونات'!$A$6:$A$305,0))&amp;"","مكون غير موجود"))</f>
        <v/>
      </c>
      <c r="E674" s="17">
        <f>IF(B674&amp;""="","",IFERROR(INDEX('المكونات'!$C$6:$C$305,MATCH(B674&amp;"",'المكونات'!$A$6:$A$305,0)),""))</f>
        <v/>
      </c>
      <c r="F674" s="17">
        <f>IF(AND(ISNUMBER(E674),ISNUMBER(C674)),ROUND(C674*E674,4),"")</f>
        <v/>
      </c>
      <c r="G674" s="17">
        <f>IF(ISNUMBER(F674),IF(B674&amp;""='الإعدادات'!$B$5&amp;"",ROUND(F674*(1+N('الإعدادات'!$B$6)),4),F674),"")</f>
        <v/>
      </c>
    </row>
    <row r="675">
      <c r="A675" s="5" t="n"/>
      <c r="B675" s="5" t="n"/>
      <c r="C675" s="19" t="n"/>
      <c r="D675" s="6">
        <f>IF(B675&amp;""="","",IFERROR(INDEX('المكونات'!$B$6:$B$305,MATCH(B675&amp;"",'المكونات'!$A$6:$A$305,0))&amp;"","مكون غير موجود"))</f>
        <v/>
      </c>
      <c r="E675" s="17">
        <f>IF(B675&amp;""="","",IFERROR(INDEX('المكونات'!$C$6:$C$305,MATCH(B675&amp;"",'المكونات'!$A$6:$A$305,0)),""))</f>
        <v/>
      </c>
      <c r="F675" s="17">
        <f>IF(AND(ISNUMBER(E675),ISNUMBER(C675)),ROUND(C675*E675,4),"")</f>
        <v/>
      </c>
      <c r="G675" s="17">
        <f>IF(ISNUMBER(F675),IF(B675&amp;""='الإعدادات'!$B$5&amp;"",ROUND(F675*(1+N('الإعدادات'!$B$6)),4),F675),"")</f>
        <v/>
      </c>
    </row>
    <row r="676">
      <c r="A676" s="5" t="n"/>
      <c r="B676" s="5" t="n"/>
      <c r="C676" s="19" t="n"/>
      <c r="D676" s="6">
        <f>IF(B676&amp;""="","",IFERROR(INDEX('المكونات'!$B$6:$B$305,MATCH(B676&amp;"",'المكونات'!$A$6:$A$305,0))&amp;"","مكون غير موجود"))</f>
        <v/>
      </c>
      <c r="E676" s="17">
        <f>IF(B676&amp;""="","",IFERROR(INDEX('المكونات'!$C$6:$C$305,MATCH(B676&amp;"",'المكونات'!$A$6:$A$305,0)),""))</f>
        <v/>
      </c>
      <c r="F676" s="17">
        <f>IF(AND(ISNUMBER(E676),ISNUMBER(C676)),ROUND(C676*E676,4),"")</f>
        <v/>
      </c>
      <c r="G676" s="17">
        <f>IF(ISNUMBER(F676),IF(B676&amp;""='الإعدادات'!$B$5&amp;"",ROUND(F676*(1+N('الإعدادات'!$B$6)),4),F676),"")</f>
        <v/>
      </c>
    </row>
    <row r="677">
      <c r="A677" s="5" t="n"/>
      <c r="B677" s="5" t="n"/>
      <c r="C677" s="19" t="n"/>
      <c r="D677" s="6">
        <f>IF(B677&amp;""="","",IFERROR(INDEX('المكونات'!$B$6:$B$305,MATCH(B677&amp;"",'المكونات'!$A$6:$A$305,0))&amp;"","مكون غير موجود"))</f>
        <v/>
      </c>
      <c r="E677" s="17">
        <f>IF(B677&amp;""="","",IFERROR(INDEX('المكونات'!$C$6:$C$305,MATCH(B677&amp;"",'المكونات'!$A$6:$A$305,0)),""))</f>
        <v/>
      </c>
      <c r="F677" s="17">
        <f>IF(AND(ISNUMBER(E677),ISNUMBER(C677)),ROUND(C677*E677,4),"")</f>
        <v/>
      </c>
      <c r="G677" s="17">
        <f>IF(ISNUMBER(F677),IF(B677&amp;""='الإعدادات'!$B$5&amp;"",ROUND(F677*(1+N('الإعدادات'!$B$6)),4),F677),"")</f>
        <v/>
      </c>
    </row>
    <row r="678">
      <c r="A678" s="5" t="n"/>
      <c r="B678" s="5" t="n"/>
      <c r="C678" s="19" t="n"/>
      <c r="D678" s="6">
        <f>IF(B678&amp;""="","",IFERROR(INDEX('المكونات'!$B$6:$B$305,MATCH(B678&amp;"",'المكونات'!$A$6:$A$305,0))&amp;"","مكون غير موجود"))</f>
        <v/>
      </c>
      <c r="E678" s="17">
        <f>IF(B678&amp;""="","",IFERROR(INDEX('المكونات'!$C$6:$C$305,MATCH(B678&amp;"",'المكونات'!$A$6:$A$305,0)),""))</f>
        <v/>
      </c>
      <c r="F678" s="17">
        <f>IF(AND(ISNUMBER(E678),ISNUMBER(C678)),ROUND(C678*E678,4),"")</f>
        <v/>
      </c>
      <c r="G678" s="17">
        <f>IF(ISNUMBER(F678),IF(B678&amp;""='الإعدادات'!$B$5&amp;"",ROUND(F678*(1+N('الإعدادات'!$B$6)),4),F678),"")</f>
        <v/>
      </c>
    </row>
    <row r="679">
      <c r="A679" s="5" t="n"/>
      <c r="B679" s="5" t="n"/>
      <c r="C679" s="19" t="n"/>
      <c r="D679" s="6">
        <f>IF(B679&amp;""="","",IFERROR(INDEX('المكونات'!$B$6:$B$305,MATCH(B679&amp;"",'المكونات'!$A$6:$A$305,0))&amp;"","مكون غير موجود"))</f>
        <v/>
      </c>
      <c r="E679" s="17">
        <f>IF(B679&amp;""="","",IFERROR(INDEX('المكونات'!$C$6:$C$305,MATCH(B679&amp;"",'المكونات'!$A$6:$A$305,0)),""))</f>
        <v/>
      </c>
      <c r="F679" s="17">
        <f>IF(AND(ISNUMBER(E679),ISNUMBER(C679)),ROUND(C679*E679,4),"")</f>
        <v/>
      </c>
      <c r="G679" s="17">
        <f>IF(ISNUMBER(F679),IF(B679&amp;""='الإعدادات'!$B$5&amp;"",ROUND(F679*(1+N('الإعدادات'!$B$6)),4),F679),"")</f>
        <v/>
      </c>
    </row>
    <row r="680">
      <c r="A680" s="5" t="n"/>
      <c r="B680" s="5" t="n"/>
      <c r="C680" s="19" t="n"/>
      <c r="D680" s="6">
        <f>IF(B680&amp;""="","",IFERROR(INDEX('المكونات'!$B$6:$B$305,MATCH(B680&amp;"",'المكونات'!$A$6:$A$305,0))&amp;"","مكون غير موجود"))</f>
        <v/>
      </c>
      <c r="E680" s="17">
        <f>IF(B680&amp;""="","",IFERROR(INDEX('المكونات'!$C$6:$C$305,MATCH(B680&amp;"",'المكونات'!$A$6:$A$305,0)),""))</f>
        <v/>
      </c>
      <c r="F680" s="17">
        <f>IF(AND(ISNUMBER(E680),ISNUMBER(C680)),ROUND(C680*E680,4),"")</f>
        <v/>
      </c>
      <c r="G680" s="17">
        <f>IF(ISNUMBER(F680),IF(B680&amp;""='الإعدادات'!$B$5&amp;"",ROUND(F680*(1+N('الإعدادات'!$B$6)),4),F680),"")</f>
        <v/>
      </c>
    </row>
    <row r="681">
      <c r="A681" s="5" t="n"/>
      <c r="B681" s="5" t="n"/>
      <c r="C681" s="19" t="n"/>
      <c r="D681" s="6">
        <f>IF(B681&amp;""="","",IFERROR(INDEX('المكونات'!$B$6:$B$305,MATCH(B681&amp;"",'المكونات'!$A$6:$A$305,0))&amp;"","مكون غير موجود"))</f>
        <v/>
      </c>
      <c r="E681" s="17">
        <f>IF(B681&amp;""="","",IFERROR(INDEX('المكونات'!$C$6:$C$305,MATCH(B681&amp;"",'المكونات'!$A$6:$A$305,0)),""))</f>
        <v/>
      </c>
      <c r="F681" s="17">
        <f>IF(AND(ISNUMBER(E681),ISNUMBER(C681)),ROUND(C681*E681,4),"")</f>
        <v/>
      </c>
      <c r="G681" s="17">
        <f>IF(ISNUMBER(F681),IF(B681&amp;""='الإعدادات'!$B$5&amp;"",ROUND(F681*(1+N('الإعدادات'!$B$6)),4),F681),"")</f>
        <v/>
      </c>
    </row>
    <row r="682">
      <c r="A682" s="5" t="n"/>
      <c r="B682" s="5" t="n"/>
      <c r="C682" s="19" t="n"/>
      <c r="D682" s="6">
        <f>IF(B682&amp;""="","",IFERROR(INDEX('المكونات'!$B$6:$B$305,MATCH(B682&amp;"",'المكونات'!$A$6:$A$305,0))&amp;"","مكون غير موجود"))</f>
        <v/>
      </c>
      <c r="E682" s="17">
        <f>IF(B682&amp;""="","",IFERROR(INDEX('المكونات'!$C$6:$C$305,MATCH(B682&amp;"",'المكونات'!$A$6:$A$305,0)),""))</f>
        <v/>
      </c>
      <c r="F682" s="17">
        <f>IF(AND(ISNUMBER(E682),ISNUMBER(C682)),ROUND(C682*E682,4),"")</f>
        <v/>
      </c>
      <c r="G682" s="17">
        <f>IF(ISNUMBER(F682),IF(B682&amp;""='الإعدادات'!$B$5&amp;"",ROUND(F682*(1+N('الإعدادات'!$B$6)),4),F682),"")</f>
        <v/>
      </c>
    </row>
    <row r="683">
      <c r="A683" s="5" t="n"/>
      <c r="B683" s="5" t="n"/>
      <c r="C683" s="19" t="n"/>
      <c r="D683" s="6">
        <f>IF(B683&amp;""="","",IFERROR(INDEX('المكونات'!$B$6:$B$305,MATCH(B683&amp;"",'المكونات'!$A$6:$A$305,0))&amp;"","مكون غير موجود"))</f>
        <v/>
      </c>
      <c r="E683" s="17">
        <f>IF(B683&amp;""="","",IFERROR(INDEX('المكونات'!$C$6:$C$305,MATCH(B683&amp;"",'المكونات'!$A$6:$A$305,0)),""))</f>
        <v/>
      </c>
      <c r="F683" s="17">
        <f>IF(AND(ISNUMBER(E683),ISNUMBER(C683)),ROUND(C683*E683,4),"")</f>
        <v/>
      </c>
      <c r="G683" s="17">
        <f>IF(ISNUMBER(F683),IF(B683&amp;""='الإعدادات'!$B$5&amp;"",ROUND(F683*(1+N('الإعدادات'!$B$6)),4),F683),"")</f>
        <v/>
      </c>
    </row>
    <row r="684">
      <c r="A684" s="5" t="n"/>
      <c r="B684" s="5" t="n"/>
      <c r="C684" s="19" t="n"/>
      <c r="D684" s="6">
        <f>IF(B684&amp;""="","",IFERROR(INDEX('المكونات'!$B$6:$B$305,MATCH(B684&amp;"",'المكونات'!$A$6:$A$305,0))&amp;"","مكون غير موجود"))</f>
        <v/>
      </c>
      <c r="E684" s="17">
        <f>IF(B684&amp;""="","",IFERROR(INDEX('المكونات'!$C$6:$C$305,MATCH(B684&amp;"",'المكونات'!$A$6:$A$305,0)),""))</f>
        <v/>
      </c>
      <c r="F684" s="17">
        <f>IF(AND(ISNUMBER(E684),ISNUMBER(C684)),ROUND(C684*E684,4),"")</f>
        <v/>
      </c>
      <c r="G684" s="17">
        <f>IF(ISNUMBER(F684),IF(B684&amp;""='الإعدادات'!$B$5&amp;"",ROUND(F684*(1+N('الإعدادات'!$B$6)),4),F684),"")</f>
        <v/>
      </c>
    </row>
    <row r="685">
      <c r="A685" s="5" t="n"/>
      <c r="B685" s="5" t="n"/>
      <c r="C685" s="19" t="n"/>
      <c r="D685" s="6">
        <f>IF(B685&amp;""="","",IFERROR(INDEX('المكونات'!$B$6:$B$305,MATCH(B685&amp;"",'المكونات'!$A$6:$A$305,0))&amp;"","مكون غير موجود"))</f>
        <v/>
      </c>
      <c r="E685" s="17">
        <f>IF(B685&amp;""="","",IFERROR(INDEX('المكونات'!$C$6:$C$305,MATCH(B685&amp;"",'المكونات'!$A$6:$A$305,0)),""))</f>
        <v/>
      </c>
      <c r="F685" s="17">
        <f>IF(AND(ISNUMBER(E685),ISNUMBER(C685)),ROUND(C685*E685,4),"")</f>
        <v/>
      </c>
      <c r="G685" s="17">
        <f>IF(ISNUMBER(F685),IF(B685&amp;""='الإعدادات'!$B$5&amp;"",ROUND(F685*(1+N('الإعدادات'!$B$6)),4),F685),"")</f>
        <v/>
      </c>
    </row>
    <row r="686">
      <c r="A686" s="5" t="n"/>
      <c r="B686" s="5" t="n"/>
      <c r="C686" s="19" t="n"/>
      <c r="D686" s="6">
        <f>IF(B686&amp;""="","",IFERROR(INDEX('المكونات'!$B$6:$B$305,MATCH(B686&amp;"",'المكونات'!$A$6:$A$305,0))&amp;"","مكون غير موجود"))</f>
        <v/>
      </c>
      <c r="E686" s="17">
        <f>IF(B686&amp;""="","",IFERROR(INDEX('المكونات'!$C$6:$C$305,MATCH(B686&amp;"",'المكونات'!$A$6:$A$305,0)),""))</f>
        <v/>
      </c>
      <c r="F686" s="17">
        <f>IF(AND(ISNUMBER(E686),ISNUMBER(C686)),ROUND(C686*E686,4),"")</f>
        <v/>
      </c>
      <c r="G686" s="17">
        <f>IF(ISNUMBER(F686),IF(B686&amp;""='الإعدادات'!$B$5&amp;"",ROUND(F686*(1+N('الإعدادات'!$B$6)),4),F686),"")</f>
        <v/>
      </c>
    </row>
    <row r="687">
      <c r="A687" s="5" t="n"/>
      <c r="B687" s="5" t="n"/>
      <c r="C687" s="19" t="n"/>
      <c r="D687" s="6">
        <f>IF(B687&amp;""="","",IFERROR(INDEX('المكونات'!$B$6:$B$305,MATCH(B687&amp;"",'المكونات'!$A$6:$A$305,0))&amp;"","مكون غير موجود"))</f>
        <v/>
      </c>
      <c r="E687" s="17">
        <f>IF(B687&amp;""="","",IFERROR(INDEX('المكونات'!$C$6:$C$305,MATCH(B687&amp;"",'المكونات'!$A$6:$A$305,0)),""))</f>
        <v/>
      </c>
      <c r="F687" s="17">
        <f>IF(AND(ISNUMBER(E687),ISNUMBER(C687)),ROUND(C687*E687,4),"")</f>
        <v/>
      </c>
      <c r="G687" s="17">
        <f>IF(ISNUMBER(F687),IF(B687&amp;""='الإعدادات'!$B$5&amp;"",ROUND(F687*(1+N('الإعدادات'!$B$6)),4),F687),"")</f>
        <v/>
      </c>
    </row>
    <row r="688">
      <c r="A688" s="5" t="n"/>
      <c r="B688" s="5" t="n"/>
      <c r="C688" s="19" t="n"/>
      <c r="D688" s="6">
        <f>IF(B688&amp;""="","",IFERROR(INDEX('المكونات'!$B$6:$B$305,MATCH(B688&amp;"",'المكونات'!$A$6:$A$305,0))&amp;"","مكون غير موجود"))</f>
        <v/>
      </c>
      <c r="E688" s="17">
        <f>IF(B688&amp;""="","",IFERROR(INDEX('المكونات'!$C$6:$C$305,MATCH(B688&amp;"",'المكونات'!$A$6:$A$305,0)),""))</f>
        <v/>
      </c>
      <c r="F688" s="17">
        <f>IF(AND(ISNUMBER(E688),ISNUMBER(C688)),ROUND(C688*E688,4),"")</f>
        <v/>
      </c>
      <c r="G688" s="17">
        <f>IF(ISNUMBER(F688),IF(B688&amp;""='الإعدادات'!$B$5&amp;"",ROUND(F688*(1+N('الإعدادات'!$B$6)),4),F688),"")</f>
        <v/>
      </c>
    </row>
    <row r="689">
      <c r="A689" s="5" t="n"/>
      <c r="B689" s="5" t="n"/>
      <c r="C689" s="19" t="n"/>
      <c r="D689" s="6">
        <f>IF(B689&amp;""="","",IFERROR(INDEX('المكونات'!$B$6:$B$305,MATCH(B689&amp;"",'المكونات'!$A$6:$A$305,0))&amp;"","مكون غير موجود"))</f>
        <v/>
      </c>
      <c r="E689" s="17">
        <f>IF(B689&amp;""="","",IFERROR(INDEX('المكونات'!$C$6:$C$305,MATCH(B689&amp;"",'المكونات'!$A$6:$A$305,0)),""))</f>
        <v/>
      </c>
      <c r="F689" s="17">
        <f>IF(AND(ISNUMBER(E689),ISNUMBER(C689)),ROUND(C689*E689,4),"")</f>
        <v/>
      </c>
      <c r="G689" s="17">
        <f>IF(ISNUMBER(F689),IF(B689&amp;""='الإعدادات'!$B$5&amp;"",ROUND(F689*(1+N('الإعدادات'!$B$6)),4),F689),"")</f>
        <v/>
      </c>
    </row>
    <row r="690">
      <c r="A690" s="5" t="n"/>
      <c r="B690" s="5" t="n"/>
      <c r="C690" s="19" t="n"/>
      <c r="D690" s="6">
        <f>IF(B690&amp;""="","",IFERROR(INDEX('المكونات'!$B$6:$B$305,MATCH(B690&amp;"",'المكونات'!$A$6:$A$305,0))&amp;"","مكون غير موجود"))</f>
        <v/>
      </c>
      <c r="E690" s="17">
        <f>IF(B690&amp;""="","",IFERROR(INDEX('المكونات'!$C$6:$C$305,MATCH(B690&amp;"",'المكونات'!$A$6:$A$305,0)),""))</f>
        <v/>
      </c>
      <c r="F690" s="17">
        <f>IF(AND(ISNUMBER(E690),ISNUMBER(C690)),ROUND(C690*E690,4),"")</f>
        <v/>
      </c>
      <c r="G690" s="17">
        <f>IF(ISNUMBER(F690),IF(B690&amp;""='الإعدادات'!$B$5&amp;"",ROUND(F690*(1+N('الإعدادات'!$B$6)),4),F690),"")</f>
        <v/>
      </c>
    </row>
    <row r="691">
      <c r="A691" s="5" t="n"/>
      <c r="B691" s="5" t="n"/>
      <c r="C691" s="19" t="n"/>
      <c r="D691" s="6">
        <f>IF(B691&amp;""="","",IFERROR(INDEX('المكونات'!$B$6:$B$305,MATCH(B691&amp;"",'المكونات'!$A$6:$A$305,0))&amp;"","مكون غير موجود"))</f>
        <v/>
      </c>
      <c r="E691" s="17">
        <f>IF(B691&amp;""="","",IFERROR(INDEX('المكونات'!$C$6:$C$305,MATCH(B691&amp;"",'المكونات'!$A$6:$A$305,0)),""))</f>
        <v/>
      </c>
      <c r="F691" s="17">
        <f>IF(AND(ISNUMBER(E691),ISNUMBER(C691)),ROUND(C691*E691,4),"")</f>
        <v/>
      </c>
      <c r="G691" s="17">
        <f>IF(ISNUMBER(F691),IF(B691&amp;""='الإعدادات'!$B$5&amp;"",ROUND(F691*(1+N('الإعدادات'!$B$6)),4),F691),"")</f>
        <v/>
      </c>
    </row>
    <row r="692">
      <c r="A692" s="5" t="n"/>
      <c r="B692" s="5" t="n"/>
      <c r="C692" s="19" t="n"/>
      <c r="D692" s="6">
        <f>IF(B692&amp;""="","",IFERROR(INDEX('المكونات'!$B$6:$B$305,MATCH(B692&amp;"",'المكونات'!$A$6:$A$305,0))&amp;"","مكون غير موجود"))</f>
        <v/>
      </c>
      <c r="E692" s="17">
        <f>IF(B692&amp;""="","",IFERROR(INDEX('المكونات'!$C$6:$C$305,MATCH(B692&amp;"",'المكونات'!$A$6:$A$305,0)),""))</f>
        <v/>
      </c>
      <c r="F692" s="17">
        <f>IF(AND(ISNUMBER(E692),ISNUMBER(C692)),ROUND(C692*E692,4),"")</f>
        <v/>
      </c>
      <c r="G692" s="17">
        <f>IF(ISNUMBER(F692),IF(B692&amp;""='الإعدادات'!$B$5&amp;"",ROUND(F692*(1+N('الإعدادات'!$B$6)),4),F692),"")</f>
        <v/>
      </c>
    </row>
    <row r="693">
      <c r="A693" s="5" t="n"/>
      <c r="B693" s="5" t="n"/>
      <c r="C693" s="19" t="n"/>
      <c r="D693" s="6">
        <f>IF(B693&amp;""="","",IFERROR(INDEX('المكونات'!$B$6:$B$305,MATCH(B693&amp;"",'المكونات'!$A$6:$A$305,0))&amp;"","مكون غير موجود"))</f>
        <v/>
      </c>
      <c r="E693" s="17">
        <f>IF(B693&amp;""="","",IFERROR(INDEX('المكونات'!$C$6:$C$305,MATCH(B693&amp;"",'المكونات'!$A$6:$A$305,0)),""))</f>
        <v/>
      </c>
      <c r="F693" s="17">
        <f>IF(AND(ISNUMBER(E693),ISNUMBER(C693)),ROUND(C693*E693,4),"")</f>
        <v/>
      </c>
      <c r="G693" s="17">
        <f>IF(ISNUMBER(F693),IF(B693&amp;""='الإعدادات'!$B$5&amp;"",ROUND(F693*(1+N('الإعدادات'!$B$6)),4),F693),"")</f>
        <v/>
      </c>
    </row>
    <row r="694">
      <c r="A694" s="5" t="n"/>
      <c r="B694" s="5" t="n"/>
      <c r="C694" s="19" t="n"/>
      <c r="D694" s="6">
        <f>IF(B694&amp;""="","",IFERROR(INDEX('المكونات'!$B$6:$B$305,MATCH(B694&amp;"",'المكونات'!$A$6:$A$305,0))&amp;"","مكون غير موجود"))</f>
        <v/>
      </c>
      <c r="E694" s="17">
        <f>IF(B694&amp;""="","",IFERROR(INDEX('المكونات'!$C$6:$C$305,MATCH(B694&amp;"",'المكونات'!$A$6:$A$305,0)),""))</f>
        <v/>
      </c>
      <c r="F694" s="17">
        <f>IF(AND(ISNUMBER(E694),ISNUMBER(C694)),ROUND(C694*E694,4),"")</f>
        <v/>
      </c>
      <c r="G694" s="17">
        <f>IF(ISNUMBER(F694),IF(B694&amp;""='الإعدادات'!$B$5&amp;"",ROUND(F694*(1+N('الإعدادات'!$B$6)),4),F694),"")</f>
        <v/>
      </c>
    </row>
    <row r="695">
      <c r="A695" s="5" t="n"/>
      <c r="B695" s="5" t="n"/>
      <c r="C695" s="19" t="n"/>
      <c r="D695" s="6">
        <f>IF(B695&amp;""="","",IFERROR(INDEX('المكونات'!$B$6:$B$305,MATCH(B695&amp;"",'المكونات'!$A$6:$A$305,0))&amp;"","مكون غير موجود"))</f>
        <v/>
      </c>
      <c r="E695" s="17">
        <f>IF(B695&amp;""="","",IFERROR(INDEX('المكونات'!$C$6:$C$305,MATCH(B695&amp;"",'المكونات'!$A$6:$A$305,0)),""))</f>
        <v/>
      </c>
      <c r="F695" s="17">
        <f>IF(AND(ISNUMBER(E695),ISNUMBER(C695)),ROUND(C695*E695,4),"")</f>
        <v/>
      </c>
      <c r="G695" s="17">
        <f>IF(ISNUMBER(F695),IF(B695&amp;""='الإعدادات'!$B$5&amp;"",ROUND(F695*(1+N('الإعدادات'!$B$6)),4),F695),"")</f>
        <v/>
      </c>
    </row>
    <row r="696">
      <c r="A696" s="5" t="n"/>
      <c r="B696" s="5" t="n"/>
      <c r="C696" s="19" t="n"/>
      <c r="D696" s="6">
        <f>IF(B696&amp;""="","",IFERROR(INDEX('المكونات'!$B$6:$B$305,MATCH(B696&amp;"",'المكونات'!$A$6:$A$305,0))&amp;"","مكون غير موجود"))</f>
        <v/>
      </c>
      <c r="E696" s="17">
        <f>IF(B696&amp;""="","",IFERROR(INDEX('المكونات'!$C$6:$C$305,MATCH(B696&amp;"",'المكونات'!$A$6:$A$305,0)),""))</f>
        <v/>
      </c>
      <c r="F696" s="17">
        <f>IF(AND(ISNUMBER(E696),ISNUMBER(C696)),ROUND(C696*E696,4),"")</f>
        <v/>
      </c>
      <c r="G696" s="17">
        <f>IF(ISNUMBER(F696),IF(B696&amp;""='الإعدادات'!$B$5&amp;"",ROUND(F696*(1+N('الإعدادات'!$B$6)),4),F696),"")</f>
        <v/>
      </c>
    </row>
    <row r="697">
      <c r="A697" s="5" t="n"/>
      <c r="B697" s="5" t="n"/>
      <c r="C697" s="19" t="n"/>
      <c r="D697" s="6">
        <f>IF(B697&amp;""="","",IFERROR(INDEX('المكونات'!$B$6:$B$305,MATCH(B697&amp;"",'المكونات'!$A$6:$A$305,0))&amp;"","مكون غير موجود"))</f>
        <v/>
      </c>
      <c r="E697" s="17">
        <f>IF(B697&amp;""="","",IFERROR(INDEX('المكونات'!$C$6:$C$305,MATCH(B697&amp;"",'المكونات'!$A$6:$A$305,0)),""))</f>
        <v/>
      </c>
      <c r="F697" s="17">
        <f>IF(AND(ISNUMBER(E697),ISNUMBER(C697)),ROUND(C697*E697,4),"")</f>
        <v/>
      </c>
      <c r="G697" s="17">
        <f>IF(ISNUMBER(F697),IF(B697&amp;""='الإعدادات'!$B$5&amp;"",ROUND(F697*(1+N('الإعدادات'!$B$6)),4),F697),"")</f>
        <v/>
      </c>
    </row>
    <row r="698">
      <c r="A698" s="5" t="n"/>
      <c r="B698" s="5" t="n"/>
      <c r="C698" s="19" t="n"/>
      <c r="D698" s="6">
        <f>IF(B698&amp;""="","",IFERROR(INDEX('المكونات'!$B$6:$B$305,MATCH(B698&amp;"",'المكونات'!$A$6:$A$305,0))&amp;"","مكون غير موجود"))</f>
        <v/>
      </c>
      <c r="E698" s="17">
        <f>IF(B698&amp;""="","",IFERROR(INDEX('المكونات'!$C$6:$C$305,MATCH(B698&amp;"",'المكونات'!$A$6:$A$305,0)),""))</f>
        <v/>
      </c>
      <c r="F698" s="17">
        <f>IF(AND(ISNUMBER(E698),ISNUMBER(C698)),ROUND(C698*E698,4),"")</f>
        <v/>
      </c>
      <c r="G698" s="17">
        <f>IF(ISNUMBER(F698),IF(B698&amp;""='الإعدادات'!$B$5&amp;"",ROUND(F698*(1+N('الإعدادات'!$B$6)),4),F698),"")</f>
        <v/>
      </c>
    </row>
    <row r="699">
      <c r="A699" s="5" t="n"/>
      <c r="B699" s="5" t="n"/>
      <c r="C699" s="19" t="n"/>
      <c r="D699" s="6">
        <f>IF(B699&amp;""="","",IFERROR(INDEX('المكونات'!$B$6:$B$305,MATCH(B699&amp;"",'المكونات'!$A$6:$A$305,0))&amp;"","مكون غير موجود"))</f>
        <v/>
      </c>
      <c r="E699" s="17">
        <f>IF(B699&amp;""="","",IFERROR(INDEX('المكونات'!$C$6:$C$305,MATCH(B699&amp;"",'المكونات'!$A$6:$A$305,0)),""))</f>
        <v/>
      </c>
      <c r="F699" s="17">
        <f>IF(AND(ISNUMBER(E699),ISNUMBER(C699)),ROUND(C699*E699,4),"")</f>
        <v/>
      </c>
      <c r="G699" s="17">
        <f>IF(ISNUMBER(F699),IF(B699&amp;""='الإعدادات'!$B$5&amp;"",ROUND(F699*(1+N('الإعدادات'!$B$6)),4),F699),"")</f>
        <v/>
      </c>
    </row>
    <row r="700">
      <c r="A700" s="5" t="n"/>
      <c r="B700" s="5" t="n"/>
      <c r="C700" s="19" t="n"/>
      <c r="D700" s="6">
        <f>IF(B700&amp;""="","",IFERROR(INDEX('المكونات'!$B$6:$B$305,MATCH(B700&amp;"",'المكونات'!$A$6:$A$305,0))&amp;"","مكون غير موجود"))</f>
        <v/>
      </c>
      <c r="E700" s="17">
        <f>IF(B700&amp;""="","",IFERROR(INDEX('المكونات'!$C$6:$C$305,MATCH(B700&amp;"",'المكونات'!$A$6:$A$305,0)),""))</f>
        <v/>
      </c>
      <c r="F700" s="17">
        <f>IF(AND(ISNUMBER(E700),ISNUMBER(C700)),ROUND(C700*E700,4),"")</f>
        <v/>
      </c>
      <c r="G700" s="17">
        <f>IF(ISNUMBER(F700),IF(B700&amp;""='الإعدادات'!$B$5&amp;"",ROUND(F700*(1+N('الإعدادات'!$B$6)),4),F700),"")</f>
        <v/>
      </c>
    </row>
    <row r="701">
      <c r="A701" s="5" t="n"/>
      <c r="B701" s="5" t="n"/>
      <c r="C701" s="19" t="n"/>
      <c r="D701" s="6">
        <f>IF(B701&amp;""="","",IFERROR(INDEX('المكونات'!$B$6:$B$305,MATCH(B701&amp;"",'المكونات'!$A$6:$A$305,0))&amp;"","مكون غير موجود"))</f>
        <v/>
      </c>
      <c r="E701" s="17">
        <f>IF(B701&amp;""="","",IFERROR(INDEX('المكونات'!$C$6:$C$305,MATCH(B701&amp;"",'المكونات'!$A$6:$A$305,0)),""))</f>
        <v/>
      </c>
      <c r="F701" s="17">
        <f>IF(AND(ISNUMBER(E701),ISNUMBER(C701)),ROUND(C701*E701,4),"")</f>
        <v/>
      </c>
      <c r="G701" s="17">
        <f>IF(ISNUMBER(F701),IF(B701&amp;""='الإعدادات'!$B$5&amp;"",ROUND(F701*(1+N('الإعدادات'!$B$6)),4),F701),"")</f>
        <v/>
      </c>
    </row>
    <row r="702">
      <c r="A702" s="5" t="n"/>
      <c r="B702" s="5" t="n"/>
      <c r="C702" s="19" t="n"/>
      <c r="D702" s="6">
        <f>IF(B702&amp;""="","",IFERROR(INDEX('المكونات'!$B$6:$B$305,MATCH(B702&amp;"",'المكونات'!$A$6:$A$305,0))&amp;"","مكون غير موجود"))</f>
        <v/>
      </c>
      <c r="E702" s="17">
        <f>IF(B702&amp;""="","",IFERROR(INDEX('المكونات'!$C$6:$C$305,MATCH(B702&amp;"",'المكونات'!$A$6:$A$305,0)),""))</f>
        <v/>
      </c>
      <c r="F702" s="17">
        <f>IF(AND(ISNUMBER(E702),ISNUMBER(C702)),ROUND(C702*E702,4),"")</f>
        <v/>
      </c>
      <c r="G702" s="17">
        <f>IF(ISNUMBER(F702),IF(B702&amp;""='الإعدادات'!$B$5&amp;"",ROUND(F702*(1+N('الإعدادات'!$B$6)),4),F702),"")</f>
        <v/>
      </c>
    </row>
    <row r="703">
      <c r="A703" s="5" t="n"/>
      <c r="B703" s="5" t="n"/>
      <c r="C703" s="19" t="n"/>
      <c r="D703" s="6">
        <f>IF(B703&amp;""="","",IFERROR(INDEX('المكونات'!$B$6:$B$305,MATCH(B703&amp;"",'المكونات'!$A$6:$A$305,0))&amp;"","مكون غير موجود"))</f>
        <v/>
      </c>
      <c r="E703" s="17">
        <f>IF(B703&amp;""="","",IFERROR(INDEX('المكونات'!$C$6:$C$305,MATCH(B703&amp;"",'المكونات'!$A$6:$A$305,0)),""))</f>
        <v/>
      </c>
      <c r="F703" s="17">
        <f>IF(AND(ISNUMBER(E703),ISNUMBER(C703)),ROUND(C703*E703,4),"")</f>
        <v/>
      </c>
      <c r="G703" s="17">
        <f>IF(ISNUMBER(F703),IF(B703&amp;""='الإعدادات'!$B$5&amp;"",ROUND(F703*(1+N('الإعدادات'!$B$6)),4),F703),"")</f>
        <v/>
      </c>
    </row>
    <row r="704">
      <c r="A704" s="5" t="n"/>
      <c r="B704" s="5" t="n"/>
      <c r="C704" s="19" t="n"/>
      <c r="D704" s="6">
        <f>IF(B704&amp;""="","",IFERROR(INDEX('المكونات'!$B$6:$B$305,MATCH(B704&amp;"",'المكونات'!$A$6:$A$305,0))&amp;"","مكون غير موجود"))</f>
        <v/>
      </c>
      <c r="E704" s="17">
        <f>IF(B704&amp;""="","",IFERROR(INDEX('المكونات'!$C$6:$C$305,MATCH(B704&amp;"",'المكونات'!$A$6:$A$305,0)),""))</f>
        <v/>
      </c>
      <c r="F704" s="17">
        <f>IF(AND(ISNUMBER(E704),ISNUMBER(C704)),ROUND(C704*E704,4),"")</f>
        <v/>
      </c>
      <c r="G704" s="17">
        <f>IF(ISNUMBER(F704),IF(B704&amp;""='الإعدادات'!$B$5&amp;"",ROUND(F704*(1+N('الإعدادات'!$B$6)),4),F704),"")</f>
        <v/>
      </c>
    </row>
    <row r="705">
      <c r="A705" s="5" t="n"/>
      <c r="B705" s="5" t="n"/>
      <c r="C705" s="19" t="n"/>
      <c r="D705" s="6">
        <f>IF(B705&amp;""="","",IFERROR(INDEX('المكونات'!$B$6:$B$305,MATCH(B705&amp;"",'المكونات'!$A$6:$A$305,0))&amp;"","مكون غير موجود"))</f>
        <v/>
      </c>
      <c r="E705" s="17">
        <f>IF(B705&amp;""="","",IFERROR(INDEX('المكونات'!$C$6:$C$305,MATCH(B705&amp;"",'المكونات'!$A$6:$A$305,0)),""))</f>
        <v/>
      </c>
      <c r="F705" s="17">
        <f>IF(AND(ISNUMBER(E705),ISNUMBER(C705)),ROUND(C705*E705,4),"")</f>
        <v/>
      </c>
      <c r="G705" s="17">
        <f>IF(ISNUMBER(F705),IF(B705&amp;""='الإعدادات'!$B$5&amp;"",ROUND(F705*(1+N('الإعدادات'!$B$6)),4),F705),"")</f>
        <v/>
      </c>
    </row>
    <row r="706">
      <c r="A706" s="5" t="n"/>
      <c r="B706" s="5" t="n"/>
      <c r="C706" s="19" t="n"/>
      <c r="D706" s="6">
        <f>IF(B706&amp;""="","",IFERROR(INDEX('المكونات'!$B$6:$B$305,MATCH(B706&amp;"",'المكونات'!$A$6:$A$305,0))&amp;"","مكون غير موجود"))</f>
        <v/>
      </c>
      <c r="E706" s="17">
        <f>IF(B706&amp;""="","",IFERROR(INDEX('المكونات'!$C$6:$C$305,MATCH(B706&amp;"",'المكونات'!$A$6:$A$305,0)),""))</f>
        <v/>
      </c>
      <c r="F706" s="17">
        <f>IF(AND(ISNUMBER(E706),ISNUMBER(C706)),ROUND(C706*E706,4),"")</f>
        <v/>
      </c>
      <c r="G706" s="17">
        <f>IF(ISNUMBER(F706),IF(B706&amp;""='الإعدادات'!$B$5&amp;"",ROUND(F706*(1+N('الإعدادات'!$B$6)),4),F706),"")</f>
        <v/>
      </c>
    </row>
    <row r="707">
      <c r="A707" s="5" t="n"/>
      <c r="B707" s="5" t="n"/>
      <c r="C707" s="19" t="n"/>
      <c r="D707" s="6">
        <f>IF(B707&amp;""="","",IFERROR(INDEX('المكونات'!$B$6:$B$305,MATCH(B707&amp;"",'المكونات'!$A$6:$A$305,0))&amp;"","مكون غير موجود"))</f>
        <v/>
      </c>
      <c r="E707" s="17">
        <f>IF(B707&amp;""="","",IFERROR(INDEX('المكونات'!$C$6:$C$305,MATCH(B707&amp;"",'المكونات'!$A$6:$A$305,0)),""))</f>
        <v/>
      </c>
      <c r="F707" s="17">
        <f>IF(AND(ISNUMBER(E707),ISNUMBER(C707)),ROUND(C707*E707,4),"")</f>
        <v/>
      </c>
      <c r="G707" s="17">
        <f>IF(ISNUMBER(F707),IF(B707&amp;""='الإعدادات'!$B$5&amp;"",ROUND(F707*(1+N('الإعدادات'!$B$6)),4),F707),"")</f>
        <v/>
      </c>
    </row>
    <row r="708">
      <c r="A708" s="5" t="n"/>
      <c r="B708" s="5" t="n"/>
      <c r="C708" s="19" t="n"/>
      <c r="D708" s="6">
        <f>IF(B708&amp;""="","",IFERROR(INDEX('المكونات'!$B$6:$B$305,MATCH(B708&amp;"",'المكونات'!$A$6:$A$305,0))&amp;"","مكون غير موجود"))</f>
        <v/>
      </c>
      <c r="E708" s="17">
        <f>IF(B708&amp;""="","",IFERROR(INDEX('المكونات'!$C$6:$C$305,MATCH(B708&amp;"",'المكونات'!$A$6:$A$305,0)),""))</f>
        <v/>
      </c>
      <c r="F708" s="17">
        <f>IF(AND(ISNUMBER(E708),ISNUMBER(C708)),ROUND(C708*E708,4),"")</f>
        <v/>
      </c>
      <c r="G708" s="17">
        <f>IF(ISNUMBER(F708),IF(B708&amp;""='الإعدادات'!$B$5&amp;"",ROUND(F708*(1+N('الإعدادات'!$B$6)),4),F708),"")</f>
        <v/>
      </c>
    </row>
    <row r="709">
      <c r="A709" s="5" t="n"/>
      <c r="B709" s="5" t="n"/>
      <c r="C709" s="19" t="n"/>
      <c r="D709" s="6">
        <f>IF(B709&amp;""="","",IFERROR(INDEX('المكونات'!$B$6:$B$305,MATCH(B709&amp;"",'المكونات'!$A$6:$A$305,0))&amp;"","مكون غير موجود"))</f>
        <v/>
      </c>
      <c r="E709" s="17">
        <f>IF(B709&amp;""="","",IFERROR(INDEX('المكونات'!$C$6:$C$305,MATCH(B709&amp;"",'المكونات'!$A$6:$A$305,0)),""))</f>
        <v/>
      </c>
      <c r="F709" s="17">
        <f>IF(AND(ISNUMBER(E709),ISNUMBER(C709)),ROUND(C709*E709,4),"")</f>
        <v/>
      </c>
      <c r="G709" s="17">
        <f>IF(ISNUMBER(F709),IF(B709&amp;""='الإعدادات'!$B$5&amp;"",ROUND(F709*(1+N('الإعدادات'!$B$6)),4),F709),"")</f>
        <v/>
      </c>
    </row>
    <row r="710">
      <c r="A710" s="5" t="n"/>
      <c r="B710" s="5" t="n"/>
      <c r="C710" s="19" t="n"/>
      <c r="D710" s="6">
        <f>IF(B710&amp;""="","",IFERROR(INDEX('المكونات'!$B$6:$B$305,MATCH(B710&amp;"",'المكونات'!$A$6:$A$305,0))&amp;"","مكون غير موجود"))</f>
        <v/>
      </c>
      <c r="E710" s="17">
        <f>IF(B710&amp;""="","",IFERROR(INDEX('المكونات'!$C$6:$C$305,MATCH(B710&amp;"",'المكونات'!$A$6:$A$305,0)),""))</f>
        <v/>
      </c>
      <c r="F710" s="17">
        <f>IF(AND(ISNUMBER(E710),ISNUMBER(C710)),ROUND(C710*E710,4),"")</f>
        <v/>
      </c>
      <c r="G710" s="17">
        <f>IF(ISNUMBER(F710),IF(B710&amp;""='الإعدادات'!$B$5&amp;"",ROUND(F710*(1+N('الإعدادات'!$B$6)),4),F710),"")</f>
        <v/>
      </c>
    </row>
    <row r="711">
      <c r="A711" s="5" t="n"/>
      <c r="B711" s="5" t="n"/>
      <c r="C711" s="19" t="n"/>
      <c r="D711" s="6">
        <f>IF(B711&amp;""="","",IFERROR(INDEX('المكونات'!$B$6:$B$305,MATCH(B711&amp;"",'المكونات'!$A$6:$A$305,0))&amp;"","مكون غير موجود"))</f>
        <v/>
      </c>
      <c r="E711" s="17">
        <f>IF(B711&amp;""="","",IFERROR(INDEX('المكونات'!$C$6:$C$305,MATCH(B711&amp;"",'المكونات'!$A$6:$A$305,0)),""))</f>
        <v/>
      </c>
      <c r="F711" s="17">
        <f>IF(AND(ISNUMBER(E711),ISNUMBER(C711)),ROUND(C711*E711,4),"")</f>
        <v/>
      </c>
      <c r="G711" s="17">
        <f>IF(ISNUMBER(F711),IF(B711&amp;""='الإعدادات'!$B$5&amp;"",ROUND(F711*(1+N('الإعدادات'!$B$6)),4),F711),"")</f>
        <v/>
      </c>
    </row>
    <row r="712">
      <c r="A712" s="5" t="n"/>
      <c r="B712" s="5" t="n"/>
      <c r="C712" s="19" t="n"/>
      <c r="D712" s="6">
        <f>IF(B712&amp;""="","",IFERROR(INDEX('المكونات'!$B$6:$B$305,MATCH(B712&amp;"",'المكونات'!$A$6:$A$305,0))&amp;"","مكون غير موجود"))</f>
        <v/>
      </c>
      <c r="E712" s="17">
        <f>IF(B712&amp;""="","",IFERROR(INDEX('المكونات'!$C$6:$C$305,MATCH(B712&amp;"",'المكونات'!$A$6:$A$305,0)),""))</f>
        <v/>
      </c>
      <c r="F712" s="17">
        <f>IF(AND(ISNUMBER(E712),ISNUMBER(C712)),ROUND(C712*E712,4),"")</f>
        <v/>
      </c>
      <c r="G712" s="17">
        <f>IF(ISNUMBER(F712),IF(B712&amp;""='الإعدادات'!$B$5&amp;"",ROUND(F712*(1+N('الإعدادات'!$B$6)),4),F712),"")</f>
        <v/>
      </c>
    </row>
    <row r="713">
      <c r="A713" s="5" t="n"/>
      <c r="B713" s="5" t="n"/>
      <c r="C713" s="19" t="n"/>
      <c r="D713" s="6">
        <f>IF(B713&amp;""="","",IFERROR(INDEX('المكونات'!$B$6:$B$305,MATCH(B713&amp;"",'المكونات'!$A$6:$A$305,0))&amp;"","مكون غير موجود"))</f>
        <v/>
      </c>
      <c r="E713" s="17">
        <f>IF(B713&amp;""="","",IFERROR(INDEX('المكونات'!$C$6:$C$305,MATCH(B713&amp;"",'المكونات'!$A$6:$A$305,0)),""))</f>
        <v/>
      </c>
      <c r="F713" s="17">
        <f>IF(AND(ISNUMBER(E713),ISNUMBER(C713)),ROUND(C713*E713,4),"")</f>
        <v/>
      </c>
      <c r="G713" s="17">
        <f>IF(ISNUMBER(F713),IF(B713&amp;""='الإعدادات'!$B$5&amp;"",ROUND(F713*(1+N('الإعدادات'!$B$6)),4),F713),"")</f>
        <v/>
      </c>
    </row>
    <row r="714">
      <c r="A714" s="5" t="n"/>
      <c r="B714" s="5" t="n"/>
      <c r="C714" s="19" t="n"/>
      <c r="D714" s="6">
        <f>IF(B714&amp;""="","",IFERROR(INDEX('المكونات'!$B$6:$B$305,MATCH(B714&amp;"",'المكونات'!$A$6:$A$305,0))&amp;"","مكون غير موجود"))</f>
        <v/>
      </c>
      <c r="E714" s="17">
        <f>IF(B714&amp;""="","",IFERROR(INDEX('المكونات'!$C$6:$C$305,MATCH(B714&amp;"",'المكونات'!$A$6:$A$305,0)),""))</f>
        <v/>
      </c>
      <c r="F714" s="17">
        <f>IF(AND(ISNUMBER(E714),ISNUMBER(C714)),ROUND(C714*E714,4),"")</f>
        <v/>
      </c>
      <c r="G714" s="17">
        <f>IF(ISNUMBER(F714),IF(B714&amp;""='الإعدادات'!$B$5&amp;"",ROUND(F714*(1+N('الإعدادات'!$B$6)),4),F714),"")</f>
        <v/>
      </c>
    </row>
    <row r="715">
      <c r="A715" s="5" t="n"/>
      <c r="B715" s="5" t="n"/>
      <c r="C715" s="19" t="n"/>
      <c r="D715" s="6">
        <f>IF(B715&amp;""="","",IFERROR(INDEX('المكونات'!$B$6:$B$305,MATCH(B715&amp;"",'المكونات'!$A$6:$A$305,0))&amp;"","مكون غير موجود"))</f>
        <v/>
      </c>
      <c r="E715" s="17">
        <f>IF(B715&amp;""="","",IFERROR(INDEX('المكونات'!$C$6:$C$305,MATCH(B715&amp;"",'المكونات'!$A$6:$A$305,0)),""))</f>
        <v/>
      </c>
      <c r="F715" s="17">
        <f>IF(AND(ISNUMBER(E715),ISNUMBER(C715)),ROUND(C715*E715,4),"")</f>
        <v/>
      </c>
      <c r="G715" s="17">
        <f>IF(ISNUMBER(F715),IF(B715&amp;""='الإعدادات'!$B$5&amp;"",ROUND(F715*(1+N('الإعدادات'!$B$6)),4),F715),"")</f>
        <v/>
      </c>
    </row>
    <row r="716">
      <c r="A716" s="5" t="n"/>
      <c r="B716" s="5" t="n"/>
      <c r="C716" s="19" t="n"/>
      <c r="D716" s="6">
        <f>IF(B716&amp;""="","",IFERROR(INDEX('المكونات'!$B$6:$B$305,MATCH(B716&amp;"",'المكونات'!$A$6:$A$305,0))&amp;"","مكون غير موجود"))</f>
        <v/>
      </c>
      <c r="E716" s="17">
        <f>IF(B716&amp;""="","",IFERROR(INDEX('المكونات'!$C$6:$C$305,MATCH(B716&amp;"",'المكونات'!$A$6:$A$305,0)),""))</f>
        <v/>
      </c>
      <c r="F716" s="17">
        <f>IF(AND(ISNUMBER(E716),ISNUMBER(C716)),ROUND(C716*E716,4),"")</f>
        <v/>
      </c>
      <c r="G716" s="17">
        <f>IF(ISNUMBER(F716),IF(B716&amp;""='الإعدادات'!$B$5&amp;"",ROUND(F716*(1+N('الإعدادات'!$B$6)),4),F716),"")</f>
        <v/>
      </c>
    </row>
    <row r="717">
      <c r="A717" s="5" t="n"/>
      <c r="B717" s="5" t="n"/>
      <c r="C717" s="19" t="n"/>
      <c r="D717" s="6">
        <f>IF(B717&amp;""="","",IFERROR(INDEX('المكونات'!$B$6:$B$305,MATCH(B717&amp;"",'المكونات'!$A$6:$A$305,0))&amp;"","مكون غير موجود"))</f>
        <v/>
      </c>
      <c r="E717" s="17">
        <f>IF(B717&amp;""="","",IFERROR(INDEX('المكونات'!$C$6:$C$305,MATCH(B717&amp;"",'المكونات'!$A$6:$A$305,0)),""))</f>
        <v/>
      </c>
      <c r="F717" s="17">
        <f>IF(AND(ISNUMBER(E717),ISNUMBER(C717)),ROUND(C717*E717,4),"")</f>
        <v/>
      </c>
      <c r="G717" s="17">
        <f>IF(ISNUMBER(F717),IF(B717&amp;""='الإعدادات'!$B$5&amp;"",ROUND(F717*(1+N('الإعدادات'!$B$6)),4),F717),"")</f>
        <v/>
      </c>
    </row>
    <row r="718">
      <c r="A718" s="5" t="n"/>
      <c r="B718" s="5" t="n"/>
      <c r="C718" s="19" t="n"/>
      <c r="D718" s="6">
        <f>IF(B718&amp;""="","",IFERROR(INDEX('المكونات'!$B$6:$B$305,MATCH(B718&amp;"",'المكونات'!$A$6:$A$305,0))&amp;"","مكون غير موجود"))</f>
        <v/>
      </c>
      <c r="E718" s="17">
        <f>IF(B718&amp;""="","",IFERROR(INDEX('المكونات'!$C$6:$C$305,MATCH(B718&amp;"",'المكونات'!$A$6:$A$305,0)),""))</f>
        <v/>
      </c>
      <c r="F718" s="17">
        <f>IF(AND(ISNUMBER(E718),ISNUMBER(C718)),ROUND(C718*E718,4),"")</f>
        <v/>
      </c>
      <c r="G718" s="17">
        <f>IF(ISNUMBER(F718),IF(B718&amp;""='الإعدادات'!$B$5&amp;"",ROUND(F718*(1+N('الإعدادات'!$B$6)),4),F718),"")</f>
        <v/>
      </c>
    </row>
    <row r="719">
      <c r="A719" s="5" t="n"/>
      <c r="B719" s="5" t="n"/>
      <c r="C719" s="19" t="n"/>
      <c r="D719" s="6">
        <f>IF(B719&amp;""="","",IFERROR(INDEX('المكونات'!$B$6:$B$305,MATCH(B719&amp;"",'المكونات'!$A$6:$A$305,0))&amp;"","مكون غير موجود"))</f>
        <v/>
      </c>
      <c r="E719" s="17">
        <f>IF(B719&amp;""="","",IFERROR(INDEX('المكونات'!$C$6:$C$305,MATCH(B719&amp;"",'المكونات'!$A$6:$A$305,0)),""))</f>
        <v/>
      </c>
      <c r="F719" s="17">
        <f>IF(AND(ISNUMBER(E719),ISNUMBER(C719)),ROUND(C719*E719,4),"")</f>
        <v/>
      </c>
      <c r="G719" s="17">
        <f>IF(ISNUMBER(F719),IF(B719&amp;""='الإعدادات'!$B$5&amp;"",ROUND(F719*(1+N('الإعدادات'!$B$6)),4),F719),"")</f>
        <v/>
      </c>
    </row>
    <row r="720">
      <c r="A720" s="5" t="n"/>
      <c r="B720" s="5" t="n"/>
      <c r="C720" s="19" t="n"/>
      <c r="D720" s="6">
        <f>IF(B720&amp;""="","",IFERROR(INDEX('المكونات'!$B$6:$B$305,MATCH(B720&amp;"",'المكونات'!$A$6:$A$305,0))&amp;"","مكون غير موجود"))</f>
        <v/>
      </c>
      <c r="E720" s="17">
        <f>IF(B720&amp;""="","",IFERROR(INDEX('المكونات'!$C$6:$C$305,MATCH(B720&amp;"",'المكونات'!$A$6:$A$305,0)),""))</f>
        <v/>
      </c>
      <c r="F720" s="17">
        <f>IF(AND(ISNUMBER(E720),ISNUMBER(C720)),ROUND(C720*E720,4),"")</f>
        <v/>
      </c>
      <c r="G720" s="17">
        <f>IF(ISNUMBER(F720),IF(B720&amp;""='الإعدادات'!$B$5&amp;"",ROUND(F720*(1+N('الإعدادات'!$B$6)),4),F720),"")</f>
        <v/>
      </c>
    </row>
    <row r="721">
      <c r="A721" s="5" t="n"/>
      <c r="B721" s="5" t="n"/>
      <c r="C721" s="19" t="n"/>
      <c r="D721" s="6">
        <f>IF(B721&amp;""="","",IFERROR(INDEX('المكونات'!$B$6:$B$305,MATCH(B721&amp;"",'المكونات'!$A$6:$A$305,0))&amp;"","مكون غير موجود"))</f>
        <v/>
      </c>
      <c r="E721" s="17">
        <f>IF(B721&amp;""="","",IFERROR(INDEX('المكونات'!$C$6:$C$305,MATCH(B721&amp;"",'المكونات'!$A$6:$A$305,0)),""))</f>
        <v/>
      </c>
      <c r="F721" s="17">
        <f>IF(AND(ISNUMBER(E721),ISNUMBER(C721)),ROUND(C721*E721,4),"")</f>
        <v/>
      </c>
      <c r="G721" s="17">
        <f>IF(ISNUMBER(F721),IF(B721&amp;""='الإعدادات'!$B$5&amp;"",ROUND(F721*(1+N('الإعدادات'!$B$6)),4),F721),"")</f>
        <v/>
      </c>
    </row>
    <row r="722">
      <c r="A722" s="5" t="n"/>
      <c r="B722" s="5" t="n"/>
      <c r="C722" s="19" t="n"/>
      <c r="D722" s="6">
        <f>IF(B722&amp;""="","",IFERROR(INDEX('المكونات'!$B$6:$B$305,MATCH(B722&amp;"",'المكونات'!$A$6:$A$305,0))&amp;"","مكون غير موجود"))</f>
        <v/>
      </c>
      <c r="E722" s="17">
        <f>IF(B722&amp;""="","",IFERROR(INDEX('المكونات'!$C$6:$C$305,MATCH(B722&amp;"",'المكونات'!$A$6:$A$305,0)),""))</f>
        <v/>
      </c>
      <c r="F722" s="17">
        <f>IF(AND(ISNUMBER(E722),ISNUMBER(C722)),ROUND(C722*E722,4),"")</f>
        <v/>
      </c>
      <c r="G722" s="17">
        <f>IF(ISNUMBER(F722),IF(B722&amp;""='الإعدادات'!$B$5&amp;"",ROUND(F722*(1+N('الإعدادات'!$B$6)),4),F722),"")</f>
        <v/>
      </c>
    </row>
    <row r="723">
      <c r="A723" s="5" t="n"/>
      <c r="B723" s="5" t="n"/>
      <c r="C723" s="19" t="n"/>
      <c r="D723" s="6">
        <f>IF(B723&amp;""="","",IFERROR(INDEX('المكونات'!$B$6:$B$305,MATCH(B723&amp;"",'المكونات'!$A$6:$A$305,0))&amp;"","مكون غير موجود"))</f>
        <v/>
      </c>
      <c r="E723" s="17">
        <f>IF(B723&amp;""="","",IFERROR(INDEX('المكونات'!$C$6:$C$305,MATCH(B723&amp;"",'المكونات'!$A$6:$A$305,0)),""))</f>
        <v/>
      </c>
      <c r="F723" s="17">
        <f>IF(AND(ISNUMBER(E723),ISNUMBER(C723)),ROUND(C723*E723,4),"")</f>
        <v/>
      </c>
      <c r="G723" s="17">
        <f>IF(ISNUMBER(F723),IF(B723&amp;""='الإعدادات'!$B$5&amp;"",ROUND(F723*(1+N('الإعدادات'!$B$6)),4),F723),"")</f>
        <v/>
      </c>
    </row>
    <row r="724">
      <c r="A724" s="5" t="n"/>
      <c r="B724" s="5" t="n"/>
      <c r="C724" s="19" t="n"/>
      <c r="D724" s="6">
        <f>IF(B724&amp;""="","",IFERROR(INDEX('المكونات'!$B$6:$B$305,MATCH(B724&amp;"",'المكونات'!$A$6:$A$305,0))&amp;"","مكون غير موجود"))</f>
        <v/>
      </c>
      <c r="E724" s="17">
        <f>IF(B724&amp;""="","",IFERROR(INDEX('المكونات'!$C$6:$C$305,MATCH(B724&amp;"",'المكونات'!$A$6:$A$305,0)),""))</f>
        <v/>
      </c>
      <c r="F724" s="17">
        <f>IF(AND(ISNUMBER(E724),ISNUMBER(C724)),ROUND(C724*E724,4),"")</f>
        <v/>
      </c>
      <c r="G724" s="17">
        <f>IF(ISNUMBER(F724),IF(B724&amp;""='الإعدادات'!$B$5&amp;"",ROUND(F724*(1+N('الإعدادات'!$B$6)),4),F724),"")</f>
        <v/>
      </c>
    </row>
    <row r="725">
      <c r="A725" s="5" t="n"/>
      <c r="B725" s="5" t="n"/>
      <c r="C725" s="19" t="n"/>
      <c r="D725" s="6">
        <f>IF(B725&amp;""="","",IFERROR(INDEX('المكونات'!$B$6:$B$305,MATCH(B725&amp;"",'المكونات'!$A$6:$A$305,0))&amp;"","مكون غير موجود"))</f>
        <v/>
      </c>
      <c r="E725" s="17">
        <f>IF(B725&amp;""="","",IFERROR(INDEX('المكونات'!$C$6:$C$305,MATCH(B725&amp;"",'المكونات'!$A$6:$A$305,0)),""))</f>
        <v/>
      </c>
      <c r="F725" s="17">
        <f>IF(AND(ISNUMBER(E725),ISNUMBER(C725)),ROUND(C725*E725,4),"")</f>
        <v/>
      </c>
      <c r="G725" s="17">
        <f>IF(ISNUMBER(F725),IF(B725&amp;""='الإعدادات'!$B$5&amp;"",ROUND(F725*(1+N('الإعدادات'!$B$6)),4),F725),"")</f>
        <v/>
      </c>
    </row>
    <row r="726">
      <c r="A726" s="5" t="n"/>
      <c r="B726" s="5" t="n"/>
      <c r="C726" s="19" t="n"/>
      <c r="D726" s="6">
        <f>IF(B726&amp;""="","",IFERROR(INDEX('المكونات'!$B$6:$B$305,MATCH(B726&amp;"",'المكونات'!$A$6:$A$305,0))&amp;"","مكون غير موجود"))</f>
        <v/>
      </c>
      <c r="E726" s="17">
        <f>IF(B726&amp;""="","",IFERROR(INDEX('المكونات'!$C$6:$C$305,MATCH(B726&amp;"",'المكونات'!$A$6:$A$305,0)),""))</f>
        <v/>
      </c>
      <c r="F726" s="17">
        <f>IF(AND(ISNUMBER(E726),ISNUMBER(C726)),ROUND(C726*E726,4),"")</f>
        <v/>
      </c>
      <c r="G726" s="17">
        <f>IF(ISNUMBER(F726),IF(B726&amp;""='الإعدادات'!$B$5&amp;"",ROUND(F726*(1+N('الإعدادات'!$B$6)),4),F726),"")</f>
        <v/>
      </c>
    </row>
    <row r="727">
      <c r="A727" s="5" t="n"/>
      <c r="B727" s="5" t="n"/>
      <c r="C727" s="19" t="n"/>
      <c r="D727" s="6">
        <f>IF(B727&amp;""="","",IFERROR(INDEX('المكونات'!$B$6:$B$305,MATCH(B727&amp;"",'المكونات'!$A$6:$A$305,0))&amp;"","مكون غير موجود"))</f>
        <v/>
      </c>
      <c r="E727" s="17">
        <f>IF(B727&amp;""="","",IFERROR(INDEX('المكونات'!$C$6:$C$305,MATCH(B727&amp;"",'المكونات'!$A$6:$A$305,0)),""))</f>
        <v/>
      </c>
      <c r="F727" s="17">
        <f>IF(AND(ISNUMBER(E727),ISNUMBER(C727)),ROUND(C727*E727,4),"")</f>
        <v/>
      </c>
      <c r="G727" s="17">
        <f>IF(ISNUMBER(F727),IF(B727&amp;""='الإعدادات'!$B$5&amp;"",ROUND(F727*(1+N('الإعدادات'!$B$6)),4),F727),"")</f>
        <v/>
      </c>
    </row>
    <row r="728">
      <c r="A728" s="5" t="n"/>
      <c r="B728" s="5" t="n"/>
      <c r="C728" s="19" t="n"/>
      <c r="D728" s="6">
        <f>IF(B728&amp;""="","",IFERROR(INDEX('المكونات'!$B$6:$B$305,MATCH(B728&amp;"",'المكونات'!$A$6:$A$305,0))&amp;"","مكون غير موجود"))</f>
        <v/>
      </c>
      <c r="E728" s="17">
        <f>IF(B728&amp;""="","",IFERROR(INDEX('المكونات'!$C$6:$C$305,MATCH(B728&amp;"",'المكونات'!$A$6:$A$305,0)),""))</f>
        <v/>
      </c>
      <c r="F728" s="17">
        <f>IF(AND(ISNUMBER(E728),ISNUMBER(C728)),ROUND(C728*E728,4),"")</f>
        <v/>
      </c>
      <c r="G728" s="17">
        <f>IF(ISNUMBER(F728),IF(B728&amp;""='الإعدادات'!$B$5&amp;"",ROUND(F728*(1+N('الإعدادات'!$B$6)),4),F728),"")</f>
        <v/>
      </c>
    </row>
    <row r="729">
      <c r="A729" s="5" t="n"/>
      <c r="B729" s="5" t="n"/>
      <c r="C729" s="19" t="n"/>
      <c r="D729" s="6">
        <f>IF(B729&amp;""="","",IFERROR(INDEX('المكونات'!$B$6:$B$305,MATCH(B729&amp;"",'المكونات'!$A$6:$A$305,0))&amp;"","مكون غير موجود"))</f>
        <v/>
      </c>
      <c r="E729" s="17">
        <f>IF(B729&amp;""="","",IFERROR(INDEX('المكونات'!$C$6:$C$305,MATCH(B729&amp;"",'المكونات'!$A$6:$A$305,0)),""))</f>
        <v/>
      </c>
      <c r="F729" s="17">
        <f>IF(AND(ISNUMBER(E729),ISNUMBER(C729)),ROUND(C729*E729,4),"")</f>
        <v/>
      </c>
      <c r="G729" s="17">
        <f>IF(ISNUMBER(F729),IF(B729&amp;""='الإعدادات'!$B$5&amp;"",ROUND(F729*(1+N('الإعدادات'!$B$6)),4),F729),"")</f>
        <v/>
      </c>
    </row>
    <row r="730">
      <c r="A730" s="5" t="n"/>
      <c r="B730" s="5" t="n"/>
      <c r="C730" s="19" t="n"/>
      <c r="D730" s="6">
        <f>IF(B730&amp;""="","",IFERROR(INDEX('المكونات'!$B$6:$B$305,MATCH(B730&amp;"",'المكونات'!$A$6:$A$305,0))&amp;"","مكون غير موجود"))</f>
        <v/>
      </c>
      <c r="E730" s="17">
        <f>IF(B730&amp;""="","",IFERROR(INDEX('المكونات'!$C$6:$C$305,MATCH(B730&amp;"",'المكونات'!$A$6:$A$305,0)),""))</f>
        <v/>
      </c>
      <c r="F730" s="17">
        <f>IF(AND(ISNUMBER(E730),ISNUMBER(C730)),ROUND(C730*E730,4),"")</f>
        <v/>
      </c>
      <c r="G730" s="17">
        <f>IF(ISNUMBER(F730),IF(B730&amp;""='الإعدادات'!$B$5&amp;"",ROUND(F730*(1+N('الإعدادات'!$B$6)),4),F730),"")</f>
        <v/>
      </c>
    </row>
    <row r="731">
      <c r="A731" s="5" t="n"/>
      <c r="B731" s="5" t="n"/>
      <c r="C731" s="19" t="n"/>
      <c r="D731" s="6">
        <f>IF(B731&amp;""="","",IFERROR(INDEX('المكونات'!$B$6:$B$305,MATCH(B731&amp;"",'المكونات'!$A$6:$A$305,0))&amp;"","مكون غير موجود"))</f>
        <v/>
      </c>
      <c r="E731" s="17">
        <f>IF(B731&amp;""="","",IFERROR(INDEX('المكونات'!$C$6:$C$305,MATCH(B731&amp;"",'المكونات'!$A$6:$A$305,0)),""))</f>
        <v/>
      </c>
      <c r="F731" s="17">
        <f>IF(AND(ISNUMBER(E731),ISNUMBER(C731)),ROUND(C731*E731,4),"")</f>
        <v/>
      </c>
      <c r="G731" s="17">
        <f>IF(ISNUMBER(F731),IF(B731&amp;""='الإعدادات'!$B$5&amp;"",ROUND(F731*(1+N('الإعدادات'!$B$6)),4),F731),"")</f>
        <v/>
      </c>
    </row>
    <row r="732">
      <c r="A732" s="5" t="n"/>
      <c r="B732" s="5" t="n"/>
      <c r="C732" s="19" t="n"/>
      <c r="D732" s="6">
        <f>IF(B732&amp;""="","",IFERROR(INDEX('المكونات'!$B$6:$B$305,MATCH(B732&amp;"",'المكونات'!$A$6:$A$305,0))&amp;"","مكون غير موجود"))</f>
        <v/>
      </c>
      <c r="E732" s="17">
        <f>IF(B732&amp;""="","",IFERROR(INDEX('المكونات'!$C$6:$C$305,MATCH(B732&amp;"",'المكونات'!$A$6:$A$305,0)),""))</f>
        <v/>
      </c>
      <c r="F732" s="17">
        <f>IF(AND(ISNUMBER(E732),ISNUMBER(C732)),ROUND(C732*E732,4),"")</f>
        <v/>
      </c>
      <c r="G732" s="17">
        <f>IF(ISNUMBER(F732),IF(B732&amp;""='الإعدادات'!$B$5&amp;"",ROUND(F732*(1+N('الإعدادات'!$B$6)),4),F732),"")</f>
        <v/>
      </c>
    </row>
    <row r="733">
      <c r="A733" s="5" t="n"/>
      <c r="B733" s="5" t="n"/>
      <c r="C733" s="19" t="n"/>
      <c r="D733" s="6">
        <f>IF(B733&amp;""="","",IFERROR(INDEX('المكونات'!$B$6:$B$305,MATCH(B733&amp;"",'المكونات'!$A$6:$A$305,0))&amp;"","مكون غير موجود"))</f>
        <v/>
      </c>
      <c r="E733" s="17">
        <f>IF(B733&amp;""="","",IFERROR(INDEX('المكونات'!$C$6:$C$305,MATCH(B733&amp;"",'المكونات'!$A$6:$A$305,0)),""))</f>
        <v/>
      </c>
      <c r="F733" s="17">
        <f>IF(AND(ISNUMBER(E733),ISNUMBER(C733)),ROUND(C733*E733,4),"")</f>
        <v/>
      </c>
      <c r="G733" s="17">
        <f>IF(ISNUMBER(F733),IF(B733&amp;""='الإعدادات'!$B$5&amp;"",ROUND(F733*(1+N('الإعدادات'!$B$6)),4),F733),"")</f>
        <v/>
      </c>
    </row>
    <row r="734">
      <c r="A734" s="5" t="n"/>
      <c r="B734" s="5" t="n"/>
      <c r="C734" s="19" t="n"/>
      <c r="D734" s="6">
        <f>IF(B734&amp;""="","",IFERROR(INDEX('المكونات'!$B$6:$B$305,MATCH(B734&amp;"",'المكونات'!$A$6:$A$305,0))&amp;"","مكون غير موجود"))</f>
        <v/>
      </c>
      <c r="E734" s="17">
        <f>IF(B734&amp;""="","",IFERROR(INDEX('المكونات'!$C$6:$C$305,MATCH(B734&amp;"",'المكونات'!$A$6:$A$305,0)),""))</f>
        <v/>
      </c>
      <c r="F734" s="17">
        <f>IF(AND(ISNUMBER(E734),ISNUMBER(C734)),ROUND(C734*E734,4),"")</f>
        <v/>
      </c>
      <c r="G734" s="17">
        <f>IF(ISNUMBER(F734),IF(B734&amp;""='الإعدادات'!$B$5&amp;"",ROUND(F734*(1+N('الإعدادات'!$B$6)),4),F734),"")</f>
        <v/>
      </c>
    </row>
    <row r="735">
      <c r="A735" s="5" t="n"/>
      <c r="B735" s="5" t="n"/>
      <c r="C735" s="19" t="n"/>
      <c r="D735" s="6">
        <f>IF(B735&amp;""="","",IFERROR(INDEX('المكونات'!$B$6:$B$305,MATCH(B735&amp;"",'المكونات'!$A$6:$A$305,0))&amp;"","مكون غير موجود"))</f>
        <v/>
      </c>
      <c r="E735" s="17">
        <f>IF(B735&amp;""="","",IFERROR(INDEX('المكونات'!$C$6:$C$305,MATCH(B735&amp;"",'المكونات'!$A$6:$A$305,0)),""))</f>
        <v/>
      </c>
      <c r="F735" s="17">
        <f>IF(AND(ISNUMBER(E735),ISNUMBER(C735)),ROUND(C735*E735,4),"")</f>
        <v/>
      </c>
      <c r="G735" s="17">
        <f>IF(ISNUMBER(F735),IF(B735&amp;""='الإعدادات'!$B$5&amp;"",ROUND(F735*(1+N('الإعدادات'!$B$6)),4),F735),"")</f>
        <v/>
      </c>
    </row>
    <row r="736">
      <c r="A736" s="5" t="n"/>
      <c r="B736" s="5" t="n"/>
      <c r="C736" s="19" t="n"/>
      <c r="D736" s="6">
        <f>IF(B736&amp;""="","",IFERROR(INDEX('المكونات'!$B$6:$B$305,MATCH(B736&amp;"",'المكونات'!$A$6:$A$305,0))&amp;"","مكون غير موجود"))</f>
        <v/>
      </c>
      <c r="E736" s="17">
        <f>IF(B736&amp;""="","",IFERROR(INDEX('المكونات'!$C$6:$C$305,MATCH(B736&amp;"",'المكونات'!$A$6:$A$305,0)),""))</f>
        <v/>
      </c>
      <c r="F736" s="17">
        <f>IF(AND(ISNUMBER(E736),ISNUMBER(C736)),ROUND(C736*E736,4),"")</f>
        <v/>
      </c>
      <c r="G736" s="17">
        <f>IF(ISNUMBER(F736),IF(B736&amp;""='الإعدادات'!$B$5&amp;"",ROUND(F736*(1+N('الإعدادات'!$B$6)),4),F736),"")</f>
        <v/>
      </c>
    </row>
    <row r="737">
      <c r="A737" s="5" t="n"/>
      <c r="B737" s="5" t="n"/>
      <c r="C737" s="19" t="n"/>
      <c r="D737" s="6">
        <f>IF(B737&amp;""="","",IFERROR(INDEX('المكونات'!$B$6:$B$305,MATCH(B737&amp;"",'المكونات'!$A$6:$A$305,0))&amp;"","مكون غير موجود"))</f>
        <v/>
      </c>
      <c r="E737" s="17">
        <f>IF(B737&amp;""="","",IFERROR(INDEX('المكونات'!$C$6:$C$305,MATCH(B737&amp;"",'المكونات'!$A$6:$A$305,0)),""))</f>
        <v/>
      </c>
      <c r="F737" s="17">
        <f>IF(AND(ISNUMBER(E737),ISNUMBER(C737)),ROUND(C737*E737,4),"")</f>
        <v/>
      </c>
      <c r="G737" s="17">
        <f>IF(ISNUMBER(F737),IF(B737&amp;""='الإعدادات'!$B$5&amp;"",ROUND(F737*(1+N('الإعدادات'!$B$6)),4),F737),"")</f>
        <v/>
      </c>
    </row>
    <row r="738">
      <c r="A738" s="5" t="n"/>
      <c r="B738" s="5" t="n"/>
      <c r="C738" s="19" t="n"/>
      <c r="D738" s="6">
        <f>IF(B738&amp;""="","",IFERROR(INDEX('المكونات'!$B$6:$B$305,MATCH(B738&amp;"",'المكونات'!$A$6:$A$305,0))&amp;"","مكون غير موجود"))</f>
        <v/>
      </c>
      <c r="E738" s="17">
        <f>IF(B738&amp;""="","",IFERROR(INDEX('المكونات'!$C$6:$C$305,MATCH(B738&amp;"",'المكونات'!$A$6:$A$305,0)),""))</f>
        <v/>
      </c>
      <c r="F738" s="17">
        <f>IF(AND(ISNUMBER(E738),ISNUMBER(C738)),ROUND(C738*E738,4),"")</f>
        <v/>
      </c>
      <c r="G738" s="17">
        <f>IF(ISNUMBER(F738),IF(B738&amp;""='الإعدادات'!$B$5&amp;"",ROUND(F738*(1+N('الإعدادات'!$B$6)),4),F738),"")</f>
        <v/>
      </c>
    </row>
    <row r="739">
      <c r="A739" s="5" t="n"/>
      <c r="B739" s="5" t="n"/>
      <c r="C739" s="19" t="n"/>
      <c r="D739" s="6">
        <f>IF(B739&amp;""="","",IFERROR(INDEX('المكونات'!$B$6:$B$305,MATCH(B739&amp;"",'المكونات'!$A$6:$A$305,0))&amp;"","مكون غير موجود"))</f>
        <v/>
      </c>
      <c r="E739" s="17">
        <f>IF(B739&amp;""="","",IFERROR(INDEX('المكونات'!$C$6:$C$305,MATCH(B739&amp;"",'المكونات'!$A$6:$A$305,0)),""))</f>
        <v/>
      </c>
      <c r="F739" s="17">
        <f>IF(AND(ISNUMBER(E739),ISNUMBER(C739)),ROUND(C739*E739,4),"")</f>
        <v/>
      </c>
      <c r="G739" s="17">
        <f>IF(ISNUMBER(F739),IF(B739&amp;""='الإعدادات'!$B$5&amp;"",ROUND(F739*(1+N('الإعدادات'!$B$6)),4),F739),"")</f>
        <v/>
      </c>
    </row>
    <row r="740">
      <c r="A740" s="5" t="n"/>
      <c r="B740" s="5" t="n"/>
      <c r="C740" s="19" t="n"/>
      <c r="D740" s="6">
        <f>IF(B740&amp;""="","",IFERROR(INDEX('المكونات'!$B$6:$B$305,MATCH(B740&amp;"",'المكونات'!$A$6:$A$305,0))&amp;"","مكون غير موجود"))</f>
        <v/>
      </c>
      <c r="E740" s="17">
        <f>IF(B740&amp;""="","",IFERROR(INDEX('المكونات'!$C$6:$C$305,MATCH(B740&amp;"",'المكونات'!$A$6:$A$305,0)),""))</f>
        <v/>
      </c>
      <c r="F740" s="17">
        <f>IF(AND(ISNUMBER(E740),ISNUMBER(C740)),ROUND(C740*E740,4),"")</f>
        <v/>
      </c>
      <c r="G740" s="17">
        <f>IF(ISNUMBER(F740),IF(B740&amp;""='الإعدادات'!$B$5&amp;"",ROUND(F740*(1+N('الإعدادات'!$B$6)),4),F740),"")</f>
        <v/>
      </c>
    </row>
    <row r="741">
      <c r="A741" s="5" t="n"/>
      <c r="B741" s="5" t="n"/>
      <c r="C741" s="19" t="n"/>
      <c r="D741" s="6">
        <f>IF(B741&amp;""="","",IFERROR(INDEX('المكونات'!$B$6:$B$305,MATCH(B741&amp;"",'المكونات'!$A$6:$A$305,0))&amp;"","مكون غير موجود"))</f>
        <v/>
      </c>
      <c r="E741" s="17">
        <f>IF(B741&amp;""="","",IFERROR(INDEX('المكونات'!$C$6:$C$305,MATCH(B741&amp;"",'المكونات'!$A$6:$A$305,0)),""))</f>
        <v/>
      </c>
      <c r="F741" s="17">
        <f>IF(AND(ISNUMBER(E741),ISNUMBER(C741)),ROUND(C741*E741,4),"")</f>
        <v/>
      </c>
      <c r="G741" s="17">
        <f>IF(ISNUMBER(F741),IF(B741&amp;""='الإعدادات'!$B$5&amp;"",ROUND(F741*(1+N('الإعدادات'!$B$6)),4),F741),"")</f>
        <v/>
      </c>
    </row>
    <row r="742">
      <c r="A742" s="5" t="n"/>
      <c r="B742" s="5" t="n"/>
      <c r="C742" s="19" t="n"/>
      <c r="D742" s="6">
        <f>IF(B742&amp;""="","",IFERROR(INDEX('المكونات'!$B$6:$B$305,MATCH(B742&amp;"",'المكونات'!$A$6:$A$305,0))&amp;"","مكون غير موجود"))</f>
        <v/>
      </c>
      <c r="E742" s="17">
        <f>IF(B742&amp;""="","",IFERROR(INDEX('المكونات'!$C$6:$C$305,MATCH(B742&amp;"",'المكونات'!$A$6:$A$305,0)),""))</f>
        <v/>
      </c>
      <c r="F742" s="17">
        <f>IF(AND(ISNUMBER(E742),ISNUMBER(C742)),ROUND(C742*E742,4),"")</f>
        <v/>
      </c>
      <c r="G742" s="17">
        <f>IF(ISNUMBER(F742),IF(B742&amp;""='الإعدادات'!$B$5&amp;"",ROUND(F742*(1+N('الإعدادات'!$B$6)),4),F742),"")</f>
        <v/>
      </c>
    </row>
    <row r="743">
      <c r="A743" s="5" t="n"/>
      <c r="B743" s="5" t="n"/>
      <c r="C743" s="19" t="n"/>
      <c r="D743" s="6">
        <f>IF(B743&amp;""="","",IFERROR(INDEX('المكونات'!$B$6:$B$305,MATCH(B743&amp;"",'المكونات'!$A$6:$A$305,0))&amp;"","مكون غير موجود"))</f>
        <v/>
      </c>
      <c r="E743" s="17">
        <f>IF(B743&amp;""="","",IFERROR(INDEX('المكونات'!$C$6:$C$305,MATCH(B743&amp;"",'المكونات'!$A$6:$A$305,0)),""))</f>
        <v/>
      </c>
      <c r="F743" s="17">
        <f>IF(AND(ISNUMBER(E743),ISNUMBER(C743)),ROUND(C743*E743,4),"")</f>
        <v/>
      </c>
      <c r="G743" s="17">
        <f>IF(ISNUMBER(F743),IF(B743&amp;""='الإعدادات'!$B$5&amp;"",ROUND(F743*(1+N('الإعدادات'!$B$6)),4),F743),"")</f>
        <v/>
      </c>
    </row>
    <row r="744">
      <c r="A744" s="5" t="n"/>
      <c r="B744" s="5" t="n"/>
      <c r="C744" s="19" t="n"/>
      <c r="D744" s="6">
        <f>IF(B744&amp;""="","",IFERROR(INDEX('المكونات'!$B$6:$B$305,MATCH(B744&amp;"",'المكونات'!$A$6:$A$305,0))&amp;"","مكون غير موجود"))</f>
        <v/>
      </c>
      <c r="E744" s="17">
        <f>IF(B744&amp;""="","",IFERROR(INDEX('المكونات'!$C$6:$C$305,MATCH(B744&amp;"",'المكونات'!$A$6:$A$305,0)),""))</f>
        <v/>
      </c>
      <c r="F744" s="17">
        <f>IF(AND(ISNUMBER(E744),ISNUMBER(C744)),ROUND(C744*E744,4),"")</f>
        <v/>
      </c>
      <c r="G744" s="17">
        <f>IF(ISNUMBER(F744),IF(B744&amp;""='الإعدادات'!$B$5&amp;"",ROUND(F744*(1+N('الإعدادات'!$B$6)),4),F744),"")</f>
        <v/>
      </c>
    </row>
    <row r="745">
      <c r="A745" s="5" t="n"/>
      <c r="B745" s="5" t="n"/>
      <c r="C745" s="19" t="n"/>
      <c r="D745" s="6">
        <f>IF(B745&amp;""="","",IFERROR(INDEX('المكونات'!$B$6:$B$305,MATCH(B745&amp;"",'المكونات'!$A$6:$A$305,0))&amp;"","مكون غير موجود"))</f>
        <v/>
      </c>
      <c r="E745" s="17">
        <f>IF(B745&amp;""="","",IFERROR(INDEX('المكونات'!$C$6:$C$305,MATCH(B745&amp;"",'المكونات'!$A$6:$A$305,0)),""))</f>
        <v/>
      </c>
      <c r="F745" s="17">
        <f>IF(AND(ISNUMBER(E745),ISNUMBER(C745)),ROUND(C745*E745,4),"")</f>
        <v/>
      </c>
      <c r="G745" s="17">
        <f>IF(ISNUMBER(F745),IF(B745&amp;""='الإعدادات'!$B$5&amp;"",ROUND(F745*(1+N('الإعدادات'!$B$6)),4),F745),"")</f>
        <v/>
      </c>
    </row>
    <row r="746">
      <c r="A746" s="5" t="n"/>
      <c r="B746" s="5" t="n"/>
      <c r="C746" s="19" t="n"/>
      <c r="D746" s="6">
        <f>IF(B746&amp;""="","",IFERROR(INDEX('المكونات'!$B$6:$B$305,MATCH(B746&amp;"",'المكونات'!$A$6:$A$305,0))&amp;"","مكون غير موجود"))</f>
        <v/>
      </c>
      <c r="E746" s="17">
        <f>IF(B746&amp;""="","",IFERROR(INDEX('المكونات'!$C$6:$C$305,MATCH(B746&amp;"",'المكونات'!$A$6:$A$305,0)),""))</f>
        <v/>
      </c>
      <c r="F746" s="17">
        <f>IF(AND(ISNUMBER(E746),ISNUMBER(C746)),ROUND(C746*E746,4),"")</f>
        <v/>
      </c>
      <c r="G746" s="17">
        <f>IF(ISNUMBER(F746),IF(B746&amp;""='الإعدادات'!$B$5&amp;"",ROUND(F746*(1+N('الإعدادات'!$B$6)),4),F746),"")</f>
        <v/>
      </c>
    </row>
    <row r="747">
      <c r="A747" s="5" t="n"/>
      <c r="B747" s="5" t="n"/>
      <c r="C747" s="19" t="n"/>
      <c r="D747" s="6">
        <f>IF(B747&amp;""="","",IFERROR(INDEX('المكونات'!$B$6:$B$305,MATCH(B747&amp;"",'المكونات'!$A$6:$A$305,0))&amp;"","مكون غير موجود"))</f>
        <v/>
      </c>
      <c r="E747" s="17">
        <f>IF(B747&amp;""="","",IFERROR(INDEX('المكونات'!$C$6:$C$305,MATCH(B747&amp;"",'المكونات'!$A$6:$A$305,0)),""))</f>
        <v/>
      </c>
      <c r="F747" s="17">
        <f>IF(AND(ISNUMBER(E747),ISNUMBER(C747)),ROUND(C747*E747,4),"")</f>
        <v/>
      </c>
      <c r="G747" s="17">
        <f>IF(ISNUMBER(F747),IF(B747&amp;""='الإعدادات'!$B$5&amp;"",ROUND(F747*(1+N('الإعدادات'!$B$6)),4),F747),"")</f>
        <v/>
      </c>
    </row>
    <row r="748">
      <c r="A748" s="5" t="n"/>
      <c r="B748" s="5" t="n"/>
      <c r="C748" s="19" t="n"/>
      <c r="D748" s="6">
        <f>IF(B748&amp;""="","",IFERROR(INDEX('المكونات'!$B$6:$B$305,MATCH(B748&amp;"",'المكونات'!$A$6:$A$305,0))&amp;"","مكون غير موجود"))</f>
        <v/>
      </c>
      <c r="E748" s="17">
        <f>IF(B748&amp;""="","",IFERROR(INDEX('المكونات'!$C$6:$C$305,MATCH(B748&amp;"",'المكونات'!$A$6:$A$305,0)),""))</f>
        <v/>
      </c>
      <c r="F748" s="17">
        <f>IF(AND(ISNUMBER(E748),ISNUMBER(C748)),ROUND(C748*E748,4),"")</f>
        <v/>
      </c>
      <c r="G748" s="17">
        <f>IF(ISNUMBER(F748),IF(B748&amp;""='الإعدادات'!$B$5&amp;"",ROUND(F748*(1+N('الإعدادات'!$B$6)),4),F748),"")</f>
        <v/>
      </c>
    </row>
    <row r="749">
      <c r="A749" s="5" t="n"/>
      <c r="B749" s="5" t="n"/>
      <c r="C749" s="19" t="n"/>
      <c r="D749" s="6">
        <f>IF(B749&amp;""="","",IFERROR(INDEX('المكونات'!$B$6:$B$305,MATCH(B749&amp;"",'المكونات'!$A$6:$A$305,0))&amp;"","مكون غير موجود"))</f>
        <v/>
      </c>
      <c r="E749" s="17">
        <f>IF(B749&amp;""="","",IFERROR(INDEX('المكونات'!$C$6:$C$305,MATCH(B749&amp;"",'المكونات'!$A$6:$A$305,0)),""))</f>
        <v/>
      </c>
      <c r="F749" s="17">
        <f>IF(AND(ISNUMBER(E749),ISNUMBER(C749)),ROUND(C749*E749,4),"")</f>
        <v/>
      </c>
      <c r="G749" s="17">
        <f>IF(ISNUMBER(F749),IF(B749&amp;""='الإعدادات'!$B$5&amp;"",ROUND(F749*(1+N('الإعدادات'!$B$6)),4),F749),"")</f>
        <v/>
      </c>
    </row>
    <row r="750">
      <c r="A750" s="5" t="n"/>
      <c r="B750" s="5" t="n"/>
      <c r="C750" s="19" t="n"/>
      <c r="D750" s="6">
        <f>IF(B750&amp;""="","",IFERROR(INDEX('المكونات'!$B$6:$B$305,MATCH(B750&amp;"",'المكونات'!$A$6:$A$305,0))&amp;"","مكون غير موجود"))</f>
        <v/>
      </c>
      <c r="E750" s="17">
        <f>IF(B750&amp;""="","",IFERROR(INDEX('المكونات'!$C$6:$C$305,MATCH(B750&amp;"",'المكونات'!$A$6:$A$305,0)),""))</f>
        <v/>
      </c>
      <c r="F750" s="17">
        <f>IF(AND(ISNUMBER(E750),ISNUMBER(C750)),ROUND(C750*E750,4),"")</f>
        <v/>
      </c>
      <c r="G750" s="17">
        <f>IF(ISNUMBER(F750),IF(B750&amp;""='الإعدادات'!$B$5&amp;"",ROUND(F750*(1+N('الإعدادات'!$B$6)),4),F750),"")</f>
        <v/>
      </c>
    </row>
    <row r="751">
      <c r="A751" s="5" t="n"/>
      <c r="B751" s="5" t="n"/>
      <c r="C751" s="19" t="n"/>
      <c r="D751" s="6">
        <f>IF(B751&amp;""="","",IFERROR(INDEX('المكونات'!$B$6:$B$305,MATCH(B751&amp;"",'المكونات'!$A$6:$A$305,0))&amp;"","مكون غير موجود"))</f>
        <v/>
      </c>
      <c r="E751" s="17">
        <f>IF(B751&amp;""="","",IFERROR(INDEX('المكونات'!$C$6:$C$305,MATCH(B751&amp;"",'المكونات'!$A$6:$A$305,0)),""))</f>
        <v/>
      </c>
      <c r="F751" s="17">
        <f>IF(AND(ISNUMBER(E751),ISNUMBER(C751)),ROUND(C751*E751,4),"")</f>
        <v/>
      </c>
      <c r="G751" s="17">
        <f>IF(ISNUMBER(F751),IF(B751&amp;""='الإعدادات'!$B$5&amp;"",ROUND(F751*(1+N('الإعدادات'!$B$6)),4),F751),"")</f>
        <v/>
      </c>
    </row>
    <row r="752">
      <c r="A752" s="5" t="n"/>
      <c r="B752" s="5" t="n"/>
      <c r="C752" s="19" t="n"/>
      <c r="D752" s="6">
        <f>IF(B752&amp;""="","",IFERROR(INDEX('المكونات'!$B$6:$B$305,MATCH(B752&amp;"",'المكونات'!$A$6:$A$305,0))&amp;"","مكون غير موجود"))</f>
        <v/>
      </c>
      <c r="E752" s="17">
        <f>IF(B752&amp;""="","",IFERROR(INDEX('المكونات'!$C$6:$C$305,MATCH(B752&amp;"",'المكونات'!$A$6:$A$305,0)),""))</f>
        <v/>
      </c>
      <c r="F752" s="17">
        <f>IF(AND(ISNUMBER(E752),ISNUMBER(C752)),ROUND(C752*E752,4),"")</f>
        <v/>
      </c>
      <c r="G752" s="17">
        <f>IF(ISNUMBER(F752),IF(B752&amp;""='الإعدادات'!$B$5&amp;"",ROUND(F752*(1+N('الإعدادات'!$B$6)),4),F752),"")</f>
        <v/>
      </c>
    </row>
    <row r="753">
      <c r="A753" s="5" t="n"/>
      <c r="B753" s="5" t="n"/>
      <c r="C753" s="19" t="n"/>
      <c r="D753" s="6">
        <f>IF(B753&amp;""="","",IFERROR(INDEX('المكونات'!$B$6:$B$305,MATCH(B753&amp;"",'المكونات'!$A$6:$A$305,0))&amp;"","مكون غير موجود"))</f>
        <v/>
      </c>
      <c r="E753" s="17">
        <f>IF(B753&amp;""="","",IFERROR(INDEX('المكونات'!$C$6:$C$305,MATCH(B753&amp;"",'المكونات'!$A$6:$A$305,0)),""))</f>
        <v/>
      </c>
      <c r="F753" s="17">
        <f>IF(AND(ISNUMBER(E753),ISNUMBER(C753)),ROUND(C753*E753,4),"")</f>
        <v/>
      </c>
      <c r="G753" s="17">
        <f>IF(ISNUMBER(F753),IF(B753&amp;""='الإعدادات'!$B$5&amp;"",ROUND(F753*(1+N('الإعدادات'!$B$6)),4),F753),"")</f>
        <v/>
      </c>
    </row>
    <row r="754">
      <c r="A754" s="5" t="n"/>
      <c r="B754" s="5" t="n"/>
      <c r="C754" s="19" t="n"/>
      <c r="D754" s="6">
        <f>IF(B754&amp;""="","",IFERROR(INDEX('المكونات'!$B$6:$B$305,MATCH(B754&amp;"",'المكونات'!$A$6:$A$305,0))&amp;"","مكون غير موجود"))</f>
        <v/>
      </c>
      <c r="E754" s="17">
        <f>IF(B754&amp;""="","",IFERROR(INDEX('المكونات'!$C$6:$C$305,MATCH(B754&amp;"",'المكونات'!$A$6:$A$305,0)),""))</f>
        <v/>
      </c>
      <c r="F754" s="17">
        <f>IF(AND(ISNUMBER(E754),ISNUMBER(C754)),ROUND(C754*E754,4),"")</f>
        <v/>
      </c>
      <c r="G754" s="17">
        <f>IF(ISNUMBER(F754),IF(B754&amp;""='الإعدادات'!$B$5&amp;"",ROUND(F754*(1+N('الإعدادات'!$B$6)),4),F754),"")</f>
        <v/>
      </c>
    </row>
    <row r="755">
      <c r="A755" s="5" t="n"/>
      <c r="B755" s="5" t="n"/>
      <c r="C755" s="19" t="n"/>
      <c r="D755" s="6">
        <f>IF(B755&amp;""="","",IFERROR(INDEX('المكونات'!$B$6:$B$305,MATCH(B755&amp;"",'المكونات'!$A$6:$A$305,0))&amp;"","مكون غير موجود"))</f>
        <v/>
      </c>
      <c r="E755" s="17">
        <f>IF(B755&amp;""="","",IFERROR(INDEX('المكونات'!$C$6:$C$305,MATCH(B755&amp;"",'المكونات'!$A$6:$A$305,0)),""))</f>
        <v/>
      </c>
      <c r="F755" s="17">
        <f>IF(AND(ISNUMBER(E755),ISNUMBER(C755)),ROUND(C755*E755,4),"")</f>
        <v/>
      </c>
      <c r="G755" s="17">
        <f>IF(ISNUMBER(F755),IF(B755&amp;""='الإعدادات'!$B$5&amp;"",ROUND(F755*(1+N('الإعدادات'!$B$6)),4),F755),"")</f>
        <v/>
      </c>
    </row>
    <row r="756">
      <c r="A756" s="5" t="n"/>
      <c r="B756" s="5" t="n"/>
      <c r="C756" s="19" t="n"/>
      <c r="D756" s="6">
        <f>IF(B756&amp;""="","",IFERROR(INDEX('المكونات'!$B$6:$B$305,MATCH(B756&amp;"",'المكونات'!$A$6:$A$305,0))&amp;"","مكون غير موجود"))</f>
        <v/>
      </c>
      <c r="E756" s="17">
        <f>IF(B756&amp;""="","",IFERROR(INDEX('المكونات'!$C$6:$C$305,MATCH(B756&amp;"",'المكونات'!$A$6:$A$305,0)),""))</f>
        <v/>
      </c>
      <c r="F756" s="17">
        <f>IF(AND(ISNUMBER(E756),ISNUMBER(C756)),ROUND(C756*E756,4),"")</f>
        <v/>
      </c>
      <c r="G756" s="17">
        <f>IF(ISNUMBER(F756),IF(B756&amp;""='الإعدادات'!$B$5&amp;"",ROUND(F756*(1+N('الإعدادات'!$B$6)),4),F756),"")</f>
        <v/>
      </c>
    </row>
    <row r="757">
      <c r="A757" s="5" t="n"/>
      <c r="B757" s="5" t="n"/>
      <c r="C757" s="19" t="n"/>
      <c r="D757" s="6">
        <f>IF(B757&amp;""="","",IFERROR(INDEX('المكونات'!$B$6:$B$305,MATCH(B757&amp;"",'المكونات'!$A$6:$A$305,0))&amp;"","مكون غير موجود"))</f>
        <v/>
      </c>
      <c r="E757" s="17">
        <f>IF(B757&amp;""="","",IFERROR(INDEX('المكونات'!$C$6:$C$305,MATCH(B757&amp;"",'المكونات'!$A$6:$A$305,0)),""))</f>
        <v/>
      </c>
      <c r="F757" s="17">
        <f>IF(AND(ISNUMBER(E757),ISNUMBER(C757)),ROUND(C757*E757,4),"")</f>
        <v/>
      </c>
      <c r="G757" s="17">
        <f>IF(ISNUMBER(F757),IF(B757&amp;""='الإعدادات'!$B$5&amp;"",ROUND(F757*(1+N('الإعدادات'!$B$6)),4),F757),"")</f>
        <v/>
      </c>
    </row>
    <row r="758">
      <c r="A758" s="5" t="n"/>
      <c r="B758" s="5" t="n"/>
      <c r="C758" s="19" t="n"/>
      <c r="D758" s="6">
        <f>IF(B758&amp;""="","",IFERROR(INDEX('المكونات'!$B$6:$B$305,MATCH(B758&amp;"",'المكونات'!$A$6:$A$305,0))&amp;"","مكون غير موجود"))</f>
        <v/>
      </c>
      <c r="E758" s="17">
        <f>IF(B758&amp;""="","",IFERROR(INDEX('المكونات'!$C$6:$C$305,MATCH(B758&amp;"",'المكونات'!$A$6:$A$305,0)),""))</f>
        <v/>
      </c>
      <c r="F758" s="17">
        <f>IF(AND(ISNUMBER(E758),ISNUMBER(C758)),ROUND(C758*E758,4),"")</f>
        <v/>
      </c>
      <c r="G758" s="17">
        <f>IF(ISNUMBER(F758),IF(B758&amp;""='الإعدادات'!$B$5&amp;"",ROUND(F758*(1+N('الإعدادات'!$B$6)),4),F758),"")</f>
        <v/>
      </c>
    </row>
    <row r="759">
      <c r="A759" s="5" t="n"/>
      <c r="B759" s="5" t="n"/>
      <c r="C759" s="19" t="n"/>
      <c r="D759" s="6">
        <f>IF(B759&amp;""="","",IFERROR(INDEX('المكونات'!$B$6:$B$305,MATCH(B759&amp;"",'المكونات'!$A$6:$A$305,0))&amp;"","مكون غير موجود"))</f>
        <v/>
      </c>
      <c r="E759" s="17">
        <f>IF(B759&amp;""="","",IFERROR(INDEX('المكونات'!$C$6:$C$305,MATCH(B759&amp;"",'المكونات'!$A$6:$A$305,0)),""))</f>
        <v/>
      </c>
      <c r="F759" s="17">
        <f>IF(AND(ISNUMBER(E759),ISNUMBER(C759)),ROUND(C759*E759,4),"")</f>
        <v/>
      </c>
      <c r="G759" s="17">
        <f>IF(ISNUMBER(F759),IF(B759&amp;""='الإعدادات'!$B$5&amp;"",ROUND(F759*(1+N('الإعدادات'!$B$6)),4),F759),"")</f>
        <v/>
      </c>
    </row>
    <row r="760">
      <c r="A760" s="5" t="n"/>
      <c r="B760" s="5" t="n"/>
      <c r="C760" s="19" t="n"/>
      <c r="D760" s="6">
        <f>IF(B760&amp;""="","",IFERROR(INDEX('المكونات'!$B$6:$B$305,MATCH(B760&amp;"",'المكونات'!$A$6:$A$305,0))&amp;"","مكون غير موجود"))</f>
        <v/>
      </c>
      <c r="E760" s="17">
        <f>IF(B760&amp;""="","",IFERROR(INDEX('المكونات'!$C$6:$C$305,MATCH(B760&amp;"",'المكونات'!$A$6:$A$305,0)),""))</f>
        <v/>
      </c>
      <c r="F760" s="17">
        <f>IF(AND(ISNUMBER(E760),ISNUMBER(C760)),ROUND(C760*E760,4),"")</f>
        <v/>
      </c>
      <c r="G760" s="17">
        <f>IF(ISNUMBER(F760),IF(B760&amp;""='الإعدادات'!$B$5&amp;"",ROUND(F760*(1+N('الإعدادات'!$B$6)),4),F760),"")</f>
        <v/>
      </c>
    </row>
    <row r="761">
      <c r="A761" s="5" t="n"/>
      <c r="B761" s="5" t="n"/>
      <c r="C761" s="19" t="n"/>
      <c r="D761" s="6">
        <f>IF(B761&amp;""="","",IFERROR(INDEX('المكونات'!$B$6:$B$305,MATCH(B761&amp;"",'المكونات'!$A$6:$A$305,0))&amp;"","مكون غير موجود"))</f>
        <v/>
      </c>
      <c r="E761" s="17">
        <f>IF(B761&amp;""="","",IFERROR(INDEX('المكونات'!$C$6:$C$305,MATCH(B761&amp;"",'المكونات'!$A$6:$A$305,0)),""))</f>
        <v/>
      </c>
      <c r="F761" s="17">
        <f>IF(AND(ISNUMBER(E761),ISNUMBER(C761)),ROUND(C761*E761,4),"")</f>
        <v/>
      </c>
      <c r="G761" s="17">
        <f>IF(ISNUMBER(F761),IF(B761&amp;""='الإعدادات'!$B$5&amp;"",ROUND(F761*(1+N('الإعدادات'!$B$6)),4),F761),"")</f>
        <v/>
      </c>
    </row>
    <row r="762">
      <c r="A762" s="5" t="n"/>
      <c r="B762" s="5" t="n"/>
      <c r="C762" s="19" t="n"/>
      <c r="D762" s="6">
        <f>IF(B762&amp;""="","",IFERROR(INDEX('المكونات'!$B$6:$B$305,MATCH(B762&amp;"",'المكونات'!$A$6:$A$305,0))&amp;"","مكون غير موجود"))</f>
        <v/>
      </c>
      <c r="E762" s="17">
        <f>IF(B762&amp;""="","",IFERROR(INDEX('المكونات'!$C$6:$C$305,MATCH(B762&amp;"",'المكونات'!$A$6:$A$305,0)),""))</f>
        <v/>
      </c>
      <c r="F762" s="17">
        <f>IF(AND(ISNUMBER(E762),ISNUMBER(C762)),ROUND(C762*E762,4),"")</f>
        <v/>
      </c>
      <c r="G762" s="17">
        <f>IF(ISNUMBER(F762),IF(B762&amp;""='الإعدادات'!$B$5&amp;"",ROUND(F762*(1+N('الإعدادات'!$B$6)),4),F762),"")</f>
        <v/>
      </c>
    </row>
    <row r="763">
      <c r="A763" s="5" t="n"/>
      <c r="B763" s="5" t="n"/>
      <c r="C763" s="19" t="n"/>
      <c r="D763" s="6">
        <f>IF(B763&amp;""="","",IFERROR(INDEX('المكونات'!$B$6:$B$305,MATCH(B763&amp;"",'المكونات'!$A$6:$A$305,0))&amp;"","مكون غير موجود"))</f>
        <v/>
      </c>
      <c r="E763" s="17">
        <f>IF(B763&amp;""="","",IFERROR(INDEX('المكونات'!$C$6:$C$305,MATCH(B763&amp;"",'المكونات'!$A$6:$A$305,0)),""))</f>
        <v/>
      </c>
      <c r="F763" s="17">
        <f>IF(AND(ISNUMBER(E763),ISNUMBER(C763)),ROUND(C763*E763,4),"")</f>
        <v/>
      </c>
      <c r="G763" s="17">
        <f>IF(ISNUMBER(F763),IF(B763&amp;""='الإعدادات'!$B$5&amp;"",ROUND(F763*(1+N('الإعدادات'!$B$6)),4),F763),"")</f>
        <v/>
      </c>
    </row>
    <row r="764">
      <c r="A764" s="5" t="n"/>
      <c r="B764" s="5" t="n"/>
      <c r="C764" s="19" t="n"/>
      <c r="D764" s="6">
        <f>IF(B764&amp;""="","",IFERROR(INDEX('المكونات'!$B$6:$B$305,MATCH(B764&amp;"",'المكونات'!$A$6:$A$305,0))&amp;"","مكون غير موجود"))</f>
        <v/>
      </c>
      <c r="E764" s="17">
        <f>IF(B764&amp;""="","",IFERROR(INDEX('المكونات'!$C$6:$C$305,MATCH(B764&amp;"",'المكونات'!$A$6:$A$305,0)),""))</f>
        <v/>
      </c>
      <c r="F764" s="17">
        <f>IF(AND(ISNUMBER(E764),ISNUMBER(C764)),ROUND(C764*E764,4),"")</f>
        <v/>
      </c>
      <c r="G764" s="17">
        <f>IF(ISNUMBER(F764),IF(B764&amp;""='الإعدادات'!$B$5&amp;"",ROUND(F764*(1+N('الإعدادات'!$B$6)),4),F764),"")</f>
        <v/>
      </c>
    </row>
    <row r="765">
      <c r="A765" s="5" t="n"/>
      <c r="B765" s="5" t="n"/>
      <c r="C765" s="19" t="n"/>
      <c r="D765" s="6">
        <f>IF(B765&amp;""="","",IFERROR(INDEX('المكونات'!$B$6:$B$305,MATCH(B765&amp;"",'المكونات'!$A$6:$A$305,0))&amp;"","مكون غير موجود"))</f>
        <v/>
      </c>
      <c r="E765" s="17">
        <f>IF(B765&amp;""="","",IFERROR(INDEX('المكونات'!$C$6:$C$305,MATCH(B765&amp;"",'المكونات'!$A$6:$A$305,0)),""))</f>
        <v/>
      </c>
      <c r="F765" s="17">
        <f>IF(AND(ISNUMBER(E765),ISNUMBER(C765)),ROUND(C765*E765,4),"")</f>
        <v/>
      </c>
      <c r="G765" s="17">
        <f>IF(ISNUMBER(F765),IF(B765&amp;""='الإعدادات'!$B$5&amp;"",ROUND(F765*(1+N('الإعدادات'!$B$6)),4),F765),"")</f>
        <v/>
      </c>
    </row>
    <row r="766">
      <c r="A766" s="5" t="n"/>
      <c r="B766" s="5" t="n"/>
      <c r="C766" s="19" t="n"/>
      <c r="D766" s="6">
        <f>IF(B766&amp;""="","",IFERROR(INDEX('المكونات'!$B$6:$B$305,MATCH(B766&amp;"",'المكونات'!$A$6:$A$305,0))&amp;"","مكون غير موجود"))</f>
        <v/>
      </c>
      <c r="E766" s="17">
        <f>IF(B766&amp;""="","",IFERROR(INDEX('المكونات'!$C$6:$C$305,MATCH(B766&amp;"",'المكونات'!$A$6:$A$305,0)),""))</f>
        <v/>
      </c>
      <c r="F766" s="17">
        <f>IF(AND(ISNUMBER(E766),ISNUMBER(C766)),ROUND(C766*E766,4),"")</f>
        <v/>
      </c>
      <c r="G766" s="17">
        <f>IF(ISNUMBER(F766),IF(B766&amp;""='الإعدادات'!$B$5&amp;"",ROUND(F766*(1+N('الإعدادات'!$B$6)),4),F766),"")</f>
        <v/>
      </c>
    </row>
    <row r="767">
      <c r="A767" s="5" t="n"/>
      <c r="B767" s="5" t="n"/>
      <c r="C767" s="19" t="n"/>
      <c r="D767" s="6">
        <f>IF(B767&amp;""="","",IFERROR(INDEX('المكونات'!$B$6:$B$305,MATCH(B767&amp;"",'المكونات'!$A$6:$A$305,0))&amp;"","مكون غير موجود"))</f>
        <v/>
      </c>
      <c r="E767" s="17">
        <f>IF(B767&amp;""="","",IFERROR(INDEX('المكونات'!$C$6:$C$305,MATCH(B767&amp;"",'المكونات'!$A$6:$A$305,0)),""))</f>
        <v/>
      </c>
      <c r="F767" s="17">
        <f>IF(AND(ISNUMBER(E767),ISNUMBER(C767)),ROUND(C767*E767,4),"")</f>
        <v/>
      </c>
      <c r="G767" s="17">
        <f>IF(ISNUMBER(F767),IF(B767&amp;""='الإعدادات'!$B$5&amp;"",ROUND(F767*(1+N('الإعدادات'!$B$6)),4),F767),"")</f>
        <v/>
      </c>
    </row>
    <row r="768">
      <c r="A768" s="5" t="n"/>
      <c r="B768" s="5" t="n"/>
      <c r="C768" s="19" t="n"/>
      <c r="D768" s="6">
        <f>IF(B768&amp;""="","",IFERROR(INDEX('المكونات'!$B$6:$B$305,MATCH(B768&amp;"",'المكونات'!$A$6:$A$305,0))&amp;"","مكون غير موجود"))</f>
        <v/>
      </c>
      <c r="E768" s="17">
        <f>IF(B768&amp;""="","",IFERROR(INDEX('المكونات'!$C$6:$C$305,MATCH(B768&amp;"",'المكونات'!$A$6:$A$305,0)),""))</f>
        <v/>
      </c>
      <c r="F768" s="17">
        <f>IF(AND(ISNUMBER(E768),ISNUMBER(C768)),ROUND(C768*E768,4),"")</f>
        <v/>
      </c>
      <c r="G768" s="17">
        <f>IF(ISNUMBER(F768),IF(B768&amp;""='الإعدادات'!$B$5&amp;"",ROUND(F768*(1+N('الإعدادات'!$B$6)),4),F768),"")</f>
        <v/>
      </c>
    </row>
    <row r="769">
      <c r="A769" s="5" t="n"/>
      <c r="B769" s="5" t="n"/>
      <c r="C769" s="19" t="n"/>
      <c r="D769" s="6">
        <f>IF(B769&amp;""="","",IFERROR(INDEX('المكونات'!$B$6:$B$305,MATCH(B769&amp;"",'المكونات'!$A$6:$A$305,0))&amp;"","مكون غير موجود"))</f>
        <v/>
      </c>
      <c r="E769" s="17">
        <f>IF(B769&amp;""="","",IFERROR(INDEX('المكونات'!$C$6:$C$305,MATCH(B769&amp;"",'المكونات'!$A$6:$A$305,0)),""))</f>
        <v/>
      </c>
      <c r="F769" s="17">
        <f>IF(AND(ISNUMBER(E769),ISNUMBER(C769)),ROUND(C769*E769,4),"")</f>
        <v/>
      </c>
      <c r="G769" s="17">
        <f>IF(ISNUMBER(F769),IF(B769&amp;""='الإعدادات'!$B$5&amp;"",ROUND(F769*(1+N('الإعدادات'!$B$6)),4),F769),"")</f>
        <v/>
      </c>
    </row>
    <row r="770">
      <c r="A770" s="5" t="n"/>
      <c r="B770" s="5" t="n"/>
      <c r="C770" s="19" t="n"/>
      <c r="D770" s="6">
        <f>IF(B770&amp;""="","",IFERROR(INDEX('المكونات'!$B$6:$B$305,MATCH(B770&amp;"",'المكونات'!$A$6:$A$305,0))&amp;"","مكون غير موجود"))</f>
        <v/>
      </c>
      <c r="E770" s="17">
        <f>IF(B770&amp;""="","",IFERROR(INDEX('المكونات'!$C$6:$C$305,MATCH(B770&amp;"",'المكونات'!$A$6:$A$305,0)),""))</f>
        <v/>
      </c>
      <c r="F770" s="17">
        <f>IF(AND(ISNUMBER(E770),ISNUMBER(C770)),ROUND(C770*E770,4),"")</f>
        <v/>
      </c>
      <c r="G770" s="17">
        <f>IF(ISNUMBER(F770),IF(B770&amp;""='الإعدادات'!$B$5&amp;"",ROUND(F770*(1+N('الإعدادات'!$B$6)),4),F770),"")</f>
        <v/>
      </c>
    </row>
    <row r="771">
      <c r="A771" s="5" t="n"/>
      <c r="B771" s="5" t="n"/>
      <c r="C771" s="19" t="n"/>
      <c r="D771" s="6">
        <f>IF(B771&amp;""="","",IFERROR(INDEX('المكونات'!$B$6:$B$305,MATCH(B771&amp;"",'المكونات'!$A$6:$A$305,0))&amp;"","مكون غير موجود"))</f>
        <v/>
      </c>
      <c r="E771" s="17">
        <f>IF(B771&amp;""="","",IFERROR(INDEX('المكونات'!$C$6:$C$305,MATCH(B771&amp;"",'المكونات'!$A$6:$A$305,0)),""))</f>
        <v/>
      </c>
      <c r="F771" s="17">
        <f>IF(AND(ISNUMBER(E771),ISNUMBER(C771)),ROUND(C771*E771,4),"")</f>
        <v/>
      </c>
      <c r="G771" s="17">
        <f>IF(ISNUMBER(F771),IF(B771&amp;""='الإعدادات'!$B$5&amp;"",ROUND(F771*(1+N('الإعدادات'!$B$6)),4),F771),"")</f>
        <v/>
      </c>
    </row>
    <row r="772">
      <c r="A772" s="5" t="n"/>
      <c r="B772" s="5" t="n"/>
      <c r="C772" s="19" t="n"/>
      <c r="D772" s="6">
        <f>IF(B772&amp;""="","",IFERROR(INDEX('المكونات'!$B$6:$B$305,MATCH(B772&amp;"",'المكونات'!$A$6:$A$305,0))&amp;"","مكون غير موجود"))</f>
        <v/>
      </c>
      <c r="E772" s="17">
        <f>IF(B772&amp;""="","",IFERROR(INDEX('المكونات'!$C$6:$C$305,MATCH(B772&amp;"",'المكونات'!$A$6:$A$305,0)),""))</f>
        <v/>
      </c>
      <c r="F772" s="17">
        <f>IF(AND(ISNUMBER(E772),ISNUMBER(C772)),ROUND(C772*E772,4),"")</f>
        <v/>
      </c>
      <c r="G772" s="17">
        <f>IF(ISNUMBER(F772),IF(B772&amp;""='الإعدادات'!$B$5&amp;"",ROUND(F772*(1+N('الإعدادات'!$B$6)),4),F772),"")</f>
        <v/>
      </c>
    </row>
    <row r="773">
      <c r="A773" s="5" t="n"/>
      <c r="B773" s="5" t="n"/>
      <c r="C773" s="19" t="n"/>
      <c r="D773" s="6">
        <f>IF(B773&amp;""="","",IFERROR(INDEX('المكونات'!$B$6:$B$305,MATCH(B773&amp;"",'المكونات'!$A$6:$A$305,0))&amp;"","مكون غير موجود"))</f>
        <v/>
      </c>
      <c r="E773" s="17">
        <f>IF(B773&amp;""="","",IFERROR(INDEX('المكونات'!$C$6:$C$305,MATCH(B773&amp;"",'المكونات'!$A$6:$A$305,0)),""))</f>
        <v/>
      </c>
      <c r="F773" s="17">
        <f>IF(AND(ISNUMBER(E773),ISNUMBER(C773)),ROUND(C773*E773,4),"")</f>
        <v/>
      </c>
      <c r="G773" s="17">
        <f>IF(ISNUMBER(F773),IF(B773&amp;""='الإعدادات'!$B$5&amp;"",ROUND(F773*(1+N('الإعدادات'!$B$6)),4),F773),"")</f>
        <v/>
      </c>
    </row>
    <row r="774">
      <c r="A774" s="5" t="n"/>
      <c r="B774" s="5" t="n"/>
      <c r="C774" s="19" t="n"/>
      <c r="D774" s="6">
        <f>IF(B774&amp;""="","",IFERROR(INDEX('المكونات'!$B$6:$B$305,MATCH(B774&amp;"",'المكونات'!$A$6:$A$305,0))&amp;"","مكون غير موجود"))</f>
        <v/>
      </c>
      <c r="E774" s="17">
        <f>IF(B774&amp;""="","",IFERROR(INDEX('المكونات'!$C$6:$C$305,MATCH(B774&amp;"",'المكونات'!$A$6:$A$305,0)),""))</f>
        <v/>
      </c>
      <c r="F774" s="17">
        <f>IF(AND(ISNUMBER(E774),ISNUMBER(C774)),ROUND(C774*E774,4),"")</f>
        <v/>
      </c>
      <c r="G774" s="17">
        <f>IF(ISNUMBER(F774),IF(B774&amp;""='الإعدادات'!$B$5&amp;"",ROUND(F774*(1+N('الإعدادات'!$B$6)),4),F774),"")</f>
        <v/>
      </c>
    </row>
    <row r="775">
      <c r="A775" s="5" t="n"/>
      <c r="B775" s="5" t="n"/>
      <c r="C775" s="19" t="n"/>
      <c r="D775" s="6">
        <f>IF(B775&amp;""="","",IFERROR(INDEX('المكونات'!$B$6:$B$305,MATCH(B775&amp;"",'المكونات'!$A$6:$A$305,0))&amp;"","مكون غير موجود"))</f>
        <v/>
      </c>
      <c r="E775" s="17">
        <f>IF(B775&amp;""="","",IFERROR(INDEX('المكونات'!$C$6:$C$305,MATCH(B775&amp;"",'المكونات'!$A$6:$A$305,0)),""))</f>
        <v/>
      </c>
      <c r="F775" s="17">
        <f>IF(AND(ISNUMBER(E775),ISNUMBER(C775)),ROUND(C775*E775,4),"")</f>
        <v/>
      </c>
      <c r="G775" s="17">
        <f>IF(ISNUMBER(F775),IF(B775&amp;""='الإعدادات'!$B$5&amp;"",ROUND(F775*(1+N('الإعدادات'!$B$6)),4),F775),"")</f>
        <v/>
      </c>
    </row>
    <row r="776">
      <c r="A776" s="5" t="n"/>
      <c r="B776" s="5" t="n"/>
      <c r="C776" s="19" t="n"/>
      <c r="D776" s="6">
        <f>IF(B776&amp;""="","",IFERROR(INDEX('المكونات'!$B$6:$B$305,MATCH(B776&amp;"",'المكونات'!$A$6:$A$305,0))&amp;"","مكون غير موجود"))</f>
        <v/>
      </c>
      <c r="E776" s="17">
        <f>IF(B776&amp;""="","",IFERROR(INDEX('المكونات'!$C$6:$C$305,MATCH(B776&amp;"",'المكونات'!$A$6:$A$305,0)),""))</f>
        <v/>
      </c>
      <c r="F776" s="17">
        <f>IF(AND(ISNUMBER(E776),ISNUMBER(C776)),ROUND(C776*E776,4),"")</f>
        <v/>
      </c>
      <c r="G776" s="17">
        <f>IF(ISNUMBER(F776),IF(B776&amp;""='الإعدادات'!$B$5&amp;"",ROUND(F776*(1+N('الإعدادات'!$B$6)),4),F776),"")</f>
        <v/>
      </c>
    </row>
    <row r="777">
      <c r="A777" s="5" t="n"/>
      <c r="B777" s="5" t="n"/>
      <c r="C777" s="19" t="n"/>
      <c r="D777" s="6">
        <f>IF(B777&amp;""="","",IFERROR(INDEX('المكونات'!$B$6:$B$305,MATCH(B777&amp;"",'المكونات'!$A$6:$A$305,0))&amp;"","مكون غير موجود"))</f>
        <v/>
      </c>
      <c r="E777" s="17">
        <f>IF(B777&amp;""="","",IFERROR(INDEX('المكونات'!$C$6:$C$305,MATCH(B777&amp;"",'المكونات'!$A$6:$A$305,0)),""))</f>
        <v/>
      </c>
      <c r="F777" s="17">
        <f>IF(AND(ISNUMBER(E777),ISNUMBER(C777)),ROUND(C777*E777,4),"")</f>
        <v/>
      </c>
      <c r="G777" s="17">
        <f>IF(ISNUMBER(F777),IF(B777&amp;""='الإعدادات'!$B$5&amp;"",ROUND(F777*(1+N('الإعدادات'!$B$6)),4),F777),"")</f>
        <v/>
      </c>
    </row>
    <row r="778">
      <c r="A778" s="5" t="n"/>
      <c r="B778" s="5" t="n"/>
      <c r="C778" s="19" t="n"/>
      <c r="D778" s="6">
        <f>IF(B778&amp;""="","",IFERROR(INDEX('المكونات'!$B$6:$B$305,MATCH(B778&amp;"",'المكونات'!$A$6:$A$305,0))&amp;"","مكون غير موجود"))</f>
        <v/>
      </c>
      <c r="E778" s="17">
        <f>IF(B778&amp;""="","",IFERROR(INDEX('المكونات'!$C$6:$C$305,MATCH(B778&amp;"",'المكونات'!$A$6:$A$305,0)),""))</f>
        <v/>
      </c>
      <c r="F778" s="17">
        <f>IF(AND(ISNUMBER(E778),ISNUMBER(C778)),ROUND(C778*E778,4),"")</f>
        <v/>
      </c>
      <c r="G778" s="17">
        <f>IF(ISNUMBER(F778),IF(B778&amp;""='الإعدادات'!$B$5&amp;"",ROUND(F778*(1+N('الإعدادات'!$B$6)),4),F778),"")</f>
        <v/>
      </c>
    </row>
    <row r="779">
      <c r="A779" s="5" t="n"/>
      <c r="B779" s="5" t="n"/>
      <c r="C779" s="19" t="n"/>
      <c r="D779" s="6">
        <f>IF(B779&amp;""="","",IFERROR(INDEX('المكونات'!$B$6:$B$305,MATCH(B779&amp;"",'المكونات'!$A$6:$A$305,0))&amp;"","مكون غير موجود"))</f>
        <v/>
      </c>
      <c r="E779" s="17">
        <f>IF(B779&amp;""="","",IFERROR(INDEX('المكونات'!$C$6:$C$305,MATCH(B779&amp;"",'المكونات'!$A$6:$A$305,0)),""))</f>
        <v/>
      </c>
      <c r="F779" s="17">
        <f>IF(AND(ISNUMBER(E779),ISNUMBER(C779)),ROUND(C779*E779,4),"")</f>
        <v/>
      </c>
      <c r="G779" s="17">
        <f>IF(ISNUMBER(F779),IF(B779&amp;""='الإعدادات'!$B$5&amp;"",ROUND(F779*(1+N('الإعدادات'!$B$6)),4),F779),"")</f>
        <v/>
      </c>
    </row>
    <row r="780">
      <c r="A780" s="5" t="n"/>
      <c r="B780" s="5" t="n"/>
      <c r="C780" s="19" t="n"/>
      <c r="D780" s="6">
        <f>IF(B780&amp;""="","",IFERROR(INDEX('المكونات'!$B$6:$B$305,MATCH(B780&amp;"",'المكونات'!$A$6:$A$305,0))&amp;"","مكون غير موجود"))</f>
        <v/>
      </c>
      <c r="E780" s="17">
        <f>IF(B780&amp;""="","",IFERROR(INDEX('المكونات'!$C$6:$C$305,MATCH(B780&amp;"",'المكونات'!$A$6:$A$305,0)),""))</f>
        <v/>
      </c>
      <c r="F780" s="17">
        <f>IF(AND(ISNUMBER(E780),ISNUMBER(C780)),ROUND(C780*E780,4),"")</f>
        <v/>
      </c>
      <c r="G780" s="17">
        <f>IF(ISNUMBER(F780),IF(B780&amp;""='الإعدادات'!$B$5&amp;"",ROUND(F780*(1+N('الإعدادات'!$B$6)),4),F780),"")</f>
        <v/>
      </c>
    </row>
    <row r="781">
      <c r="A781" s="5" t="n"/>
      <c r="B781" s="5" t="n"/>
      <c r="C781" s="19" t="n"/>
      <c r="D781" s="6">
        <f>IF(B781&amp;""="","",IFERROR(INDEX('المكونات'!$B$6:$B$305,MATCH(B781&amp;"",'المكونات'!$A$6:$A$305,0))&amp;"","مكون غير موجود"))</f>
        <v/>
      </c>
      <c r="E781" s="17">
        <f>IF(B781&amp;""="","",IFERROR(INDEX('المكونات'!$C$6:$C$305,MATCH(B781&amp;"",'المكونات'!$A$6:$A$305,0)),""))</f>
        <v/>
      </c>
      <c r="F781" s="17">
        <f>IF(AND(ISNUMBER(E781),ISNUMBER(C781)),ROUND(C781*E781,4),"")</f>
        <v/>
      </c>
      <c r="G781" s="17">
        <f>IF(ISNUMBER(F781),IF(B781&amp;""='الإعدادات'!$B$5&amp;"",ROUND(F781*(1+N('الإعدادات'!$B$6)),4),F781),"")</f>
        <v/>
      </c>
    </row>
    <row r="782">
      <c r="A782" s="5" t="n"/>
      <c r="B782" s="5" t="n"/>
      <c r="C782" s="19" t="n"/>
      <c r="D782" s="6">
        <f>IF(B782&amp;""="","",IFERROR(INDEX('المكونات'!$B$6:$B$305,MATCH(B782&amp;"",'المكونات'!$A$6:$A$305,0))&amp;"","مكون غير موجود"))</f>
        <v/>
      </c>
      <c r="E782" s="17">
        <f>IF(B782&amp;""="","",IFERROR(INDEX('المكونات'!$C$6:$C$305,MATCH(B782&amp;"",'المكونات'!$A$6:$A$305,0)),""))</f>
        <v/>
      </c>
      <c r="F782" s="17">
        <f>IF(AND(ISNUMBER(E782),ISNUMBER(C782)),ROUND(C782*E782,4),"")</f>
        <v/>
      </c>
      <c r="G782" s="17">
        <f>IF(ISNUMBER(F782),IF(B782&amp;""='الإعدادات'!$B$5&amp;"",ROUND(F782*(1+N('الإعدادات'!$B$6)),4),F782),"")</f>
        <v/>
      </c>
    </row>
    <row r="783">
      <c r="A783" s="5" t="n"/>
      <c r="B783" s="5" t="n"/>
      <c r="C783" s="19" t="n"/>
      <c r="D783" s="6">
        <f>IF(B783&amp;""="","",IFERROR(INDEX('المكونات'!$B$6:$B$305,MATCH(B783&amp;"",'المكونات'!$A$6:$A$305,0))&amp;"","مكون غير موجود"))</f>
        <v/>
      </c>
      <c r="E783" s="17">
        <f>IF(B783&amp;""="","",IFERROR(INDEX('المكونات'!$C$6:$C$305,MATCH(B783&amp;"",'المكونات'!$A$6:$A$305,0)),""))</f>
        <v/>
      </c>
      <c r="F783" s="17">
        <f>IF(AND(ISNUMBER(E783),ISNUMBER(C783)),ROUND(C783*E783,4),"")</f>
        <v/>
      </c>
      <c r="G783" s="17">
        <f>IF(ISNUMBER(F783),IF(B783&amp;""='الإعدادات'!$B$5&amp;"",ROUND(F783*(1+N('الإعدادات'!$B$6)),4),F783),"")</f>
        <v/>
      </c>
    </row>
    <row r="784">
      <c r="A784" s="5" t="n"/>
      <c r="B784" s="5" t="n"/>
      <c r="C784" s="19" t="n"/>
      <c r="D784" s="6">
        <f>IF(B784&amp;""="","",IFERROR(INDEX('المكونات'!$B$6:$B$305,MATCH(B784&amp;"",'المكونات'!$A$6:$A$305,0))&amp;"","مكون غير موجود"))</f>
        <v/>
      </c>
      <c r="E784" s="17">
        <f>IF(B784&amp;""="","",IFERROR(INDEX('المكونات'!$C$6:$C$305,MATCH(B784&amp;"",'المكونات'!$A$6:$A$305,0)),""))</f>
        <v/>
      </c>
      <c r="F784" s="17">
        <f>IF(AND(ISNUMBER(E784),ISNUMBER(C784)),ROUND(C784*E784,4),"")</f>
        <v/>
      </c>
      <c r="G784" s="17">
        <f>IF(ISNUMBER(F784),IF(B784&amp;""='الإعدادات'!$B$5&amp;"",ROUND(F784*(1+N('الإعدادات'!$B$6)),4),F784),"")</f>
        <v/>
      </c>
    </row>
    <row r="785">
      <c r="A785" s="5" t="n"/>
      <c r="B785" s="5" t="n"/>
      <c r="C785" s="19" t="n"/>
      <c r="D785" s="6">
        <f>IF(B785&amp;""="","",IFERROR(INDEX('المكونات'!$B$6:$B$305,MATCH(B785&amp;"",'المكونات'!$A$6:$A$305,0))&amp;"","مكون غير موجود"))</f>
        <v/>
      </c>
      <c r="E785" s="17">
        <f>IF(B785&amp;""="","",IFERROR(INDEX('المكونات'!$C$6:$C$305,MATCH(B785&amp;"",'المكونات'!$A$6:$A$305,0)),""))</f>
        <v/>
      </c>
      <c r="F785" s="17">
        <f>IF(AND(ISNUMBER(E785),ISNUMBER(C785)),ROUND(C785*E785,4),"")</f>
        <v/>
      </c>
      <c r="G785" s="17">
        <f>IF(ISNUMBER(F785),IF(B785&amp;""='الإعدادات'!$B$5&amp;"",ROUND(F785*(1+N('الإعدادات'!$B$6)),4),F785),"")</f>
        <v/>
      </c>
    </row>
    <row r="786">
      <c r="A786" s="5" t="n"/>
      <c r="B786" s="5" t="n"/>
      <c r="C786" s="19" t="n"/>
      <c r="D786" s="6">
        <f>IF(B786&amp;""="","",IFERROR(INDEX('المكونات'!$B$6:$B$305,MATCH(B786&amp;"",'المكونات'!$A$6:$A$305,0))&amp;"","مكون غير موجود"))</f>
        <v/>
      </c>
      <c r="E786" s="17">
        <f>IF(B786&amp;""="","",IFERROR(INDEX('المكونات'!$C$6:$C$305,MATCH(B786&amp;"",'المكونات'!$A$6:$A$305,0)),""))</f>
        <v/>
      </c>
      <c r="F786" s="17">
        <f>IF(AND(ISNUMBER(E786),ISNUMBER(C786)),ROUND(C786*E786,4),"")</f>
        <v/>
      </c>
      <c r="G786" s="17">
        <f>IF(ISNUMBER(F786),IF(B786&amp;""='الإعدادات'!$B$5&amp;"",ROUND(F786*(1+N('الإعدادات'!$B$6)),4),F786),"")</f>
        <v/>
      </c>
    </row>
    <row r="787">
      <c r="A787" s="5" t="n"/>
      <c r="B787" s="5" t="n"/>
      <c r="C787" s="19" t="n"/>
      <c r="D787" s="6">
        <f>IF(B787&amp;""="","",IFERROR(INDEX('المكونات'!$B$6:$B$305,MATCH(B787&amp;"",'المكونات'!$A$6:$A$305,0))&amp;"","مكون غير موجود"))</f>
        <v/>
      </c>
      <c r="E787" s="17">
        <f>IF(B787&amp;""="","",IFERROR(INDEX('المكونات'!$C$6:$C$305,MATCH(B787&amp;"",'المكونات'!$A$6:$A$305,0)),""))</f>
        <v/>
      </c>
      <c r="F787" s="17">
        <f>IF(AND(ISNUMBER(E787),ISNUMBER(C787)),ROUND(C787*E787,4),"")</f>
        <v/>
      </c>
      <c r="G787" s="17">
        <f>IF(ISNUMBER(F787),IF(B787&amp;""='الإعدادات'!$B$5&amp;"",ROUND(F787*(1+N('الإعدادات'!$B$6)),4),F787),"")</f>
        <v/>
      </c>
    </row>
    <row r="788">
      <c r="A788" s="5" t="n"/>
      <c r="B788" s="5" t="n"/>
      <c r="C788" s="19" t="n"/>
      <c r="D788" s="6">
        <f>IF(B788&amp;""="","",IFERROR(INDEX('المكونات'!$B$6:$B$305,MATCH(B788&amp;"",'المكونات'!$A$6:$A$305,0))&amp;"","مكون غير موجود"))</f>
        <v/>
      </c>
      <c r="E788" s="17">
        <f>IF(B788&amp;""="","",IFERROR(INDEX('المكونات'!$C$6:$C$305,MATCH(B788&amp;"",'المكونات'!$A$6:$A$305,0)),""))</f>
        <v/>
      </c>
      <c r="F788" s="17">
        <f>IF(AND(ISNUMBER(E788),ISNUMBER(C788)),ROUND(C788*E788,4),"")</f>
        <v/>
      </c>
      <c r="G788" s="17">
        <f>IF(ISNUMBER(F788),IF(B788&amp;""='الإعدادات'!$B$5&amp;"",ROUND(F788*(1+N('الإعدادات'!$B$6)),4),F788),"")</f>
        <v/>
      </c>
    </row>
    <row r="789">
      <c r="A789" s="5" t="n"/>
      <c r="B789" s="5" t="n"/>
      <c r="C789" s="19" t="n"/>
      <c r="D789" s="6">
        <f>IF(B789&amp;""="","",IFERROR(INDEX('المكونات'!$B$6:$B$305,MATCH(B789&amp;"",'المكونات'!$A$6:$A$305,0))&amp;"","مكون غير موجود"))</f>
        <v/>
      </c>
      <c r="E789" s="17">
        <f>IF(B789&amp;""="","",IFERROR(INDEX('المكونات'!$C$6:$C$305,MATCH(B789&amp;"",'المكونات'!$A$6:$A$305,0)),""))</f>
        <v/>
      </c>
      <c r="F789" s="17">
        <f>IF(AND(ISNUMBER(E789),ISNUMBER(C789)),ROUND(C789*E789,4),"")</f>
        <v/>
      </c>
      <c r="G789" s="17">
        <f>IF(ISNUMBER(F789),IF(B789&amp;""='الإعدادات'!$B$5&amp;"",ROUND(F789*(1+N('الإعدادات'!$B$6)),4),F789),"")</f>
        <v/>
      </c>
    </row>
    <row r="790">
      <c r="A790" s="5" t="n"/>
      <c r="B790" s="5" t="n"/>
      <c r="C790" s="19" t="n"/>
      <c r="D790" s="6">
        <f>IF(B790&amp;""="","",IFERROR(INDEX('المكونات'!$B$6:$B$305,MATCH(B790&amp;"",'المكونات'!$A$6:$A$305,0))&amp;"","مكون غير موجود"))</f>
        <v/>
      </c>
      <c r="E790" s="17">
        <f>IF(B790&amp;""="","",IFERROR(INDEX('المكونات'!$C$6:$C$305,MATCH(B790&amp;"",'المكونات'!$A$6:$A$305,0)),""))</f>
        <v/>
      </c>
      <c r="F790" s="17">
        <f>IF(AND(ISNUMBER(E790),ISNUMBER(C790)),ROUND(C790*E790,4),"")</f>
        <v/>
      </c>
      <c r="G790" s="17">
        <f>IF(ISNUMBER(F790),IF(B790&amp;""='الإعدادات'!$B$5&amp;"",ROUND(F790*(1+N('الإعدادات'!$B$6)),4),F790),"")</f>
        <v/>
      </c>
    </row>
    <row r="791">
      <c r="A791" s="5" t="n"/>
      <c r="B791" s="5" t="n"/>
      <c r="C791" s="19" t="n"/>
      <c r="D791" s="6">
        <f>IF(B791&amp;""="","",IFERROR(INDEX('المكونات'!$B$6:$B$305,MATCH(B791&amp;"",'المكونات'!$A$6:$A$305,0))&amp;"","مكون غير موجود"))</f>
        <v/>
      </c>
      <c r="E791" s="17">
        <f>IF(B791&amp;""="","",IFERROR(INDEX('المكونات'!$C$6:$C$305,MATCH(B791&amp;"",'المكونات'!$A$6:$A$305,0)),""))</f>
        <v/>
      </c>
      <c r="F791" s="17">
        <f>IF(AND(ISNUMBER(E791),ISNUMBER(C791)),ROUND(C791*E791,4),"")</f>
        <v/>
      </c>
      <c r="G791" s="17">
        <f>IF(ISNUMBER(F791),IF(B791&amp;""='الإعدادات'!$B$5&amp;"",ROUND(F791*(1+N('الإعدادات'!$B$6)),4),F791),"")</f>
        <v/>
      </c>
    </row>
    <row r="792">
      <c r="A792" s="5" t="n"/>
      <c r="B792" s="5" t="n"/>
      <c r="C792" s="19" t="n"/>
      <c r="D792" s="6">
        <f>IF(B792&amp;""="","",IFERROR(INDEX('المكونات'!$B$6:$B$305,MATCH(B792&amp;"",'المكونات'!$A$6:$A$305,0))&amp;"","مكون غير موجود"))</f>
        <v/>
      </c>
      <c r="E792" s="17">
        <f>IF(B792&amp;""="","",IFERROR(INDEX('المكونات'!$C$6:$C$305,MATCH(B792&amp;"",'المكونات'!$A$6:$A$305,0)),""))</f>
        <v/>
      </c>
      <c r="F792" s="17">
        <f>IF(AND(ISNUMBER(E792),ISNUMBER(C792)),ROUND(C792*E792,4),"")</f>
        <v/>
      </c>
      <c r="G792" s="17">
        <f>IF(ISNUMBER(F792),IF(B792&amp;""='الإعدادات'!$B$5&amp;"",ROUND(F792*(1+N('الإعدادات'!$B$6)),4),F792),"")</f>
        <v/>
      </c>
    </row>
    <row r="793">
      <c r="A793" s="5" t="n"/>
      <c r="B793" s="5" t="n"/>
      <c r="C793" s="19" t="n"/>
      <c r="D793" s="6">
        <f>IF(B793&amp;""="","",IFERROR(INDEX('المكونات'!$B$6:$B$305,MATCH(B793&amp;"",'المكونات'!$A$6:$A$305,0))&amp;"","مكون غير موجود"))</f>
        <v/>
      </c>
      <c r="E793" s="17">
        <f>IF(B793&amp;""="","",IFERROR(INDEX('المكونات'!$C$6:$C$305,MATCH(B793&amp;"",'المكونات'!$A$6:$A$305,0)),""))</f>
        <v/>
      </c>
      <c r="F793" s="17">
        <f>IF(AND(ISNUMBER(E793),ISNUMBER(C793)),ROUND(C793*E793,4),"")</f>
        <v/>
      </c>
      <c r="G793" s="17">
        <f>IF(ISNUMBER(F793),IF(B793&amp;""='الإعدادات'!$B$5&amp;"",ROUND(F793*(1+N('الإعدادات'!$B$6)),4),F793),"")</f>
        <v/>
      </c>
    </row>
    <row r="794">
      <c r="A794" s="5" t="n"/>
      <c r="B794" s="5" t="n"/>
      <c r="C794" s="19" t="n"/>
      <c r="D794" s="6">
        <f>IF(B794&amp;""="","",IFERROR(INDEX('المكونات'!$B$6:$B$305,MATCH(B794&amp;"",'المكونات'!$A$6:$A$305,0))&amp;"","مكون غير موجود"))</f>
        <v/>
      </c>
      <c r="E794" s="17">
        <f>IF(B794&amp;""="","",IFERROR(INDEX('المكونات'!$C$6:$C$305,MATCH(B794&amp;"",'المكونات'!$A$6:$A$305,0)),""))</f>
        <v/>
      </c>
      <c r="F794" s="17">
        <f>IF(AND(ISNUMBER(E794),ISNUMBER(C794)),ROUND(C794*E794,4),"")</f>
        <v/>
      </c>
      <c r="G794" s="17">
        <f>IF(ISNUMBER(F794),IF(B794&amp;""='الإعدادات'!$B$5&amp;"",ROUND(F794*(1+N('الإعدادات'!$B$6)),4),F794),"")</f>
        <v/>
      </c>
    </row>
    <row r="795">
      <c r="A795" s="5" t="n"/>
      <c r="B795" s="5" t="n"/>
      <c r="C795" s="19" t="n"/>
      <c r="D795" s="6">
        <f>IF(B795&amp;""="","",IFERROR(INDEX('المكونات'!$B$6:$B$305,MATCH(B795&amp;"",'المكونات'!$A$6:$A$305,0))&amp;"","مكون غير موجود"))</f>
        <v/>
      </c>
      <c r="E795" s="17">
        <f>IF(B795&amp;""="","",IFERROR(INDEX('المكونات'!$C$6:$C$305,MATCH(B795&amp;"",'المكونات'!$A$6:$A$305,0)),""))</f>
        <v/>
      </c>
      <c r="F795" s="17">
        <f>IF(AND(ISNUMBER(E795),ISNUMBER(C795)),ROUND(C795*E795,4),"")</f>
        <v/>
      </c>
      <c r="G795" s="17">
        <f>IF(ISNUMBER(F795),IF(B795&amp;""='الإعدادات'!$B$5&amp;"",ROUND(F795*(1+N('الإعدادات'!$B$6)),4),F795),"")</f>
        <v/>
      </c>
    </row>
    <row r="796">
      <c r="A796" s="5" t="n"/>
      <c r="B796" s="5" t="n"/>
      <c r="C796" s="19" t="n"/>
      <c r="D796" s="6">
        <f>IF(B796&amp;""="","",IFERROR(INDEX('المكونات'!$B$6:$B$305,MATCH(B796&amp;"",'المكونات'!$A$6:$A$305,0))&amp;"","مكون غير موجود"))</f>
        <v/>
      </c>
      <c r="E796" s="17">
        <f>IF(B796&amp;""="","",IFERROR(INDEX('المكونات'!$C$6:$C$305,MATCH(B796&amp;"",'المكونات'!$A$6:$A$305,0)),""))</f>
        <v/>
      </c>
      <c r="F796" s="17">
        <f>IF(AND(ISNUMBER(E796),ISNUMBER(C796)),ROUND(C796*E796,4),"")</f>
        <v/>
      </c>
      <c r="G796" s="17">
        <f>IF(ISNUMBER(F796),IF(B796&amp;""='الإعدادات'!$B$5&amp;"",ROUND(F796*(1+N('الإعدادات'!$B$6)),4),F796),"")</f>
        <v/>
      </c>
    </row>
    <row r="797">
      <c r="A797" s="5" t="n"/>
      <c r="B797" s="5" t="n"/>
      <c r="C797" s="19" t="n"/>
      <c r="D797" s="6">
        <f>IF(B797&amp;""="","",IFERROR(INDEX('المكونات'!$B$6:$B$305,MATCH(B797&amp;"",'المكونات'!$A$6:$A$305,0))&amp;"","مكون غير موجود"))</f>
        <v/>
      </c>
      <c r="E797" s="17">
        <f>IF(B797&amp;""="","",IFERROR(INDEX('المكونات'!$C$6:$C$305,MATCH(B797&amp;"",'المكونات'!$A$6:$A$305,0)),""))</f>
        <v/>
      </c>
      <c r="F797" s="17">
        <f>IF(AND(ISNUMBER(E797),ISNUMBER(C797)),ROUND(C797*E797,4),"")</f>
        <v/>
      </c>
      <c r="G797" s="17">
        <f>IF(ISNUMBER(F797),IF(B797&amp;""='الإعدادات'!$B$5&amp;"",ROUND(F797*(1+N('الإعدادات'!$B$6)),4),F797),"")</f>
        <v/>
      </c>
    </row>
    <row r="798">
      <c r="A798" s="5" t="n"/>
      <c r="B798" s="5" t="n"/>
      <c r="C798" s="19" t="n"/>
      <c r="D798" s="6">
        <f>IF(B798&amp;""="","",IFERROR(INDEX('المكونات'!$B$6:$B$305,MATCH(B798&amp;"",'المكونات'!$A$6:$A$305,0))&amp;"","مكون غير موجود"))</f>
        <v/>
      </c>
      <c r="E798" s="17">
        <f>IF(B798&amp;""="","",IFERROR(INDEX('المكونات'!$C$6:$C$305,MATCH(B798&amp;"",'المكونات'!$A$6:$A$305,0)),""))</f>
        <v/>
      </c>
      <c r="F798" s="17">
        <f>IF(AND(ISNUMBER(E798),ISNUMBER(C798)),ROUND(C798*E798,4),"")</f>
        <v/>
      </c>
      <c r="G798" s="17">
        <f>IF(ISNUMBER(F798),IF(B798&amp;""='الإعدادات'!$B$5&amp;"",ROUND(F798*(1+N('الإعدادات'!$B$6)),4),F798),"")</f>
        <v/>
      </c>
    </row>
    <row r="799">
      <c r="A799" s="5" t="n"/>
      <c r="B799" s="5" t="n"/>
      <c r="C799" s="19" t="n"/>
      <c r="D799" s="6">
        <f>IF(B799&amp;""="","",IFERROR(INDEX('المكونات'!$B$6:$B$305,MATCH(B799&amp;"",'المكونات'!$A$6:$A$305,0))&amp;"","مكون غير موجود"))</f>
        <v/>
      </c>
      <c r="E799" s="17">
        <f>IF(B799&amp;""="","",IFERROR(INDEX('المكونات'!$C$6:$C$305,MATCH(B799&amp;"",'المكونات'!$A$6:$A$305,0)),""))</f>
        <v/>
      </c>
      <c r="F799" s="17">
        <f>IF(AND(ISNUMBER(E799),ISNUMBER(C799)),ROUND(C799*E799,4),"")</f>
        <v/>
      </c>
      <c r="G799" s="17">
        <f>IF(ISNUMBER(F799),IF(B799&amp;""='الإعدادات'!$B$5&amp;"",ROUND(F799*(1+N('الإعدادات'!$B$6)),4),F799),"")</f>
        <v/>
      </c>
    </row>
    <row r="800">
      <c r="A800" s="5" t="n"/>
      <c r="B800" s="5" t="n"/>
      <c r="C800" s="19" t="n"/>
      <c r="D800" s="6">
        <f>IF(B800&amp;""="","",IFERROR(INDEX('المكونات'!$B$6:$B$305,MATCH(B800&amp;"",'المكونات'!$A$6:$A$305,0))&amp;"","مكون غير موجود"))</f>
        <v/>
      </c>
      <c r="E800" s="17">
        <f>IF(B800&amp;""="","",IFERROR(INDEX('المكونات'!$C$6:$C$305,MATCH(B800&amp;"",'المكونات'!$A$6:$A$305,0)),""))</f>
        <v/>
      </c>
      <c r="F800" s="17">
        <f>IF(AND(ISNUMBER(E800),ISNUMBER(C800)),ROUND(C800*E800,4),"")</f>
        <v/>
      </c>
      <c r="G800" s="17">
        <f>IF(ISNUMBER(F800),IF(B800&amp;""='الإعدادات'!$B$5&amp;"",ROUND(F800*(1+N('الإعدادات'!$B$6)),4),F800),"")</f>
        <v/>
      </c>
    </row>
    <row r="801">
      <c r="A801" s="5" t="n"/>
      <c r="B801" s="5" t="n"/>
      <c r="C801" s="19" t="n"/>
      <c r="D801" s="6">
        <f>IF(B801&amp;""="","",IFERROR(INDEX('المكونات'!$B$6:$B$305,MATCH(B801&amp;"",'المكونات'!$A$6:$A$305,0))&amp;"","مكون غير موجود"))</f>
        <v/>
      </c>
      <c r="E801" s="17">
        <f>IF(B801&amp;""="","",IFERROR(INDEX('المكونات'!$C$6:$C$305,MATCH(B801&amp;"",'المكونات'!$A$6:$A$305,0)),""))</f>
        <v/>
      </c>
      <c r="F801" s="17">
        <f>IF(AND(ISNUMBER(E801),ISNUMBER(C801)),ROUND(C801*E801,4),"")</f>
        <v/>
      </c>
      <c r="G801" s="17">
        <f>IF(ISNUMBER(F801),IF(B801&amp;""='الإعدادات'!$B$5&amp;"",ROUND(F801*(1+N('الإعدادات'!$B$6)),4),F801),"")</f>
        <v/>
      </c>
    </row>
    <row r="802">
      <c r="A802" s="5" t="n"/>
      <c r="B802" s="5" t="n"/>
      <c r="C802" s="19" t="n"/>
      <c r="D802" s="6">
        <f>IF(B802&amp;""="","",IFERROR(INDEX('المكونات'!$B$6:$B$305,MATCH(B802&amp;"",'المكونات'!$A$6:$A$305,0))&amp;"","مكون غير موجود"))</f>
        <v/>
      </c>
      <c r="E802" s="17">
        <f>IF(B802&amp;""="","",IFERROR(INDEX('المكونات'!$C$6:$C$305,MATCH(B802&amp;"",'المكونات'!$A$6:$A$305,0)),""))</f>
        <v/>
      </c>
      <c r="F802" s="17">
        <f>IF(AND(ISNUMBER(E802),ISNUMBER(C802)),ROUND(C802*E802,4),"")</f>
        <v/>
      </c>
      <c r="G802" s="17">
        <f>IF(ISNUMBER(F802),IF(B802&amp;""='الإعدادات'!$B$5&amp;"",ROUND(F802*(1+N('الإعدادات'!$B$6)),4),F802),"")</f>
        <v/>
      </c>
    </row>
    <row r="803">
      <c r="A803" s="5" t="n"/>
      <c r="B803" s="5" t="n"/>
      <c r="C803" s="19" t="n"/>
      <c r="D803" s="6">
        <f>IF(B803&amp;""="","",IFERROR(INDEX('المكونات'!$B$6:$B$305,MATCH(B803&amp;"",'المكونات'!$A$6:$A$305,0))&amp;"","مكون غير موجود"))</f>
        <v/>
      </c>
      <c r="E803" s="17">
        <f>IF(B803&amp;""="","",IFERROR(INDEX('المكونات'!$C$6:$C$305,MATCH(B803&amp;"",'المكونات'!$A$6:$A$305,0)),""))</f>
        <v/>
      </c>
      <c r="F803" s="17">
        <f>IF(AND(ISNUMBER(E803),ISNUMBER(C803)),ROUND(C803*E803,4),"")</f>
        <v/>
      </c>
      <c r="G803" s="17">
        <f>IF(ISNUMBER(F803),IF(B803&amp;""='الإعدادات'!$B$5&amp;"",ROUND(F803*(1+N('الإعدادات'!$B$6)),4),F803),"")</f>
        <v/>
      </c>
    </row>
    <row r="804">
      <c r="A804" s="5" t="n"/>
      <c r="B804" s="5" t="n"/>
      <c r="C804" s="19" t="n"/>
      <c r="D804" s="6">
        <f>IF(B804&amp;""="","",IFERROR(INDEX('المكونات'!$B$6:$B$305,MATCH(B804&amp;"",'المكونات'!$A$6:$A$305,0))&amp;"","مكون غير موجود"))</f>
        <v/>
      </c>
      <c r="E804" s="17">
        <f>IF(B804&amp;""="","",IFERROR(INDEX('المكونات'!$C$6:$C$305,MATCH(B804&amp;"",'المكونات'!$A$6:$A$305,0)),""))</f>
        <v/>
      </c>
      <c r="F804" s="17">
        <f>IF(AND(ISNUMBER(E804),ISNUMBER(C804)),ROUND(C804*E804,4),"")</f>
        <v/>
      </c>
      <c r="G804" s="17">
        <f>IF(ISNUMBER(F804),IF(B804&amp;""='الإعدادات'!$B$5&amp;"",ROUND(F804*(1+N('الإعدادات'!$B$6)),4),F804),"")</f>
        <v/>
      </c>
    </row>
    <row r="805">
      <c r="A805" s="5" t="n"/>
      <c r="B805" s="5" t="n"/>
      <c r="C805" s="19" t="n"/>
      <c r="D805" s="6">
        <f>IF(B805&amp;""="","",IFERROR(INDEX('المكونات'!$B$6:$B$305,MATCH(B805&amp;"",'المكونات'!$A$6:$A$305,0))&amp;"","مكون غير موجود"))</f>
        <v/>
      </c>
      <c r="E805" s="17">
        <f>IF(B805&amp;""="","",IFERROR(INDEX('المكونات'!$C$6:$C$305,MATCH(B805&amp;"",'المكونات'!$A$6:$A$305,0)),""))</f>
        <v/>
      </c>
      <c r="F805" s="17">
        <f>IF(AND(ISNUMBER(E805),ISNUMBER(C805)),ROUND(C805*E805,4),"")</f>
        <v/>
      </c>
      <c r="G805" s="17">
        <f>IF(ISNUMBER(F805),IF(B805&amp;""='الإعدادات'!$B$5&amp;"",ROUND(F805*(1+N('الإعدادات'!$B$6)),4),F805),"")</f>
        <v/>
      </c>
    </row>
    <row r="806">
      <c r="A806" s="5" t="n"/>
      <c r="B806" s="5" t="n"/>
      <c r="C806" s="19" t="n"/>
      <c r="D806" s="6">
        <f>IF(B806&amp;""="","",IFERROR(INDEX('المكونات'!$B$6:$B$305,MATCH(B806&amp;"",'المكونات'!$A$6:$A$305,0))&amp;"","مكون غير موجود"))</f>
        <v/>
      </c>
      <c r="E806" s="17">
        <f>IF(B806&amp;""="","",IFERROR(INDEX('المكونات'!$C$6:$C$305,MATCH(B806&amp;"",'المكونات'!$A$6:$A$305,0)),""))</f>
        <v/>
      </c>
      <c r="F806" s="17">
        <f>IF(AND(ISNUMBER(E806),ISNUMBER(C806)),ROUND(C806*E806,4),"")</f>
        <v/>
      </c>
      <c r="G806" s="17">
        <f>IF(ISNUMBER(F806),IF(B806&amp;""='الإعدادات'!$B$5&amp;"",ROUND(F806*(1+N('الإعدادات'!$B$6)),4),F806),"")</f>
        <v/>
      </c>
    </row>
    <row r="807">
      <c r="A807" s="5" t="n"/>
      <c r="B807" s="5" t="n"/>
      <c r="C807" s="19" t="n"/>
      <c r="D807" s="6">
        <f>IF(B807&amp;""="","",IFERROR(INDEX('المكونات'!$B$6:$B$305,MATCH(B807&amp;"",'المكونات'!$A$6:$A$305,0))&amp;"","مكون غير موجود"))</f>
        <v/>
      </c>
      <c r="E807" s="17">
        <f>IF(B807&amp;""="","",IFERROR(INDEX('المكونات'!$C$6:$C$305,MATCH(B807&amp;"",'المكونات'!$A$6:$A$305,0)),""))</f>
        <v/>
      </c>
      <c r="F807" s="17">
        <f>IF(AND(ISNUMBER(E807),ISNUMBER(C807)),ROUND(C807*E807,4),"")</f>
        <v/>
      </c>
      <c r="G807" s="17">
        <f>IF(ISNUMBER(F807),IF(B807&amp;""='الإعدادات'!$B$5&amp;"",ROUND(F807*(1+N('الإعدادات'!$B$6)),4),F807),"")</f>
        <v/>
      </c>
    </row>
    <row r="808">
      <c r="A808" s="5" t="n"/>
      <c r="B808" s="5" t="n"/>
      <c r="C808" s="19" t="n"/>
      <c r="D808" s="6">
        <f>IF(B808&amp;""="","",IFERROR(INDEX('المكونات'!$B$6:$B$305,MATCH(B808&amp;"",'المكونات'!$A$6:$A$305,0))&amp;"","مكون غير موجود"))</f>
        <v/>
      </c>
      <c r="E808" s="17">
        <f>IF(B808&amp;""="","",IFERROR(INDEX('المكونات'!$C$6:$C$305,MATCH(B808&amp;"",'المكونات'!$A$6:$A$305,0)),""))</f>
        <v/>
      </c>
      <c r="F808" s="17">
        <f>IF(AND(ISNUMBER(E808),ISNUMBER(C808)),ROUND(C808*E808,4),"")</f>
        <v/>
      </c>
      <c r="G808" s="17">
        <f>IF(ISNUMBER(F808),IF(B808&amp;""='الإعدادات'!$B$5&amp;"",ROUND(F808*(1+N('الإعدادات'!$B$6)),4),F808),"")</f>
        <v/>
      </c>
    </row>
    <row r="809">
      <c r="A809" s="5" t="n"/>
      <c r="B809" s="5" t="n"/>
      <c r="C809" s="19" t="n"/>
      <c r="D809" s="6">
        <f>IF(B809&amp;""="","",IFERROR(INDEX('المكونات'!$B$6:$B$305,MATCH(B809&amp;"",'المكونات'!$A$6:$A$305,0))&amp;"","مكون غير موجود"))</f>
        <v/>
      </c>
      <c r="E809" s="17">
        <f>IF(B809&amp;""="","",IFERROR(INDEX('المكونات'!$C$6:$C$305,MATCH(B809&amp;"",'المكونات'!$A$6:$A$305,0)),""))</f>
        <v/>
      </c>
      <c r="F809" s="17">
        <f>IF(AND(ISNUMBER(E809),ISNUMBER(C809)),ROUND(C809*E809,4),"")</f>
        <v/>
      </c>
      <c r="G809" s="17">
        <f>IF(ISNUMBER(F809),IF(B809&amp;""='الإعدادات'!$B$5&amp;"",ROUND(F809*(1+N('الإعدادات'!$B$6)),4),F809),"")</f>
        <v/>
      </c>
    </row>
    <row r="810">
      <c r="A810" s="5" t="n"/>
      <c r="B810" s="5" t="n"/>
      <c r="C810" s="19" t="n"/>
      <c r="D810" s="6">
        <f>IF(B810&amp;""="","",IFERROR(INDEX('المكونات'!$B$6:$B$305,MATCH(B810&amp;"",'المكونات'!$A$6:$A$305,0))&amp;"","مكون غير موجود"))</f>
        <v/>
      </c>
      <c r="E810" s="17">
        <f>IF(B810&amp;""="","",IFERROR(INDEX('المكونات'!$C$6:$C$305,MATCH(B810&amp;"",'المكونات'!$A$6:$A$305,0)),""))</f>
        <v/>
      </c>
      <c r="F810" s="17">
        <f>IF(AND(ISNUMBER(E810),ISNUMBER(C810)),ROUND(C810*E810,4),"")</f>
        <v/>
      </c>
      <c r="G810" s="17">
        <f>IF(ISNUMBER(F810),IF(B810&amp;""='الإعدادات'!$B$5&amp;"",ROUND(F810*(1+N('الإعدادات'!$B$6)),4),F810),"")</f>
        <v/>
      </c>
    </row>
    <row r="811">
      <c r="A811" s="5" t="n"/>
      <c r="B811" s="5" t="n"/>
      <c r="C811" s="19" t="n"/>
      <c r="D811" s="6">
        <f>IF(B811&amp;""="","",IFERROR(INDEX('المكونات'!$B$6:$B$305,MATCH(B811&amp;"",'المكونات'!$A$6:$A$305,0))&amp;"","مكون غير موجود"))</f>
        <v/>
      </c>
      <c r="E811" s="17">
        <f>IF(B811&amp;""="","",IFERROR(INDEX('المكونات'!$C$6:$C$305,MATCH(B811&amp;"",'المكونات'!$A$6:$A$305,0)),""))</f>
        <v/>
      </c>
      <c r="F811" s="17">
        <f>IF(AND(ISNUMBER(E811),ISNUMBER(C811)),ROUND(C811*E811,4),"")</f>
        <v/>
      </c>
      <c r="G811" s="17">
        <f>IF(ISNUMBER(F811),IF(B811&amp;""='الإعدادات'!$B$5&amp;"",ROUND(F811*(1+N('الإعدادات'!$B$6)),4),F811),"")</f>
        <v/>
      </c>
    </row>
    <row r="812">
      <c r="A812" s="5" t="n"/>
      <c r="B812" s="5" t="n"/>
      <c r="C812" s="19" t="n"/>
      <c r="D812" s="6">
        <f>IF(B812&amp;""="","",IFERROR(INDEX('المكونات'!$B$6:$B$305,MATCH(B812&amp;"",'المكونات'!$A$6:$A$305,0))&amp;"","مكون غير موجود"))</f>
        <v/>
      </c>
      <c r="E812" s="17">
        <f>IF(B812&amp;""="","",IFERROR(INDEX('المكونات'!$C$6:$C$305,MATCH(B812&amp;"",'المكونات'!$A$6:$A$305,0)),""))</f>
        <v/>
      </c>
      <c r="F812" s="17">
        <f>IF(AND(ISNUMBER(E812),ISNUMBER(C812)),ROUND(C812*E812,4),"")</f>
        <v/>
      </c>
      <c r="G812" s="17">
        <f>IF(ISNUMBER(F812),IF(B812&amp;""='الإعدادات'!$B$5&amp;"",ROUND(F812*(1+N('الإعدادات'!$B$6)),4),F812),"")</f>
        <v/>
      </c>
    </row>
    <row r="813">
      <c r="A813" s="5" t="n"/>
      <c r="B813" s="5" t="n"/>
      <c r="C813" s="19" t="n"/>
      <c r="D813" s="6">
        <f>IF(B813&amp;""="","",IFERROR(INDEX('المكونات'!$B$6:$B$305,MATCH(B813&amp;"",'المكونات'!$A$6:$A$305,0))&amp;"","مكون غير موجود"))</f>
        <v/>
      </c>
      <c r="E813" s="17">
        <f>IF(B813&amp;""="","",IFERROR(INDEX('المكونات'!$C$6:$C$305,MATCH(B813&amp;"",'المكونات'!$A$6:$A$305,0)),""))</f>
        <v/>
      </c>
      <c r="F813" s="17">
        <f>IF(AND(ISNUMBER(E813),ISNUMBER(C813)),ROUND(C813*E813,4),"")</f>
        <v/>
      </c>
      <c r="G813" s="17">
        <f>IF(ISNUMBER(F813),IF(B813&amp;""='الإعدادات'!$B$5&amp;"",ROUND(F813*(1+N('الإعدادات'!$B$6)),4),F813),"")</f>
        <v/>
      </c>
    </row>
    <row r="814">
      <c r="A814" s="5" t="n"/>
      <c r="B814" s="5" t="n"/>
      <c r="C814" s="19" t="n"/>
      <c r="D814" s="6">
        <f>IF(B814&amp;""="","",IFERROR(INDEX('المكونات'!$B$6:$B$305,MATCH(B814&amp;"",'المكونات'!$A$6:$A$305,0))&amp;"","مكون غير موجود"))</f>
        <v/>
      </c>
      <c r="E814" s="17">
        <f>IF(B814&amp;""="","",IFERROR(INDEX('المكونات'!$C$6:$C$305,MATCH(B814&amp;"",'المكونات'!$A$6:$A$305,0)),""))</f>
        <v/>
      </c>
      <c r="F814" s="17">
        <f>IF(AND(ISNUMBER(E814),ISNUMBER(C814)),ROUND(C814*E814,4),"")</f>
        <v/>
      </c>
      <c r="G814" s="17">
        <f>IF(ISNUMBER(F814),IF(B814&amp;""='الإعدادات'!$B$5&amp;"",ROUND(F814*(1+N('الإعدادات'!$B$6)),4),F814),"")</f>
        <v/>
      </c>
    </row>
    <row r="815">
      <c r="A815" s="5" t="n"/>
      <c r="B815" s="5" t="n"/>
      <c r="C815" s="19" t="n"/>
      <c r="D815" s="6">
        <f>IF(B815&amp;""="","",IFERROR(INDEX('المكونات'!$B$6:$B$305,MATCH(B815&amp;"",'المكونات'!$A$6:$A$305,0))&amp;"","مكون غير موجود"))</f>
        <v/>
      </c>
      <c r="E815" s="17">
        <f>IF(B815&amp;""="","",IFERROR(INDEX('المكونات'!$C$6:$C$305,MATCH(B815&amp;"",'المكونات'!$A$6:$A$305,0)),""))</f>
        <v/>
      </c>
      <c r="F815" s="17">
        <f>IF(AND(ISNUMBER(E815),ISNUMBER(C815)),ROUND(C815*E815,4),"")</f>
        <v/>
      </c>
      <c r="G815" s="17">
        <f>IF(ISNUMBER(F815),IF(B815&amp;""='الإعدادات'!$B$5&amp;"",ROUND(F815*(1+N('الإعدادات'!$B$6)),4),F815),"")</f>
        <v/>
      </c>
    </row>
    <row r="816">
      <c r="A816" s="5" t="n"/>
      <c r="B816" s="5" t="n"/>
      <c r="C816" s="19" t="n"/>
      <c r="D816" s="6">
        <f>IF(B816&amp;""="","",IFERROR(INDEX('المكونات'!$B$6:$B$305,MATCH(B816&amp;"",'المكونات'!$A$6:$A$305,0))&amp;"","مكون غير موجود"))</f>
        <v/>
      </c>
      <c r="E816" s="17">
        <f>IF(B816&amp;""="","",IFERROR(INDEX('المكونات'!$C$6:$C$305,MATCH(B816&amp;"",'المكونات'!$A$6:$A$305,0)),""))</f>
        <v/>
      </c>
      <c r="F816" s="17">
        <f>IF(AND(ISNUMBER(E816),ISNUMBER(C816)),ROUND(C816*E816,4),"")</f>
        <v/>
      </c>
      <c r="G816" s="17">
        <f>IF(ISNUMBER(F816),IF(B816&amp;""='الإعدادات'!$B$5&amp;"",ROUND(F816*(1+N('الإعدادات'!$B$6)),4),F816),"")</f>
        <v/>
      </c>
    </row>
    <row r="817">
      <c r="A817" s="5" t="n"/>
      <c r="B817" s="5" t="n"/>
      <c r="C817" s="19" t="n"/>
      <c r="D817" s="6">
        <f>IF(B817&amp;""="","",IFERROR(INDEX('المكونات'!$B$6:$B$305,MATCH(B817&amp;"",'المكونات'!$A$6:$A$305,0))&amp;"","مكون غير موجود"))</f>
        <v/>
      </c>
      <c r="E817" s="17">
        <f>IF(B817&amp;""="","",IFERROR(INDEX('المكونات'!$C$6:$C$305,MATCH(B817&amp;"",'المكونات'!$A$6:$A$305,0)),""))</f>
        <v/>
      </c>
      <c r="F817" s="17">
        <f>IF(AND(ISNUMBER(E817),ISNUMBER(C817)),ROUND(C817*E817,4),"")</f>
        <v/>
      </c>
      <c r="G817" s="17">
        <f>IF(ISNUMBER(F817),IF(B817&amp;""='الإعدادات'!$B$5&amp;"",ROUND(F817*(1+N('الإعدادات'!$B$6)),4),F817),"")</f>
        <v/>
      </c>
    </row>
    <row r="818">
      <c r="A818" s="5" t="n"/>
      <c r="B818" s="5" t="n"/>
      <c r="C818" s="19" t="n"/>
      <c r="D818" s="6">
        <f>IF(B818&amp;""="","",IFERROR(INDEX('المكونات'!$B$6:$B$305,MATCH(B818&amp;"",'المكونات'!$A$6:$A$305,0))&amp;"","مكون غير موجود"))</f>
        <v/>
      </c>
      <c r="E818" s="17">
        <f>IF(B818&amp;""="","",IFERROR(INDEX('المكونات'!$C$6:$C$305,MATCH(B818&amp;"",'المكونات'!$A$6:$A$305,0)),""))</f>
        <v/>
      </c>
      <c r="F818" s="17">
        <f>IF(AND(ISNUMBER(E818),ISNUMBER(C818)),ROUND(C818*E818,4),"")</f>
        <v/>
      </c>
      <c r="G818" s="17">
        <f>IF(ISNUMBER(F818),IF(B818&amp;""='الإعدادات'!$B$5&amp;"",ROUND(F818*(1+N('الإعدادات'!$B$6)),4),F818),"")</f>
        <v/>
      </c>
    </row>
    <row r="819">
      <c r="A819" s="5" t="n"/>
      <c r="B819" s="5" t="n"/>
      <c r="C819" s="19" t="n"/>
      <c r="D819" s="6">
        <f>IF(B819&amp;""="","",IFERROR(INDEX('المكونات'!$B$6:$B$305,MATCH(B819&amp;"",'المكونات'!$A$6:$A$305,0))&amp;"","مكون غير موجود"))</f>
        <v/>
      </c>
      <c r="E819" s="17">
        <f>IF(B819&amp;""="","",IFERROR(INDEX('المكونات'!$C$6:$C$305,MATCH(B819&amp;"",'المكونات'!$A$6:$A$305,0)),""))</f>
        <v/>
      </c>
      <c r="F819" s="17">
        <f>IF(AND(ISNUMBER(E819),ISNUMBER(C819)),ROUND(C819*E819,4),"")</f>
        <v/>
      </c>
      <c r="G819" s="17">
        <f>IF(ISNUMBER(F819),IF(B819&amp;""='الإعدادات'!$B$5&amp;"",ROUND(F819*(1+N('الإعدادات'!$B$6)),4),F819),"")</f>
        <v/>
      </c>
    </row>
    <row r="820">
      <c r="A820" s="5" t="n"/>
      <c r="B820" s="5" t="n"/>
      <c r="C820" s="19" t="n"/>
      <c r="D820" s="6">
        <f>IF(B820&amp;""="","",IFERROR(INDEX('المكونات'!$B$6:$B$305,MATCH(B820&amp;"",'المكونات'!$A$6:$A$305,0))&amp;"","مكون غير موجود"))</f>
        <v/>
      </c>
      <c r="E820" s="17">
        <f>IF(B820&amp;""="","",IFERROR(INDEX('المكونات'!$C$6:$C$305,MATCH(B820&amp;"",'المكونات'!$A$6:$A$305,0)),""))</f>
        <v/>
      </c>
      <c r="F820" s="17">
        <f>IF(AND(ISNUMBER(E820),ISNUMBER(C820)),ROUND(C820*E820,4),"")</f>
        <v/>
      </c>
      <c r="G820" s="17">
        <f>IF(ISNUMBER(F820),IF(B820&amp;""='الإعدادات'!$B$5&amp;"",ROUND(F820*(1+N('الإعدادات'!$B$6)),4),F820),"")</f>
        <v/>
      </c>
    </row>
    <row r="821">
      <c r="A821" s="5" t="n"/>
      <c r="B821" s="5" t="n"/>
      <c r="C821" s="19" t="n"/>
      <c r="D821" s="6">
        <f>IF(B821&amp;""="","",IFERROR(INDEX('المكونات'!$B$6:$B$305,MATCH(B821&amp;"",'المكونات'!$A$6:$A$305,0))&amp;"","مكون غير موجود"))</f>
        <v/>
      </c>
      <c r="E821" s="17">
        <f>IF(B821&amp;""="","",IFERROR(INDEX('المكونات'!$C$6:$C$305,MATCH(B821&amp;"",'المكونات'!$A$6:$A$305,0)),""))</f>
        <v/>
      </c>
      <c r="F821" s="17">
        <f>IF(AND(ISNUMBER(E821),ISNUMBER(C821)),ROUND(C821*E821,4),"")</f>
        <v/>
      </c>
      <c r="G821" s="17">
        <f>IF(ISNUMBER(F821),IF(B821&amp;""='الإعدادات'!$B$5&amp;"",ROUND(F821*(1+N('الإعدادات'!$B$6)),4),F821),"")</f>
        <v/>
      </c>
    </row>
    <row r="822">
      <c r="A822" s="5" t="n"/>
      <c r="B822" s="5" t="n"/>
      <c r="C822" s="19" t="n"/>
      <c r="D822" s="6">
        <f>IF(B822&amp;""="","",IFERROR(INDEX('المكونات'!$B$6:$B$305,MATCH(B822&amp;"",'المكونات'!$A$6:$A$305,0))&amp;"","مكون غير موجود"))</f>
        <v/>
      </c>
      <c r="E822" s="17">
        <f>IF(B822&amp;""="","",IFERROR(INDEX('المكونات'!$C$6:$C$305,MATCH(B822&amp;"",'المكونات'!$A$6:$A$305,0)),""))</f>
        <v/>
      </c>
      <c r="F822" s="17">
        <f>IF(AND(ISNUMBER(E822),ISNUMBER(C822)),ROUND(C822*E822,4),"")</f>
        <v/>
      </c>
      <c r="G822" s="17">
        <f>IF(ISNUMBER(F822),IF(B822&amp;""='الإعدادات'!$B$5&amp;"",ROUND(F822*(1+N('الإعدادات'!$B$6)),4),F822),"")</f>
        <v/>
      </c>
    </row>
    <row r="823">
      <c r="A823" s="5" t="n"/>
      <c r="B823" s="5" t="n"/>
      <c r="C823" s="19" t="n"/>
      <c r="D823" s="6">
        <f>IF(B823&amp;""="","",IFERROR(INDEX('المكونات'!$B$6:$B$305,MATCH(B823&amp;"",'المكونات'!$A$6:$A$305,0))&amp;"","مكون غير موجود"))</f>
        <v/>
      </c>
      <c r="E823" s="17">
        <f>IF(B823&amp;""="","",IFERROR(INDEX('المكونات'!$C$6:$C$305,MATCH(B823&amp;"",'المكونات'!$A$6:$A$305,0)),""))</f>
        <v/>
      </c>
      <c r="F823" s="17">
        <f>IF(AND(ISNUMBER(E823),ISNUMBER(C823)),ROUND(C823*E823,4),"")</f>
        <v/>
      </c>
      <c r="G823" s="17">
        <f>IF(ISNUMBER(F823),IF(B823&amp;""='الإعدادات'!$B$5&amp;"",ROUND(F823*(1+N('الإعدادات'!$B$6)),4),F823),"")</f>
        <v/>
      </c>
    </row>
    <row r="824">
      <c r="A824" s="5" t="n"/>
      <c r="B824" s="5" t="n"/>
      <c r="C824" s="19" t="n"/>
      <c r="D824" s="6">
        <f>IF(B824&amp;""="","",IFERROR(INDEX('المكونات'!$B$6:$B$305,MATCH(B824&amp;"",'المكونات'!$A$6:$A$305,0))&amp;"","مكون غير موجود"))</f>
        <v/>
      </c>
      <c r="E824" s="17">
        <f>IF(B824&amp;""="","",IFERROR(INDEX('المكونات'!$C$6:$C$305,MATCH(B824&amp;"",'المكونات'!$A$6:$A$305,0)),""))</f>
        <v/>
      </c>
      <c r="F824" s="17">
        <f>IF(AND(ISNUMBER(E824),ISNUMBER(C824)),ROUND(C824*E824,4),"")</f>
        <v/>
      </c>
      <c r="G824" s="17">
        <f>IF(ISNUMBER(F824),IF(B824&amp;""='الإعدادات'!$B$5&amp;"",ROUND(F824*(1+N('الإعدادات'!$B$6)),4),F824),"")</f>
        <v/>
      </c>
    </row>
    <row r="825">
      <c r="A825" s="5" t="n"/>
      <c r="B825" s="5" t="n"/>
      <c r="C825" s="19" t="n"/>
      <c r="D825" s="6">
        <f>IF(B825&amp;""="","",IFERROR(INDEX('المكونات'!$B$6:$B$305,MATCH(B825&amp;"",'المكونات'!$A$6:$A$305,0))&amp;"","مكون غير موجود"))</f>
        <v/>
      </c>
      <c r="E825" s="17">
        <f>IF(B825&amp;""="","",IFERROR(INDEX('المكونات'!$C$6:$C$305,MATCH(B825&amp;"",'المكونات'!$A$6:$A$305,0)),""))</f>
        <v/>
      </c>
      <c r="F825" s="17">
        <f>IF(AND(ISNUMBER(E825),ISNUMBER(C825)),ROUND(C825*E825,4),"")</f>
        <v/>
      </c>
      <c r="G825" s="17">
        <f>IF(ISNUMBER(F825),IF(B825&amp;""='الإعدادات'!$B$5&amp;"",ROUND(F825*(1+N('الإعدادات'!$B$6)),4),F825),"")</f>
        <v/>
      </c>
    </row>
    <row r="826">
      <c r="A826" s="5" t="n"/>
      <c r="B826" s="5" t="n"/>
      <c r="C826" s="19" t="n"/>
      <c r="D826" s="6">
        <f>IF(B826&amp;""="","",IFERROR(INDEX('المكونات'!$B$6:$B$305,MATCH(B826&amp;"",'المكونات'!$A$6:$A$305,0))&amp;"","مكون غير موجود"))</f>
        <v/>
      </c>
      <c r="E826" s="17">
        <f>IF(B826&amp;""="","",IFERROR(INDEX('المكونات'!$C$6:$C$305,MATCH(B826&amp;"",'المكونات'!$A$6:$A$305,0)),""))</f>
        <v/>
      </c>
      <c r="F826" s="17">
        <f>IF(AND(ISNUMBER(E826),ISNUMBER(C826)),ROUND(C826*E826,4),"")</f>
        <v/>
      </c>
      <c r="G826" s="17">
        <f>IF(ISNUMBER(F826),IF(B826&amp;""='الإعدادات'!$B$5&amp;"",ROUND(F826*(1+N('الإعدادات'!$B$6)),4),F826),"")</f>
        <v/>
      </c>
    </row>
    <row r="827">
      <c r="A827" s="5" t="n"/>
      <c r="B827" s="5" t="n"/>
      <c r="C827" s="19" t="n"/>
      <c r="D827" s="6">
        <f>IF(B827&amp;""="","",IFERROR(INDEX('المكونات'!$B$6:$B$305,MATCH(B827&amp;"",'المكونات'!$A$6:$A$305,0))&amp;"","مكون غير موجود"))</f>
        <v/>
      </c>
      <c r="E827" s="17">
        <f>IF(B827&amp;""="","",IFERROR(INDEX('المكونات'!$C$6:$C$305,MATCH(B827&amp;"",'المكونات'!$A$6:$A$305,0)),""))</f>
        <v/>
      </c>
      <c r="F827" s="17">
        <f>IF(AND(ISNUMBER(E827),ISNUMBER(C827)),ROUND(C827*E827,4),"")</f>
        <v/>
      </c>
      <c r="G827" s="17">
        <f>IF(ISNUMBER(F827),IF(B827&amp;""='الإعدادات'!$B$5&amp;"",ROUND(F827*(1+N('الإعدادات'!$B$6)),4),F827),"")</f>
        <v/>
      </c>
    </row>
    <row r="828">
      <c r="A828" s="5" t="n"/>
      <c r="B828" s="5" t="n"/>
      <c r="C828" s="19" t="n"/>
      <c r="D828" s="6">
        <f>IF(B828&amp;""="","",IFERROR(INDEX('المكونات'!$B$6:$B$305,MATCH(B828&amp;"",'المكونات'!$A$6:$A$305,0))&amp;"","مكون غير موجود"))</f>
        <v/>
      </c>
      <c r="E828" s="17">
        <f>IF(B828&amp;""="","",IFERROR(INDEX('المكونات'!$C$6:$C$305,MATCH(B828&amp;"",'المكونات'!$A$6:$A$305,0)),""))</f>
        <v/>
      </c>
      <c r="F828" s="17">
        <f>IF(AND(ISNUMBER(E828),ISNUMBER(C828)),ROUND(C828*E828,4),"")</f>
        <v/>
      </c>
      <c r="G828" s="17">
        <f>IF(ISNUMBER(F828),IF(B828&amp;""='الإعدادات'!$B$5&amp;"",ROUND(F828*(1+N('الإعدادات'!$B$6)),4),F828),"")</f>
        <v/>
      </c>
    </row>
    <row r="829">
      <c r="A829" s="5" t="n"/>
      <c r="B829" s="5" t="n"/>
      <c r="C829" s="19" t="n"/>
      <c r="D829" s="6">
        <f>IF(B829&amp;""="","",IFERROR(INDEX('المكونات'!$B$6:$B$305,MATCH(B829&amp;"",'المكونات'!$A$6:$A$305,0))&amp;"","مكون غير موجود"))</f>
        <v/>
      </c>
      <c r="E829" s="17">
        <f>IF(B829&amp;""="","",IFERROR(INDEX('المكونات'!$C$6:$C$305,MATCH(B829&amp;"",'المكونات'!$A$6:$A$305,0)),""))</f>
        <v/>
      </c>
      <c r="F829" s="17">
        <f>IF(AND(ISNUMBER(E829),ISNUMBER(C829)),ROUND(C829*E829,4),"")</f>
        <v/>
      </c>
      <c r="G829" s="17">
        <f>IF(ISNUMBER(F829),IF(B829&amp;""='الإعدادات'!$B$5&amp;"",ROUND(F829*(1+N('الإعدادات'!$B$6)),4),F829),"")</f>
        <v/>
      </c>
    </row>
    <row r="830">
      <c r="A830" s="5" t="n"/>
      <c r="B830" s="5" t="n"/>
      <c r="C830" s="19" t="n"/>
      <c r="D830" s="6">
        <f>IF(B830&amp;""="","",IFERROR(INDEX('المكونات'!$B$6:$B$305,MATCH(B830&amp;"",'المكونات'!$A$6:$A$305,0))&amp;"","مكون غير موجود"))</f>
        <v/>
      </c>
      <c r="E830" s="17">
        <f>IF(B830&amp;""="","",IFERROR(INDEX('المكونات'!$C$6:$C$305,MATCH(B830&amp;"",'المكونات'!$A$6:$A$305,0)),""))</f>
        <v/>
      </c>
      <c r="F830" s="17">
        <f>IF(AND(ISNUMBER(E830),ISNUMBER(C830)),ROUND(C830*E830,4),"")</f>
        <v/>
      </c>
      <c r="G830" s="17">
        <f>IF(ISNUMBER(F830),IF(B830&amp;""='الإعدادات'!$B$5&amp;"",ROUND(F830*(1+N('الإعدادات'!$B$6)),4),F830),"")</f>
        <v/>
      </c>
    </row>
    <row r="831">
      <c r="A831" s="5" t="n"/>
      <c r="B831" s="5" t="n"/>
      <c r="C831" s="19" t="n"/>
      <c r="D831" s="6">
        <f>IF(B831&amp;""="","",IFERROR(INDEX('المكونات'!$B$6:$B$305,MATCH(B831&amp;"",'المكونات'!$A$6:$A$305,0))&amp;"","مكون غير موجود"))</f>
        <v/>
      </c>
      <c r="E831" s="17">
        <f>IF(B831&amp;""="","",IFERROR(INDEX('المكونات'!$C$6:$C$305,MATCH(B831&amp;"",'المكونات'!$A$6:$A$305,0)),""))</f>
        <v/>
      </c>
      <c r="F831" s="17">
        <f>IF(AND(ISNUMBER(E831),ISNUMBER(C831)),ROUND(C831*E831,4),"")</f>
        <v/>
      </c>
      <c r="G831" s="17">
        <f>IF(ISNUMBER(F831),IF(B831&amp;""='الإعدادات'!$B$5&amp;"",ROUND(F831*(1+N('الإعدادات'!$B$6)),4),F831),"")</f>
        <v/>
      </c>
    </row>
    <row r="832">
      <c r="A832" s="5" t="n"/>
      <c r="B832" s="5" t="n"/>
      <c r="C832" s="19" t="n"/>
      <c r="D832" s="6">
        <f>IF(B832&amp;""="","",IFERROR(INDEX('المكونات'!$B$6:$B$305,MATCH(B832&amp;"",'المكونات'!$A$6:$A$305,0))&amp;"","مكون غير موجود"))</f>
        <v/>
      </c>
      <c r="E832" s="17">
        <f>IF(B832&amp;""="","",IFERROR(INDEX('المكونات'!$C$6:$C$305,MATCH(B832&amp;"",'المكونات'!$A$6:$A$305,0)),""))</f>
        <v/>
      </c>
      <c r="F832" s="17">
        <f>IF(AND(ISNUMBER(E832),ISNUMBER(C832)),ROUND(C832*E832,4),"")</f>
        <v/>
      </c>
      <c r="G832" s="17">
        <f>IF(ISNUMBER(F832),IF(B832&amp;""='الإعدادات'!$B$5&amp;"",ROUND(F832*(1+N('الإعدادات'!$B$6)),4),F832),"")</f>
        <v/>
      </c>
    </row>
    <row r="833">
      <c r="A833" s="5" t="n"/>
      <c r="B833" s="5" t="n"/>
      <c r="C833" s="19" t="n"/>
      <c r="D833" s="6">
        <f>IF(B833&amp;""="","",IFERROR(INDEX('المكونات'!$B$6:$B$305,MATCH(B833&amp;"",'المكونات'!$A$6:$A$305,0))&amp;"","مكون غير موجود"))</f>
        <v/>
      </c>
      <c r="E833" s="17">
        <f>IF(B833&amp;""="","",IFERROR(INDEX('المكونات'!$C$6:$C$305,MATCH(B833&amp;"",'المكونات'!$A$6:$A$305,0)),""))</f>
        <v/>
      </c>
      <c r="F833" s="17">
        <f>IF(AND(ISNUMBER(E833),ISNUMBER(C833)),ROUND(C833*E833,4),"")</f>
        <v/>
      </c>
      <c r="G833" s="17">
        <f>IF(ISNUMBER(F833),IF(B833&amp;""='الإعدادات'!$B$5&amp;"",ROUND(F833*(1+N('الإعدادات'!$B$6)),4),F833),"")</f>
        <v/>
      </c>
    </row>
    <row r="834">
      <c r="A834" s="5" t="n"/>
      <c r="B834" s="5" t="n"/>
      <c r="C834" s="19" t="n"/>
      <c r="D834" s="6">
        <f>IF(B834&amp;""="","",IFERROR(INDEX('المكونات'!$B$6:$B$305,MATCH(B834&amp;"",'المكونات'!$A$6:$A$305,0))&amp;"","مكون غير موجود"))</f>
        <v/>
      </c>
      <c r="E834" s="17">
        <f>IF(B834&amp;""="","",IFERROR(INDEX('المكونات'!$C$6:$C$305,MATCH(B834&amp;"",'المكونات'!$A$6:$A$305,0)),""))</f>
        <v/>
      </c>
      <c r="F834" s="17">
        <f>IF(AND(ISNUMBER(E834),ISNUMBER(C834)),ROUND(C834*E834,4),"")</f>
        <v/>
      </c>
      <c r="G834" s="17">
        <f>IF(ISNUMBER(F834),IF(B834&amp;""='الإعدادات'!$B$5&amp;"",ROUND(F834*(1+N('الإعدادات'!$B$6)),4),F834),"")</f>
        <v/>
      </c>
    </row>
    <row r="835">
      <c r="A835" s="5" t="n"/>
      <c r="B835" s="5" t="n"/>
      <c r="C835" s="19" t="n"/>
      <c r="D835" s="6">
        <f>IF(B835&amp;""="","",IFERROR(INDEX('المكونات'!$B$6:$B$305,MATCH(B835&amp;"",'المكونات'!$A$6:$A$305,0))&amp;"","مكون غير موجود"))</f>
        <v/>
      </c>
      <c r="E835" s="17">
        <f>IF(B835&amp;""="","",IFERROR(INDEX('المكونات'!$C$6:$C$305,MATCH(B835&amp;"",'المكونات'!$A$6:$A$305,0)),""))</f>
        <v/>
      </c>
      <c r="F835" s="17">
        <f>IF(AND(ISNUMBER(E835),ISNUMBER(C835)),ROUND(C835*E835,4),"")</f>
        <v/>
      </c>
      <c r="G835" s="17">
        <f>IF(ISNUMBER(F835),IF(B835&amp;""='الإعدادات'!$B$5&amp;"",ROUND(F835*(1+N('الإعدادات'!$B$6)),4),F835),"")</f>
        <v/>
      </c>
    </row>
    <row r="836">
      <c r="A836" s="5" t="n"/>
      <c r="B836" s="5" t="n"/>
      <c r="C836" s="19" t="n"/>
      <c r="D836" s="6">
        <f>IF(B836&amp;""="","",IFERROR(INDEX('المكونات'!$B$6:$B$305,MATCH(B836&amp;"",'المكونات'!$A$6:$A$305,0))&amp;"","مكون غير موجود"))</f>
        <v/>
      </c>
      <c r="E836" s="17">
        <f>IF(B836&amp;""="","",IFERROR(INDEX('المكونات'!$C$6:$C$305,MATCH(B836&amp;"",'المكونات'!$A$6:$A$305,0)),""))</f>
        <v/>
      </c>
      <c r="F836" s="17">
        <f>IF(AND(ISNUMBER(E836),ISNUMBER(C836)),ROUND(C836*E836,4),"")</f>
        <v/>
      </c>
      <c r="G836" s="17">
        <f>IF(ISNUMBER(F836),IF(B836&amp;""='الإعدادات'!$B$5&amp;"",ROUND(F836*(1+N('الإعدادات'!$B$6)),4),F836),"")</f>
        <v/>
      </c>
    </row>
    <row r="837">
      <c r="A837" s="5" t="n"/>
      <c r="B837" s="5" t="n"/>
      <c r="C837" s="19" t="n"/>
      <c r="D837" s="6">
        <f>IF(B837&amp;""="","",IFERROR(INDEX('المكونات'!$B$6:$B$305,MATCH(B837&amp;"",'المكونات'!$A$6:$A$305,0))&amp;"","مكون غير موجود"))</f>
        <v/>
      </c>
      <c r="E837" s="17">
        <f>IF(B837&amp;""="","",IFERROR(INDEX('المكونات'!$C$6:$C$305,MATCH(B837&amp;"",'المكونات'!$A$6:$A$305,0)),""))</f>
        <v/>
      </c>
      <c r="F837" s="17">
        <f>IF(AND(ISNUMBER(E837),ISNUMBER(C837)),ROUND(C837*E837,4),"")</f>
        <v/>
      </c>
      <c r="G837" s="17">
        <f>IF(ISNUMBER(F837),IF(B837&amp;""='الإعدادات'!$B$5&amp;"",ROUND(F837*(1+N('الإعدادات'!$B$6)),4),F837),"")</f>
        <v/>
      </c>
    </row>
    <row r="838">
      <c r="A838" s="5" t="n"/>
      <c r="B838" s="5" t="n"/>
      <c r="C838" s="19" t="n"/>
      <c r="D838" s="6">
        <f>IF(B838&amp;""="","",IFERROR(INDEX('المكونات'!$B$6:$B$305,MATCH(B838&amp;"",'المكونات'!$A$6:$A$305,0))&amp;"","مكون غير موجود"))</f>
        <v/>
      </c>
      <c r="E838" s="17">
        <f>IF(B838&amp;""="","",IFERROR(INDEX('المكونات'!$C$6:$C$305,MATCH(B838&amp;"",'المكونات'!$A$6:$A$305,0)),""))</f>
        <v/>
      </c>
      <c r="F838" s="17">
        <f>IF(AND(ISNUMBER(E838),ISNUMBER(C838)),ROUND(C838*E838,4),"")</f>
        <v/>
      </c>
      <c r="G838" s="17">
        <f>IF(ISNUMBER(F838),IF(B838&amp;""='الإعدادات'!$B$5&amp;"",ROUND(F838*(1+N('الإعدادات'!$B$6)),4),F838),"")</f>
        <v/>
      </c>
    </row>
    <row r="839">
      <c r="A839" s="5" t="n"/>
      <c r="B839" s="5" t="n"/>
      <c r="C839" s="19" t="n"/>
      <c r="D839" s="6">
        <f>IF(B839&amp;""="","",IFERROR(INDEX('المكونات'!$B$6:$B$305,MATCH(B839&amp;"",'المكونات'!$A$6:$A$305,0))&amp;"","مكون غير موجود"))</f>
        <v/>
      </c>
      <c r="E839" s="17">
        <f>IF(B839&amp;""="","",IFERROR(INDEX('المكونات'!$C$6:$C$305,MATCH(B839&amp;"",'المكونات'!$A$6:$A$305,0)),""))</f>
        <v/>
      </c>
      <c r="F839" s="17">
        <f>IF(AND(ISNUMBER(E839),ISNUMBER(C839)),ROUND(C839*E839,4),"")</f>
        <v/>
      </c>
      <c r="G839" s="17">
        <f>IF(ISNUMBER(F839),IF(B839&amp;""='الإعدادات'!$B$5&amp;"",ROUND(F839*(1+N('الإعدادات'!$B$6)),4),F839),"")</f>
        <v/>
      </c>
    </row>
    <row r="840">
      <c r="A840" s="5" t="n"/>
      <c r="B840" s="5" t="n"/>
      <c r="C840" s="19" t="n"/>
      <c r="D840" s="6">
        <f>IF(B840&amp;""="","",IFERROR(INDEX('المكونات'!$B$6:$B$305,MATCH(B840&amp;"",'المكونات'!$A$6:$A$305,0))&amp;"","مكون غير موجود"))</f>
        <v/>
      </c>
      <c r="E840" s="17">
        <f>IF(B840&amp;""="","",IFERROR(INDEX('المكونات'!$C$6:$C$305,MATCH(B840&amp;"",'المكونات'!$A$6:$A$305,0)),""))</f>
        <v/>
      </c>
      <c r="F840" s="17">
        <f>IF(AND(ISNUMBER(E840),ISNUMBER(C840)),ROUND(C840*E840,4),"")</f>
        <v/>
      </c>
      <c r="G840" s="17">
        <f>IF(ISNUMBER(F840),IF(B840&amp;""='الإعدادات'!$B$5&amp;"",ROUND(F840*(1+N('الإعدادات'!$B$6)),4),F840),"")</f>
        <v/>
      </c>
    </row>
    <row r="841">
      <c r="A841" s="5" t="n"/>
      <c r="B841" s="5" t="n"/>
      <c r="C841" s="19" t="n"/>
      <c r="D841" s="6">
        <f>IF(B841&amp;""="","",IFERROR(INDEX('المكونات'!$B$6:$B$305,MATCH(B841&amp;"",'المكونات'!$A$6:$A$305,0))&amp;"","مكون غير موجود"))</f>
        <v/>
      </c>
      <c r="E841" s="17">
        <f>IF(B841&amp;""="","",IFERROR(INDEX('المكونات'!$C$6:$C$305,MATCH(B841&amp;"",'المكونات'!$A$6:$A$305,0)),""))</f>
        <v/>
      </c>
      <c r="F841" s="17">
        <f>IF(AND(ISNUMBER(E841),ISNUMBER(C841)),ROUND(C841*E841,4),"")</f>
        <v/>
      </c>
      <c r="G841" s="17">
        <f>IF(ISNUMBER(F841),IF(B841&amp;""='الإعدادات'!$B$5&amp;"",ROUND(F841*(1+N('الإعدادات'!$B$6)),4),F841),"")</f>
        <v/>
      </c>
    </row>
    <row r="842">
      <c r="A842" s="5" t="n"/>
      <c r="B842" s="5" t="n"/>
      <c r="C842" s="19" t="n"/>
      <c r="D842" s="6">
        <f>IF(B842&amp;""="","",IFERROR(INDEX('المكونات'!$B$6:$B$305,MATCH(B842&amp;"",'المكونات'!$A$6:$A$305,0))&amp;"","مكون غير موجود"))</f>
        <v/>
      </c>
      <c r="E842" s="17">
        <f>IF(B842&amp;""="","",IFERROR(INDEX('المكونات'!$C$6:$C$305,MATCH(B842&amp;"",'المكونات'!$A$6:$A$305,0)),""))</f>
        <v/>
      </c>
      <c r="F842" s="17">
        <f>IF(AND(ISNUMBER(E842),ISNUMBER(C842)),ROUND(C842*E842,4),"")</f>
        <v/>
      </c>
      <c r="G842" s="17">
        <f>IF(ISNUMBER(F842),IF(B842&amp;""='الإعدادات'!$B$5&amp;"",ROUND(F842*(1+N('الإعدادات'!$B$6)),4),F842),"")</f>
        <v/>
      </c>
    </row>
    <row r="843">
      <c r="A843" s="5" t="n"/>
      <c r="B843" s="5" t="n"/>
      <c r="C843" s="19" t="n"/>
      <c r="D843" s="6">
        <f>IF(B843&amp;""="","",IFERROR(INDEX('المكونات'!$B$6:$B$305,MATCH(B843&amp;"",'المكونات'!$A$6:$A$305,0))&amp;"","مكون غير موجود"))</f>
        <v/>
      </c>
      <c r="E843" s="17">
        <f>IF(B843&amp;""="","",IFERROR(INDEX('المكونات'!$C$6:$C$305,MATCH(B843&amp;"",'المكونات'!$A$6:$A$305,0)),""))</f>
        <v/>
      </c>
      <c r="F843" s="17">
        <f>IF(AND(ISNUMBER(E843),ISNUMBER(C843)),ROUND(C843*E843,4),"")</f>
        <v/>
      </c>
      <c r="G843" s="17">
        <f>IF(ISNUMBER(F843),IF(B843&amp;""='الإعدادات'!$B$5&amp;"",ROUND(F843*(1+N('الإعدادات'!$B$6)),4),F843),"")</f>
        <v/>
      </c>
    </row>
    <row r="844">
      <c r="A844" s="5" t="n"/>
      <c r="B844" s="5" t="n"/>
      <c r="C844" s="19" t="n"/>
      <c r="D844" s="6">
        <f>IF(B844&amp;""="","",IFERROR(INDEX('المكونات'!$B$6:$B$305,MATCH(B844&amp;"",'المكونات'!$A$6:$A$305,0))&amp;"","مكون غير موجود"))</f>
        <v/>
      </c>
      <c r="E844" s="17">
        <f>IF(B844&amp;""="","",IFERROR(INDEX('المكونات'!$C$6:$C$305,MATCH(B844&amp;"",'المكونات'!$A$6:$A$305,0)),""))</f>
        <v/>
      </c>
      <c r="F844" s="17">
        <f>IF(AND(ISNUMBER(E844),ISNUMBER(C844)),ROUND(C844*E844,4),"")</f>
        <v/>
      </c>
      <c r="G844" s="17">
        <f>IF(ISNUMBER(F844),IF(B844&amp;""='الإعدادات'!$B$5&amp;"",ROUND(F844*(1+N('الإعدادات'!$B$6)),4),F844),"")</f>
        <v/>
      </c>
    </row>
    <row r="845">
      <c r="A845" s="5" t="n"/>
      <c r="B845" s="5" t="n"/>
      <c r="C845" s="19" t="n"/>
      <c r="D845" s="6">
        <f>IF(B845&amp;""="","",IFERROR(INDEX('المكونات'!$B$6:$B$305,MATCH(B845&amp;"",'المكونات'!$A$6:$A$305,0))&amp;"","مكون غير موجود"))</f>
        <v/>
      </c>
      <c r="E845" s="17">
        <f>IF(B845&amp;""="","",IFERROR(INDEX('المكونات'!$C$6:$C$305,MATCH(B845&amp;"",'المكونات'!$A$6:$A$305,0)),""))</f>
        <v/>
      </c>
      <c r="F845" s="17">
        <f>IF(AND(ISNUMBER(E845),ISNUMBER(C845)),ROUND(C845*E845,4),"")</f>
        <v/>
      </c>
      <c r="G845" s="17">
        <f>IF(ISNUMBER(F845),IF(B845&amp;""='الإعدادات'!$B$5&amp;"",ROUND(F845*(1+N('الإعدادات'!$B$6)),4),F845),"")</f>
        <v/>
      </c>
    </row>
    <row r="846">
      <c r="A846" s="5" t="n"/>
      <c r="B846" s="5" t="n"/>
      <c r="C846" s="19" t="n"/>
      <c r="D846" s="6">
        <f>IF(B846&amp;""="","",IFERROR(INDEX('المكونات'!$B$6:$B$305,MATCH(B846&amp;"",'المكونات'!$A$6:$A$305,0))&amp;"","مكون غير موجود"))</f>
        <v/>
      </c>
      <c r="E846" s="17">
        <f>IF(B846&amp;""="","",IFERROR(INDEX('المكونات'!$C$6:$C$305,MATCH(B846&amp;"",'المكونات'!$A$6:$A$305,0)),""))</f>
        <v/>
      </c>
      <c r="F846" s="17">
        <f>IF(AND(ISNUMBER(E846),ISNUMBER(C846)),ROUND(C846*E846,4),"")</f>
        <v/>
      </c>
      <c r="G846" s="17">
        <f>IF(ISNUMBER(F846),IF(B846&amp;""='الإعدادات'!$B$5&amp;"",ROUND(F846*(1+N('الإعدادات'!$B$6)),4),F846),"")</f>
        <v/>
      </c>
    </row>
    <row r="847">
      <c r="A847" s="5" t="n"/>
      <c r="B847" s="5" t="n"/>
      <c r="C847" s="19" t="n"/>
      <c r="D847" s="6">
        <f>IF(B847&amp;""="","",IFERROR(INDEX('المكونات'!$B$6:$B$305,MATCH(B847&amp;"",'المكونات'!$A$6:$A$305,0))&amp;"","مكون غير موجود"))</f>
        <v/>
      </c>
      <c r="E847" s="17">
        <f>IF(B847&amp;""="","",IFERROR(INDEX('المكونات'!$C$6:$C$305,MATCH(B847&amp;"",'المكونات'!$A$6:$A$305,0)),""))</f>
        <v/>
      </c>
      <c r="F847" s="17">
        <f>IF(AND(ISNUMBER(E847),ISNUMBER(C847)),ROUND(C847*E847,4),"")</f>
        <v/>
      </c>
      <c r="G847" s="17">
        <f>IF(ISNUMBER(F847),IF(B847&amp;""='الإعدادات'!$B$5&amp;"",ROUND(F847*(1+N('الإعدادات'!$B$6)),4),F847),"")</f>
        <v/>
      </c>
    </row>
    <row r="848">
      <c r="A848" s="5" t="n"/>
      <c r="B848" s="5" t="n"/>
      <c r="C848" s="19" t="n"/>
      <c r="D848" s="6">
        <f>IF(B848&amp;""="","",IFERROR(INDEX('المكونات'!$B$6:$B$305,MATCH(B848&amp;"",'المكونات'!$A$6:$A$305,0))&amp;"","مكون غير موجود"))</f>
        <v/>
      </c>
      <c r="E848" s="17">
        <f>IF(B848&amp;""="","",IFERROR(INDEX('المكونات'!$C$6:$C$305,MATCH(B848&amp;"",'المكونات'!$A$6:$A$305,0)),""))</f>
        <v/>
      </c>
      <c r="F848" s="17">
        <f>IF(AND(ISNUMBER(E848),ISNUMBER(C848)),ROUND(C848*E848,4),"")</f>
        <v/>
      </c>
      <c r="G848" s="17">
        <f>IF(ISNUMBER(F848),IF(B848&amp;""='الإعدادات'!$B$5&amp;"",ROUND(F848*(1+N('الإعدادات'!$B$6)),4),F848),"")</f>
        <v/>
      </c>
    </row>
    <row r="849">
      <c r="A849" s="5" t="n"/>
      <c r="B849" s="5" t="n"/>
      <c r="C849" s="19" t="n"/>
      <c r="D849" s="6">
        <f>IF(B849&amp;""="","",IFERROR(INDEX('المكونات'!$B$6:$B$305,MATCH(B849&amp;"",'المكونات'!$A$6:$A$305,0))&amp;"","مكون غير موجود"))</f>
        <v/>
      </c>
      <c r="E849" s="17">
        <f>IF(B849&amp;""="","",IFERROR(INDEX('المكونات'!$C$6:$C$305,MATCH(B849&amp;"",'المكونات'!$A$6:$A$305,0)),""))</f>
        <v/>
      </c>
      <c r="F849" s="17">
        <f>IF(AND(ISNUMBER(E849),ISNUMBER(C849)),ROUND(C849*E849,4),"")</f>
        <v/>
      </c>
      <c r="G849" s="17">
        <f>IF(ISNUMBER(F849),IF(B849&amp;""='الإعدادات'!$B$5&amp;"",ROUND(F849*(1+N('الإعدادات'!$B$6)),4),F849),"")</f>
        <v/>
      </c>
    </row>
    <row r="850">
      <c r="A850" s="5" t="n"/>
      <c r="B850" s="5" t="n"/>
      <c r="C850" s="19" t="n"/>
      <c r="D850" s="6">
        <f>IF(B850&amp;""="","",IFERROR(INDEX('المكونات'!$B$6:$B$305,MATCH(B850&amp;"",'المكونات'!$A$6:$A$305,0))&amp;"","مكون غير موجود"))</f>
        <v/>
      </c>
      <c r="E850" s="17">
        <f>IF(B850&amp;""="","",IFERROR(INDEX('المكونات'!$C$6:$C$305,MATCH(B850&amp;"",'المكونات'!$A$6:$A$305,0)),""))</f>
        <v/>
      </c>
      <c r="F850" s="17">
        <f>IF(AND(ISNUMBER(E850),ISNUMBER(C850)),ROUND(C850*E850,4),"")</f>
        <v/>
      </c>
      <c r="G850" s="17">
        <f>IF(ISNUMBER(F850),IF(B850&amp;""='الإعدادات'!$B$5&amp;"",ROUND(F850*(1+N('الإعدادات'!$B$6)),4),F850),"")</f>
        <v/>
      </c>
    </row>
    <row r="851">
      <c r="A851" s="5" t="n"/>
      <c r="B851" s="5" t="n"/>
      <c r="C851" s="19" t="n"/>
      <c r="D851" s="6">
        <f>IF(B851&amp;""="","",IFERROR(INDEX('المكونات'!$B$6:$B$305,MATCH(B851&amp;"",'المكونات'!$A$6:$A$305,0))&amp;"","مكون غير موجود"))</f>
        <v/>
      </c>
      <c r="E851" s="17">
        <f>IF(B851&amp;""="","",IFERROR(INDEX('المكونات'!$C$6:$C$305,MATCH(B851&amp;"",'المكونات'!$A$6:$A$305,0)),""))</f>
        <v/>
      </c>
      <c r="F851" s="17">
        <f>IF(AND(ISNUMBER(E851),ISNUMBER(C851)),ROUND(C851*E851,4),"")</f>
        <v/>
      </c>
      <c r="G851" s="17">
        <f>IF(ISNUMBER(F851),IF(B851&amp;""='الإعدادات'!$B$5&amp;"",ROUND(F851*(1+N('الإعدادات'!$B$6)),4),F851),"")</f>
        <v/>
      </c>
    </row>
    <row r="852">
      <c r="A852" s="5" t="n"/>
      <c r="B852" s="5" t="n"/>
      <c r="C852" s="19" t="n"/>
      <c r="D852" s="6">
        <f>IF(B852&amp;""="","",IFERROR(INDEX('المكونات'!$B$6:$B$305,MATCH(B852&amp;"",'المكونات'!$A$6:$A$305,0))&amp;"","مكون غير موجود"))</f>
        <v/>
      </c>
      <c r="E852" s="17">
        <f>IF(B852&amp;""="","",IFERROR(INDEX('المكونات'!$C$6:$C$305,MATCH(B852&amp;"",'المكونات'!$A$6:$A$305,0)),""))</f>
        <v/>
      </c>
      <c r="F852" s="17">
        <f>IF(AND(ISNUMBER(E852),ISNUMBER(C852)),ROUND(C852*E852,4),"")</f>
        <v/>
      </c>
      <c r="G852" s="17">
        <f>IF(ISNUMBER(F852),IF(B852&amp;""='الإعدادات'!$B$5&amp;"",ROUND(F852*(1+N('الإعدادات'!$B$6)),4),F852),"")</f>
        <v/>
      </c>
    </row>
    <row r="853">
      <c r="A853" s="5" t="n"/>
      <c r="B853" s="5" t="n"/>
      <c r="C853" s="19" t="n"/>
      <c r="D853" s="6">
        <f>IF(B853&amp;""="","",IFERROR(INDEX('المكونات'!$B$6:$B$305,MATCH(B853&amp;"",'المكونات'!$A$6:$A$305,0))&amp;"","مكون غير موجود"))</f>
        <v/>
      </c>
      <c r="E853" s="17">
        <f>IF(B853&amp;""="","",IFERROR(INDEX('المكونات'!$C$6:$C$305,MATCH(B853&amp;"",'المكونات'!$A$6:$A$305,0)),""))</f>
        <v/>
      </c>
      <c r="F853" s="17">
        <f>IF(AND(ISNUMBER(E853),ISNUMBER(C853)),ROUND(C853*E853,4),"")</f>
        <v/>
      </c>
      <c r="G853" s="17">
        <f>IF(ISNUMBER(F853),IF(B853&amp;""='الإعدادات'!$B$5&amp;"",ROUND(F853*(1+N('الإعدادات'!$B$6)),4),F853),"")</f>
        <v/>
      </c>
    </row>
    <row r="854">
      <c r="A854" s="5" t="n"/>
      <c r="B854" s="5" t="n"/>
      <c r="C854" s="19" t="n"/>
      <c r="D854" s="6">
        <f>IF(B854&amp;""="","",IFERROR(INDEX('المكونات'!$B$6:$B$305,MATCH(B854&amp;"",'المكونات'!$A$6:$A$305,0))&amp;"","مكون غير موجود"))</f>
        <v/>
      </c>
      <c r="E854" s="17">
        <f>IF(B854&amp;""="","",IFERROR(INDEX('المكونات'!$C$6:$C$305,MATCH(B854&amp;"",'المكونات'!$A$6:$A$305,0)),""))</f>
        <v/>
      </c>
      <c r="F854" s="17">
        <f>IF(AND(ISNUMBER(E854),ISNUMBER(C854)),ROUND(C854*E854,4),"")</f>
        <v/>
      </c>
      <c r="G854" s="17">
        <f>IF(ISNUMBER(F854),IF(B854&amp;""='الإعدادات'!$B$5&amp;"",ROUND(F854*(1+N('الإعدادات'!$B$6)),4),F854),"")</f>
        <v/>
      </c>
    </row>
    <row r="855">
      <c r="A855" s="5" t="n"/>
      <c r="B855" s="5" t="n"/>
      <c r="C855" s="19" t="n"/>
      <c r="D855" s="6">
        <f>IF(B855&amp;""="","",IFERROR(INDEX('المكونات'!$B$6:$B$305,MATCH(B855&amp;"",'المكونات'!$A$6:$A$305,0))&amp;"","مكون غير موجود"))</f>
        <v/>
      </c>
      <c r="E855" s="17">
        <f>IF(B855&amp;""="","",IFERROR(INDEX('المكونات'!$C$6:$C$305,MATCH(B855&amp;"",'المكونات'!$A$6:$A$305,0)),""))</f>
        <v/>
      </c>
      <c r="F855" s="17">
        <f>IF(AND(ISNUMBER(E855),ISNUMBER(C855)),ROUND(C855*E855,4),"")</f>
        <v/>
      </c>
      <c r="G855" s="17">
        <f>IF(ISNUMBER(F855),IF(B855&amp;""='الإعدادات'!$B$5&amp;"",ROUND(F855*(1+N('الإعدادات'!$B$6)),4),F855),"")</f>
        <v/>
      </c>
    </row>
    <row r="856">
      <c r="A856" s="5" t="n"/>
      <c r="B856" s="5" t="n"/>
      <c r="C856" s="19" t="n"/>
      <c r="D856" s="6">
        <f>IF(B856&amp;""="","",IFERROR(INDEX('المكونات'!$B$6:$B$305,MATCH(B856&amp;"",'المكونات'!$A$6:$A$305,0))&amp;"","مكون غير موجود"))</f>
        <v/>
      </c>
      <c r="E856" s="17">
        <f>IF(B856&amp;""="","",IFERROR(INDEX('المكونات'!$C$6:$C$305,MATCH(B856&amp;"",'المكونات'!$A$6:$A$305,0)),""))</f>
        <v/>
      </c>
      <c r="F856" s="17">
        <f>IF(AND(ISNUMBER(E856),ISNUMBER(C856)),ROUND(C856*E856,4),"")</f>
        <v/>
      </c>
      <c r="G856" s="17">
        <f>IF(ISNUMBER(F856),IF(B856&amp;""='الإعدادات'!$B$5&amp;"",ROUND(F856*(1+N('الإعدادات'!$B$6)),4),F856),"")</f>
        <v/>
      </c>
    </row>
    <row r="857">
      <c r="A857" s="5" t="n"/>
      <c r="B857" s="5" t="n"/>
      <c r="C857" s="19" t="n"/>
      <c r="D857" s="6">
        <f>IF(B857&amp;""="","",IFERROR(INDEX('المكونات'!$B$6:$B$305,MATCH(B857&amp;"",'المكونات'!$A$6:$A$305,0))&amp;"","مكون غير موجود"))</f>
        <v/>
      </c>
      <c r="E857" s="17">
        <f>IF(B857&amp;""="","",IFERROR(INDEX('المكونات'!$C$6:$C$305,MATCH(B857&amp;"",'المكونات'!$A$6:$A$305,0)),""))</f>
        <v/>
      </c>
      <c r="F857" s="17">
        <f>IF(AND(ISNUMBER(E857),ISNUMBER(C857)),ROUND(C857*E857,4),"")</f>
        <v/>
      </c>
      <c r="G857" s="17">
        <f>IF(ISNUMBER(F857),IF(B857&amp;""='الإعدادات'!$B$5&amp;"",ROUND(F857*(1+N('الإعدادات'!$B$6)),4),F857),"")</f>
        <v/>
      </c>
    </row>
    <row r="858">
      <c r="A858" s="5" t="n"/>
      <c r="B858" s="5" t="n"/>
      <c r="C858" s="19" t="n"/>
      <c r="D858" s="6">
        <f>IF(B858&amp;""="","",IFERROR(INDEX('المكونات'!$B$6:$B$305,MATCH(B858&amp;"",'المكونات'!$A$6:$A$305,0))&amp;"","مكون غير موجود"))</f>
        <v/>
      </c>
      <c r="E858" s="17">
        <f>IF(B858&amp;""="","",IFERROR(INDEX('المكونات'!$C$6:$C$305,MATCH(B858&amp;"",'المكونات'!$A$6:$A$305,0)),""))</f>
        <v/>
      </c>
      <c r="F858" s="17">
        <f>IF(AND(ISNUMBER(E858),ISNUMBER(C858)),ROUND(C858*E858,4),"")</f>
        <v/>
      </c>
      <c r="G858" s="17">
        <f>IF(ISNUMBER(F858),IF(B858&amp;""='الإعدادات'!$B$5&amp;"",ROUND(F858*(1+N('الإعدادات'!$B$6)),4),F858),"")</f>
        <v/>
      </c>
    </row>
    <row r="859">
      <c r="A859" s="5" t="n"/>
      <c r="B859" s="5" t="n"/>
      <c r="C859" s="19" t="n"/>
      <c r="D859" s="6">
        <f>IF(B859&amp;""="","",IFERROR(INDEX('المكونات'!$B$6:$B$305,MATCH(B859&amp;"",'المكونات'!$A$6:$A$305,0))&amp;"","مكون غير موجود"))</f>
        <v/>
      </c>
      <c r="E859" s="17">
        <f>IF(B859&amp;""="","",IFERROR(INDEX('المكونات'!$C$6:$C$305,MATCH(B859&amp;"",'المكونات'!$A$6:$A$305,0)),""))</f>
        <v/>
      </c>
      <c r="F859" s="17">
        <f>IF(AND(ISNUMBER(E859),ISNUMBER(C859)),ROUND(C859*E859,4),"")</f>
        <v/>
      </c>
      <c r="G859" s="17">
        <f>IF(ISNUMBER(F859),IF(B859&amp;""='الإعدادات'!$B$5&amp;"",ROUND(F859*(1+N('الإعدادات'!$B$6)),4),F859),"")</f>
        <v/>
      </c>
    </row>
    <row r="860">
      <c r="A860" s="5" t="n"/>
      <c r="B860" s="5" t="n"/>
      <c r="C860" s="19" t="n"/>
      <c r="D860" s="6">
        <f>IF(B860&amp;""="","",IFERROR(INDEX('المكونات'!$B$6:$B$305,MATCH(B860&amp;"",'المكونات'!$A$6:$A$305,0))&amp;"","مكون غير موجود"))</f>
        <v/>
      </c>
      <c r="E860" s="17">
        <f>IF(B860&amp;""="","",IFERROR(INDEX('المكونات'!$C$6:$C$305,MATCH(B860&amp;"",'المكونات'!$A$6:$A$305,0)),""))</f>
        <v/>
      </c>
      <c r="F860" s="17">
        <f>IF(AND(ISNUMBER(E860),ISNUMBER(C860)),ROUND(C860*E860,4),"")</f>
        <v/>
      </c>
      <c r="G860" s="17">
        <f>IF(ISNUMBER(F860),IF(B860&amp;""='الإعدادات'!$B$5&amp;"",ROUND(F860*(1+N('الإعدادات'!$B$6)),4),F860),"")</f>
        <v/>
      </c>
    </row>
    <row r="861">
      <c r="A861" s="5" t="n"/>
      <c r="B861" s="5" t="n"/>
      <c r="C861" s="19" t="n"/>
      <c r="D861" s="6">
        <f>IF(B861&amp;""="","",IFERROR(INDEX('المكونات'!$B$6:$B$305,MATCH(B861&amp;"",'المكونات'!$A$6:$A$305,0))&amp;"","مكون غير موجود"))</f>
        <v/>
      </c>
      <c r="E861" s="17">
        <f>IF(B861&amp;""="","",IFERROR(INDEX('المكونات'!$C$6:$C$305,MATCH(B861&amp;"",'المكونات'!$A$6:$A$305,0)),""))</f>
        <v/>
      </c>
      <c r="F861" s="17">
        <f>IF(AND(ISNUMBER(E861),ISNUMBER(C861)),ROUND(C861*E861,4),"")</f>
        <v/>
      </c>
      <c r="G861" s="17">
        <f>IF(ISNUMBER(F861),IF(B861&amp;""='الإعدادات'!$B$5&amp;"",ROUND(F861*(1+N('الإعدادات'!$B$6)),4),F861),"")</f>
        <v/>
      </c>
    </row>
    <row r="862">
      <c r="A862" s="5" t="n"/>
      <c r="B862" s="5" t="n"/>
      <c r="C862" s="19" t="n"/>
      <c r="D862" s="6">
        <f>IF(B862&amp;""="","",IFERROR(INDEX('المكونات'!$B$6:$B$305,MATCH(B862&amp;"",'المكونات'!$A$6:$A$305,0))&amp;"","مكون غير موجود"))</f>
        <v/>
      </c>
      <c r="E862" s="17">
        <f>IF(B862&amp;""="","",IFERROR(INDEX('المكونات'!$C$6:$C$305,MATCH(B862&amp;"",'المكونات'!$A$6:$A$305,0)),""))</f>
        <v/>
      </c>
      <c r="F862" s="17">
        <f>IF(AND(ISNUMBER(E862),ISNUMBER(C862)),ROUND(C862*E862,4),"")</f>
        <v/>
      </c>
      <c r="G862" s="17">
        <f>IF(ISNUMBER(F862),IF(B862&amp;""='الإعدادات'!$B$5&amp;"",ROUND(F862*(1+N('الإعدادات'!$B$6)),4),F862),"")</f>
        <v/>
      </c>
    </row>
    <row r="863">
      <c r="A863" s="5" t="n"/>
      <c r="B863" s="5" t="n"/>
      <c r="C863" s="19" t="n"/>
      <c r="D863" s="6">
        <f>IF(B863&amp;""="","",IFERROR(INDEX('المكونات'!$B$6:$B$305,MATCH(B863&amp;"",'المكونات'!$A$6:$A$305,0))&amp;"","مكون غير موجود"))</f>
        <v/>
      </c>
      <c r="E863" s="17">
        <f>IF(B863&amp;""="","",IFERROR(INDEX('المكونات'!$C$6:$C$305,MATCH(B863&amp;"",'المكونات'!$A$6:$A$305,0)),""))</f>
        <v/>
      </c>
      <c r="F863" s="17">
        <f>IF(AND(ISNUMBER(E863),ISNUMBER(C863)),ROUND(C863*E863,4),"")</f>
        <v/>
      </c>
      <c r="G863" s="17">
        <f>IF(ISNUMBER(F863),IF(B863&amp;""='الإعدادات'!$B$5&amp;"",ROUND(F863*(1+N('الإعدادات'!$B$6)),4),F863),"")</f>
        <v/>
      </c>
    </row>
    <row r="864">
      <c r="A864" s="5" t="n"/>
      <c r="B864" s="5" t="n"/>
      <c r="C864" s="19" t="n"/>
      <c r="D864" s="6">
        <f>IF(B864&amp;""="","",IFERROR(INDEX('المكونات'!$B$6:$B$305,MATCH(B864&amp;"",'المكونات'!$A$6:$A$305,0))&amp;"","مكون غير موجود"))</f>
        <v/>
      </c>
      <c r="E864" s="17">
        <f>IF(B864&amp;""="","",IFERROR(INDEX('المكونات'!$C$6:$C$305,MATCH(B864&amp;"",'المكونات'!$A$6:$A$305,0)),""))</f>
        <v/>
      </c>
      <c r="F864" s="17">
        <f>IF(AND(ISNUMBER(E864),ISNUMBER(C864)),ROUND(C864*E864,4),"")</f>
        <v/>
      </c>
      <c r="G864" s="17">
        <f>IF(ISNUMBER(F864),IF(B864&amp;""='الإعدادات'!$B$5&amp;"",ROUND(F864*(1+N('الإعدادات'!$B$6)),4),F864),"")</f>
        <v/>
      </c>
    </row>
    <row r="865">
      <c r="A865" s="5" t="n"/>
      <c r="B865" s="5" t="n"/>
      <c r="C865" s="19" t="n"/>
      <c r="D865" s="6">
        <f>IF(B865&amp;""="","",IFERROR(INDEX('المكونات'!$B$6:$B$305,MATCH(B865&amp;"",'المكونات'!$A$6:$A$305,0))&amp;"","مكون غير موجود"))</f>
        <v/>
      </c>
      <c r="E865" s="17">
        <f>IF(B865&amp;""="","",IFERROR(INDEX('المكونات'!$C$6:$C$305,MATCH(B865&amp;"",'المكونات'!$A$6:$A$305,0)),""))</f>
        <v/>
      </c>
      <c r="F865" s="17">
        <f>IF(AND(ISNUMBER(E865),ISNUMBER(C865)),ROUND(C865*E865,4),"")</f>
        <v/>
      </c>
      <c r="G865" s="17">
        <f>IF(ISNUMBER(F865),IF(B865&amp;""='الإعدادات'!$B$5&amp;"",ROUND(F865*(1+N('الإعدادات'!$B$6)),4),F865),"")</f>
        <v/>
      </c>
    </row>
    <row r="866">
      <c r="A866" s="5" t="n"/>
      <c r="B866" s="5" t="n"/>
      <c r="C866" s="19" t="n"/>
      <c r="D866" s="6">
        <f>IF(B866&amp;""="","",IFERROR(INDEX('المكونات'!$B$6:$B$305,MATCH(B866&amp;"",'المكونات'!$A$6:$A$305,0))&amp;"","مكون غير موجود"))</f>
        <v/>
      </c>
      <c r="E866" s="17">
        <f>IF(B866&amp;""="","",IFERROR(INDEX('المكونات'!$C$6:$C$305,MATCH(B866&amp;"",'المكونات'!$A$6:$A$305,0)),""))</f>
        <v/>
      </c>
      <c r="F866" s="17">
        <f>IF(AND(ISNUMBER(E866),ISNUMBER(C866)),ROUND(C866*E866,4),"")</f>
        <v/>
      </c>
      <c r="G866" s="17">
        <f>IF(ISNUMBER(F866),IF(B866&amp;""='الإعدادات'!$B$5&amp;"",ROUND(F866*(1+N('الإعدادات'!$B$6)),4),F866),"")</f>
        <v/>
      </c>
    </row>
    <row r="867">
      <c r="A867" s="5" t="n"/>
      <c r="B867" s="5" t="n"/>
      <c r="C867" s="19" t="n"/>
      <c r="D867" s="6">
        <f>IF(B867&amp;""="","",IFERROR(INDEX('المكونات'!$B$6:$B$305,MATCH(B867&amp;"",'المكونات'!$A$6:$A$305,0))&amp;"","مكون غير موجود"))</f>
        <v/>
      </c>
      <c r="E867" s="17">
        <f>IF(B867&amp;""="","",IFERROR(INDEX('المكونات'!$C$6:$C$305,MATCH(B867&amp;"",'المكونات'!$A$6:$A$305,0)),""))</f>
        <v/>
      </c>
      <c r="F867" s="17">
        <f>IF(AND(ISNUMBER(E867),ISNUMBER(C867)),ROUND(C867*E867,4),"")</f>
        <v/>
      </c>
      <c r="G867" s="17">
        <f>IF(ISNUMBER(F867),IF(B867&amp;""='الإعدادات'!$B$5&amp;"",ROUND(F867*(1+N('الإعدادات'!$B$6)),4),F867),"")</f>
        <v/>
      </c>
    </row>
    <row r="868">
      <c r="A868" s="5" t="n"/>
      <c r="B868" s="5" t="n"/>
      <c r="C868" s="19" t="n"/>
      <c r="D868" s="6">
        <f>IF(B868&amp;""="","",IFERROR(INDEX('المكونات'!$B$6:$B$305,MATCH(B868&amp;"",'المكونات'!$A$6:$A$305,0))&amp;"","مكون غير موجود"))</f>
        <v/>
      </c>
      <c r="E868" s="17">
        <f>IF(B868&amp;""="","",IFERROR(INDEX('المكونات'!$C$6:$C$305,MATCH(B868&amp;"",'المكونات'!$A$6:$A$305,0)),""))</f>
        <v/>
      </c>
      <c r="F868" s="17">
        <f>IF(AND(ISNUMBER(E868),ISNUMBER(C868)),ROUND(C868*E868,4),"")</f>
        <v/>
      </c>
      <c r="G868" s="17">
        <f>IF(ISNUMBER(F868),IF(B868&amp;""='الإعدادات'!$B$5&amp;"",ROUND(F868*(1+N('الإعدادات'!$B$6)),4),F868),"")</f>
        <v/>
      </c>
    </row>
    <row r="869">
      <c r="A869" s="5" t="n"/>
      <c r="B869" s="5" t="n"/>
      <c r="C869" s="19" t="n"/>
      <c r="D869" s="6">
        <f>IF(B869&amp;""="","",IFERROR(INDEX('المكونات'!$B$6:$B$305,MATCH(B869&amp;"",'المكونات'!$A$6:$A$305,0))&amp;"","مكون غير موجود"))</f>
        <v/>
      </c>
      <c r="E869" s="17">
        <f>IF(B869&amp;""="","",IFERROR(INDEX('المكونات'!$C$6:$C$305,MATCH(B869&amp;"",'المكونات'!$A$6:$A$305,0)),""))</f>
        <v/>
      </c>
      <c r="F869" s="17">
        <f>IF(AND(ISNUMBER(E869),ISNUMBER(C869)),ROUND(C869*E869,4),"")</f>
        <v/>
      </c>
      <c r="G869" s="17">
        <f>IF(ISNUMBER(F869),IF(B869&amp;""='الإعدادات'!$B$5&amp;"",ROUND(F869*(1+N('الإعدادات'!$B$6)),4),F869),"")</f>
        <v/>
      </c>
    </row>
    <row r="870">
      <c r="A870" s="5" t="n"/>
      <c r="B870" s="5" t="n"/>
      <c r="C870" s="19" t="n"/>
      <c r="D870" s="6">
        <f>IF(B870&amp;""="","",IFERROR(INDEX('المكونات'!$B$6:$B$305,MATCH(B870&amp;"",'المكونات'!$A$6:$A$305,0))&amp;"","مكون غير موجود"))</f>
        <v/>
      </c>
      <c r="E870" s="17">
        <f>IF(B870&amp;""="","",IFERROR(INDEX('المكونات'!$C$6:$C$305,MATCH(B870&amp;"",'المكونات'!$A$6:$A$305,0)),""))</f>
        <v/>
      </c>
      <c r="F870" s="17">
        <f>IF(AND(ISNUMBER(E870),ISNUMBER(C870)),ROUND(C870*E870,4),"")</f>
        <v/>
      </c>
      <c r="G870" s="17">
        <f>IF(ISNUMBER(F870),IF(B870&amp;""='الإعدادات'!$B$5&amp;"",ROUND(F870*(1+N('الإعدادات'!$B$6)),4),F870),"")</f>
        <v/>
      </c>
    </row>
    <row r="871">
      <c r="A871" s="5" t="n"/>
      <c r="B871" s="5" t="n"/>
      <c r="C871" s="19" t="n"/>
      <c r="D871" s="6">
        <f>IF(B871&amp;""="","",IFERROR(INDEX('المكونات'!$B$6:$B$305,MATCH(B871&amp;"",'المكونات'!$A$6:$A$305,0))&amp;"","مكون غير موجود"))</f>
        <v/>
      </c>
      <c r="E871" s="17">
        <f>IF(B871&amp;""="","",IFERROR(INDEX('المكونات'!$C$6:$C$305,MATCH(B871&amp;"",'المكونات'!$A$6:$A$305,0)),""))</f>
        <v/>
      </c>
      <c r="F871" s="17">
        <f>IF(AND(ISNUMBER(E871),ISNUMBER(C871)),ROUND(C871*E871,4),"")</f>
        <v/>
      </c>
      <c r="G871" s="17">
        <f>IF(ISNUMBER(F871),IF(B871&amp;""='الإعدادات'!$B$5&amp;"",ROUND(F871*(1+N('الإعدادات'!$B$6)),4),F871),"")</f>
        <v/>
      </c>
    </row>
    <row r="872">
      <c r="A872" s="5" t="n"/>
      <c r="B872" s="5" t="n"/>
      <c r="C872" s="19" t="n"/>
      <c r="D872" s="6">
        <f>IF(B872&amp;""="","",IFERROR(INDEX('المكونات'!$B$6:$B$305,MATCH(B872&amp;"",'المكونات'!$A$6:$A$305,0))&amp;"","مكون غير موجود"))</f>
        <v/>
      </c>
      <c r="E872" s="17">
        <f>IF(B872&amp;""="","",IFERROR(INDEX('المكونات'!$C$6:$C$305,MATCH(B872&amp;"",'المكونات'!$A$6:$A$305,0)),""))</f>
        <v/>
      </c>
      <c r="F872" s="17">
        <f>IF(AND(ISNUMBER(E872),ISNUMBER(C872)),ROUND(C872*E872,4),"")</f>
        <v/>
      </c>
      <c r="G872" s="17">
        <f>IF(ISNUMBER(F872),IF(B872&amp;""='الإعدادات'!$B$5&amp;"",ROUND(F872*(1+N('الإعدادات'!$B$6)),4),F872),"")</f>
        <v/>
      </c>
    </row>
    <row r="873">
      <c r="A873" s="5" t="n"/>
      <c r="B873" s="5" t="n"/>
      <c r="C873" s="19" t="n"/>
      <c r="D873" s="6">
        <f>IF(B873&amp;""="","",IFERROR(INDEX('المكونات'!$B$6:$B$305,MATCH(B873&amp;"",'المكونات'!$A$6:$A$305,0))&amp;"","مكون غير موجود"))</f>
        <v/>
      </c>
      <c r="E873" s="17">
        <f>IF(B873&amp;""="","",IFERROR(INDEX('المكونات'!$C$6:$C$305,MATCH(B873&amp;"",'المكونات'!$A$6:$A$305,0)),""))</f>
        <v/>
      </c>
      <c r="F873" s="17">
        <f>IF(AND(ISNUMBER(E873),ISNUMBER(C873)),ROUND(C873*E873,4),"")</f>
        <v/>
      </c>
      <c r="G873" s="17">
        <f>IF(ISNUMBER(F873),IF(B873&amp;""='الإعدادات'!$B$5&amp;"",ROUND(F873*(1+N('الإعدادات'!$B$6)),4),F873),"")</f>
        <v/>
      </c>
    </row>
    <row r="874">
      <c r="A874" s="5" t="n"/>
      <c r="B874" s="5" t="n"/>
      <c r="C874" s="19" t="n"/>
      <c r="D874" s="6">
        <f>IF(B874&amp;""="","",IFERROR(INDEX('المكونات'!$B$6:$B$305,MATCH(B874&amp;"",'المكونات'!$A$6:$A$305,0))&amp;"","مكون غير موجود"))</f>
        <v/>
      </c>
      <c r="E874" s="17">
        <f>IF(B874&amp;""="","",IFERROR(INDEX('المكونات'!$C$6:$C$305,MATCH(B874&amp;"",'المكونات'!$A$6:$A$305,0)),""))</f>
        <v/>
      </c>
      <c r="F874" s="17">
        <f>IF(AND(ISNUMBER(E874),ISNUMBER(C874)),ROUND(C874*E874,4),"")</f>
        <v/>
      </c>
      <c r="G874" s="17">
        <f>IF(ISNUMBER(F874),IF(B874&amp;""='الإعدادات'!$B$5&amp;"",ROUND(F874*(1+N('الإعدادات'!$B$6)),4),F874),"")</f>
        <v/>
      </c>
    </row>
    <row r="875">
      <c r="A875" s="5" t="n"/>
      <c r="B875" s="5" t="n"/>
      <c r="C875" s="19" t="n"/>
      <c r="D875" s="6">
        <f>IF(B875&amp;""="","",IFERROR(INDEX('المكونات'!$B$6:$B$305,MATCH(B875&amp;"",'المكونات'!$A$6:$A$305,0))&amp;"","مكون غير موجود"))</f>
        <v/>
      </c>
      <c r="E875" s="17">
        <f>IF(B875&amp;""="","",IFERROR(INDEX('المكونات'!$C$6:$C$305,MATCH(B875&amp;"",'المكونات'!$A$6:$A$305,0)),""))</f>
        <v/>
      </c>
      <c r="F875" s="17">
        <f>IF(AND(ISNUMBER(E875),ISNUMBER(C875)),ROUND(C875*E875,4),"")</f>
        <v/>
      </c>
      <c r="G875" s="17">
        <f>IF(ISNUMBER(F875),IF(B875&amp;""='الإعدادات'!$B$5&amp;"",ROUND(F875*(1+N('الإعدادات'!$B$6)),4),F875),"")</f>
        <v/>
      </c>
    </row>
    <row r="876">
      <c r="A876" s="5" t="n"/>
      <c r="B876" s="5" t="n"/>
      <c r="C876" s="19" t="n"/>
      <c r="D876" s="6">
        <f>IF(B876&amp;""="","",IFERROR(INDEX('المكونات'!$B$6:$B$305,MATCH(B876&amp;"",'المكونات'!$A$6:$A$305,0))&amp;"","مكون غير موجود"))</f>
        <v/>
      </c>
      <c r="E876" s="17">
        <f>IF(B876&amp;""="","",IFERROR(INDEX('المكونات'!$C$6:$C$305,MATCH(B876&amp;"",'المكونات'!$A$6:$A$305,0)),""))</f>
        <v/>
      </c>
      <c r="F876" s="17">
        <f>IF(AND(ISNUMBER(E876),ISNUMBER(C876)),ROUND(C876*E876,4),"")</f>
        <v/>
      </c>
      <c r="G876" s="17">
        <f>IF(ISNUMBER(F876),IF(B876&amp;""='الإعدادات'!$B$5&amp;"",ROUND(F876*(1+N('الإعدادات'!$B$6)),4),F876),"")</f>
        <v/>
      </c>
    </row>
    <row r="877">
      <c r="A877" s="5" t="n"/>
      <c r="B877" s="5" t="n"/>
      <c r="C877" s="19" t="n"/>
      <c r="D877" s="6">
        <f>IF(B877&amp;""="","",IFERROR(INDEX('المكونات'!$B$6:$B$305,MATCH(B877&amp;"",'المكونات'!$A$6:$A$305,0))&amp;"","مكون غير موجود"))</f>
        <v/>
      </c>
      <c r="E877" s="17">
        <f>IF(B877&amp;""="","",IFERROR(INDEX('المكونات'!$C$6:$C$305,MATCH(B877&amp;"",'المكونات'!$A$6:$A$305,0)),""))</f>
        <v/>
      </c>
      <c r="F877" s="17">
        <f>IF(AND(ISNUMBER(E877),ISNUMBER(C877)),ROUND(C877*E877,4),"")</f>
        <v/>
      </c>
      <c r="G877" s="17">
        <f>IF(ISNUMBER(F877),IF(B877&amp;""='الإعدادات'!$B$5&amp;"",ROUND(F877*(1+N('الإعدادات'!$B$6)),4),F877),"")</f>
        <v/>
      </c>
    </row>
    <row r="878">
      <c r="A878" s="5" t="n"/>
      <c r="B878" s="5" t="n"/>
      <c r="C878" s="19" t="n"/>
      <c r="D878" s="6">
        <f>IF(B878&amp;""="","",IFERROR(INDEX('المكونات'!$B$6:$B$305,MATCH(B878&amp;"",'المكونات'!$A$6:$A$305,0))&amp;"","مكون غير موجود"))</f>
        <v/>
      </c>
      <c r="E878" s="17">
        <f>IF(B878&amp;""="","",IFERROR(INDEX('المكونات'!$C$6:$C$305,MATCH(B878&amp;"",'المكونات'!$A$6:$A$305,0)),""))</f>
        <v/>
      </c>
      <c r="F878" s="17">
        <f>IF(AND(ISNUMBER(E878),ISNUMBER(C878)),ROUND(C878*E878,4),"")</f>
        <v/>
      </c>
      <c r="G878" s="17">
        <f>IF(ISNUMBER(F878),IF(B878&amp;""='الإعدادات'!$B$5&amp;"",ROUND(F878*(1+N('الإعدادات'!$B$6)),4),F878),"")</f>
        <v/>
      </c>
    </row>
    <row r="879">
      <c r="A879" s="5" t="n"/>
      <c r="B879" s="5" t="n"/>
      <c r="C879" s="19" t="n"/>
      <c r="D879" s="6">
        <f>IF(B879&amp;""="","",IFERROR(INDEX('المكونات'!$B$6:$B$305,MATCH(B879&amp;"",'المكونات'!$A$6:$A$305,0))&amp;"","مكون غير موجود"))</f>
        <v/>
      </c>
      <c r="E879" s="17">
        <f>IF(B879&amp;""="","",IFERROR(INDEX('المكونات'!$C$6:$C$305,MATCH(B879&amp;"",'المكونات'!$A$6:$A$305,0)),""))</f>
        <v/>
      </c>
      <c r="F879" s="17">
        <f>IF(AND(ISNUMBER(E879),ISNUMBER(C879)),ROUND(C879*E879,4),"")</f>
        <v/>
      </c>
      <c r="G879" s="17">
        <f>IF(ISNUMBER(F879),IF(B879&amp;""='الإعدادات'!$B$5&amp;"",ROUND(F879*(1+N('الإعدادات'!$B$6)),4),F879),"")</f>
        <v/>
      </c>
    </row>
    <row r="880">
      <c r="A880" s="5" t="n"/>
      <c r="B880" s="5" t="n"/>
      <c r="C880" s="19" t="n"/>
      <c r="D880" s="6">
        <f>IF(B880&amp;""="","",IFERROR(INDEX('المكونات'!$B$6:$B$305,MATCH(B880&amp;"",'المكونات'!$A$6:$A$305,0))&amp;"","مكون غير موجود"))</f>
        <v/>
      </c>
      <c r="E880" s="17">
        <f>IF(B880&amp;""="","",IFERROR(INDEX('المكونات'!$C$6:$C$305,MATCH(B880&amp;"",'المكونات'!$A$6:$A$305,0)),""))</f>
        <v/>
      </c>
      <c r="F880" s="17">
        <f>IF(AND(ISNUMBER(E880),ISNUMBER(C880)),ROUND(C880*E880,4),"")</f>
        <v/>
      </c>
      <c r="G880" s="17">
        <f>IF(ISNUMBER(F880),IF(B880&amp;""='الإعدادات'!$B$5&amp;"",ROUND(F880*(1+N('الإعدادات'!$B$6)),4),F880),"")</f>
        <v/>
      </c>
    </row>
    <row r="881">
      <c r="A881" s="5" t="n"/>
      <c r="B881" s="5" t="n"/>
      <c r="C881" s="19" t="n"/>
      <c r="D881" s="6">
        <f>IF(B881&amp;""="","",IFERROR(INDEX('المكونات'!$B$6:$B$305,MATCH(B881&amp;"",'المكونات'!$A$6:$A$305,0))&amp;"","مكون غير موجود"))</f>
        <v/>
      </c>
      <c r="E881" s="17">
        <f>IF(B881&amp;""="","",IFERROR(INDEX('المكونات'!$C$6:$C$305,MATCH(B881&amp;"",'المكونات'!$A$6:$A$305,0)),""))</f>
        <v/>
      </c>
      <c r="F881" s="17">
        <f>IF(AND(ISNUMBER(E881),ISNUMBER(C881)),ROUND(C881*E881,4),"")</f>
        <v/>
      </c>
      <c r="G881" s="17">
        <f>IF(ISNUMBER(F881),IF(B881&amp;""='الإعدادات'!$B$5&amp;"",ROUND(F881*(1+N('الإعدادات'!$B$6)),4),F881),"")</f>
        <v/>
      </c>
    </row>
    <row r="882">
      <c r="A882" s="5" t="n"/>
      <c r="B882" s="5" t="n"/>
      <c r="C882" s="19" t="n"/>
      <c r="D882" s="6">
        <f>IF(B882&amp;""="","",IFERROR(INDEX('المكونات'!$B$6:$B$305,MATCH(B882&amp;"",'المكونات'!$A$6:$A$305,0))&amp;"","مكون غير موجود"))</f>
        <v/>
      </c>
      <c r="E882" s="17">
        <f>IF(B882&amp;""="","",IFERROR(INDEX('المكونات'!$C$6:$C$305,MATCH(B882&amp;"",'المكونات'!$A$6:$A$305,0)),""))</f>
        <v/>
      </c>
      <c r="F882" s="17">
        <f>IF(AND(ISNUMBER(E882),ISNUMBER(C882)),ROUND(C882*E882,4),"")</f>
        <v/>
      </c>
      <c r="G882" s="17">
        <f>IF(ISNUMBER(F882),IF(B882&amp;""='الإعدادات'!$B$5&amp;"",ROUND(F882*(1+N('الإعدادات'!$B$6)),4),F882),"")</f>
        <v/>
      </c>
    </row>
    <row r="883">
      <c r="A883" s="5" t="n"/>
      <c r="B883" s="5" t="n"/>
      <c r="C883" s="19" t="n"/>
      <c r="D883" s="6">
        <f>IF(B883&amp;""="","",IFERROR(INDEX('المكونات'!$B$6:$B$305,MATCH(B883&amp;"",'المكونات'!$A$6:$A$305,0))&amp;"","مكون غير موجود"))</f>
        <v/>
      </c>
      <c r="E883" s="17">
        <f>IF(B883&amp;""="","",IFERROR(INDEX('المكونات'!$C$6:$C$305,MATCH(B883&amp;"",'المكونات'!$A$6:$A$305,0)),""))</f>
        <v/>
      </c>
      <c r="F883" s="17">
        <f>IF(AND(ISNUMBER(E883),ISNUMBER(C883)),ROUND(C883*E883,4),"")</f>
        <v/>
      </c>
      <c r="G883" s="17">
        <f>IF(ISNUMBER(F883),IF(B883&amp;""='الإعدادات'!$B$5&amp;"",ROUND(F883*(1+N('الإعدادات'!$B$6)),4),F883),"")</f>
        <v/>
      </c>
    </row>
    <row r="884">
      <c r="A884" s="5" t="n"/>
      <c r="B884" s="5" t="n"/>
      <c r="C884" s="19" t="n"/>
      <c r="D884" s="6">
        <f>IF(B884&amp;""="","",IFERROR(INDEX('المكونات'!$B$6:$B$305,MATCH(B884&amp;"",'المكونات'!$A$6:$A$305,0))&amp;"","مكون غير موجود"))</f>
        <v/>
      </c>
      <c r="E884" s="17">
        <f>IF(B884&amp;""="","",IFERROR(INDEX('المكونات'!$C$6:$C$305,MATCH(B884&amp;"",'المكونات'!$A$6:$A$305,0)),""))</f>
        <v/>
      </c>
      <c r="F884" s="17">
        <f>IF(AND(ISNUMBER(E884),ISNUMBER(C884)),ROUND(C884*E884,4),"")</f>
        <v/>
      </c>
      <c r="G884" s="17">
        <f>IF(ISNUMBER(F884),IF(B884&amp;""='الإعدادات'!$B$5&amp;"",ROUND(F884*(1+N('الإعدادات'!$B$6)),4),F884),"")</f>
        <v/>
      </c>
    </row>
    <row r="885">
      <c r="A885" s="5" t="n"/>
      <c r="B885" s="5" t="n"/>
      <c r="C885" s="19" t="n"/>
      <c r="D885" s="6">
        <f>IF(B885&amp;""="","",IFERROR(INDEX('المكونات'!$B$6:$B$305,MATCH(B885&amp;"",'المكونات'!$A$6:$A$305,0))&amp;"","مكون غير موجود"))</f>
        <v/>
      </c>
      <c r="E885" s="17">
        <f>IF(B885&amp;""="","",IFERROR(INDEX('المكونات'!$C$6:$C$305,MATCH(B885&amp;"",'المكونات'!$A$6:$A$305,0)),""))</f>
        <v/>
      </c>
      <c r="F885" s="17">
        <f>IF(AND(ISNUMBER(E885),ISNUMBER(C885)),ROUND(C885*E885,4),"")</f>
        <v/>
      </c>
      <c r="G885" s="17">
        <f>IF(ISNUMBER(F885),IF(B885&amp;""='الإعدادات'!$B$5&amp;"",ROUND(F885*(1+N('الإعدادات'!$B$6)),4),F885),"")</f>
        <v/>
      </c>
    </row>
    <row r="886">
      <c r="A886" s="5" t="n"/>
      <c r="B886" s="5" t="n"/>
      <c r="C886" s="19" t="n"/>
      <c r="D886" s="6">
        <f>IF(B886&amp;""="","",IFERROR(INDEX('المكونات'!$B$6:$B$305,MATCH(B886&amp;"",'المكونات'!$A$6:$A$305,0))&amp;"","مكون غير موجود"))</f>
        <v/>
      </c>
      <c r="E886" s="17">
        <f>IF(B886&amp;""="","",IFERROR(INDEX('المكونات'!$C$6:$C$305,MATCH(B886&amp;"",'المكونات'!$A$6:$A$305,0)),""))</f>
        <v/>
      </c>
      <c r="F886" s="17">
        <f>IF(AND(ISNUMBER(E886),ISNUMBER(C886)),ROUND(C886*E886,4),"")</f>
        <v/>
      </c>
      <c r="G886" s="17">
        <f>IF(ISNUMBER(F886),IF(B886&amp;""='الإعدادات'!$B$5&amp;"",ROUND(F886*(1+N('الإعدادات'!$B$6)),4),F886),"")</f>
        <v/>
      </c>
    </row>
    <row r="887">
      <c r="A887" s="5" t="n"/>
      <c r="B887" s="5" t="n"/>
      <c r="C887" s="19" t="n"/>
      <c r="D887" s="6">
        <f>IF(B887&amp;""="","",IFERROR(INDEX('المكونات'!$B$6:$B$305,MATCH(B887&amp;"",'المكونات'!$A$6:$A$305,0))&amp;"","مكون غير موجود"))</f>
        <v/>
      </c>
      <c r="E887" s="17">
        <f>IF(B887&amp;""="","",IFERROR(INDEX('المكونات'!$C$6:$C$305,MATCH(B887&amp;"",'المكونات'!$A$6:$A$305,0)),""))</f>
        <v/>
      </c>
      <c r="F887" s="17">
        <f>IF(AND(ISNUMBER(E887),ISNUMBER(C887)),ROUND(C887*E887,4),"")</f>
        <v/>
      </c>
      <c r="G887" s="17">
        <f>IF(ISNUMBER(F887),IF(B887&amp;""='الإعدادات'!$B$5&amp;"",ROUND(F887*(1+N('الإعدادات'!$B$6)),4),F887),"")</f>
        <v/>
      </c>
    </row>
    <row r="888">
      <c r="A888" s="5" t="n"/>
      <c r="B888" s="5" t="n"/>
      <c r="C888" s="19" t="n"/>
      <c r="D888" s="6">
        <f>IF(B888&amp;""="","",IFERROR(INDEX('المكونات'!$B$6:$B$305,MATCH(B888&amp;"",'المكونات'!$A$6:$A$305,0))&amp;"","مكون غير موجود"))</f>
        <v/>
      </c>
      <c r="E888" s="17">
        <f>IF(B888&amp;""="","",IFERROR(INDEX('المكونات'!$C$6:$C$305,MATCH(B888&amp;"",'المكونات'!$A$6:$A$305,0)),""))</f>
        <v/>
      </c>
      <c r="F888" s="17">
        <f>IF(AND(ISNUMBER(E888),ISNUMBER(C888)),ROUND(C888*E888,4),"")</f>
        <v/>
      </c>
      <c r="G888" s="17">
        <f>IF(ISNUMBER(F888),IF(B888&amp;""='الإعدادات'!$B$5&amp;"",ROUND(F888*(1+N('الإعدادات'!$B$6)),4),F888),"")</f>
        <v/>
      </c>
    </row>
    <row r="889">
      <c r="A889" s="5" t="n"/>
      <c r="B889" s="5" t="n"/>
      <c r="C889" s="19" t="n"/>
      <c r="D889" s="6">
        <f>IF(B889&amp;""="","",IFERROR(INDEX('المكونات'!$B$6:$B$305,MATCH(B889&amp;"",'المكونات'!$A$6:$A$305,0))&amp;"","مكون غير موجود"))</f>
        <v/>
      </c>
      <c r="E889" s="17">
        <f>IF(B889&amp;""="","",IFERROR(INDEX('المكونات'!$C$6:$C$305,MATCH(B889&amp;"",'المكونات'!$A$6:$A$305,0)),""))</f>
        <v/>
      </c>
      <c r="F889" s="17">
        <f>IF(AND(ISNUMBER(E889),ISNUMBER(C889)),ROUND(C889*E889,4),"")</f>
        <v/>
      </c>
      <c r="G889" s="17">
        <f>IF(ISNUMBER(F889),IF(B889&amp;""='الإعدادات'!$B$5&amp;"",ROUND(F889*(1+N('الإعدادات'!$B$6)),4),F889),"")</f>
        <v/>
      </c>
    </row>
    <row r="890">
      <c r="A890" s="5" t="n"/>
      <c r="B890" s="5" t="n"/>
      <c r="C890" s="19" t="n"/>
      <c r="D890" s="6">
        <f>IF(B890&amp;""="","",IFERROR(INDEX('المكونات'!$B$6:$B$305,MATCH(B890&amp;"",'المكونات'!$A$6:$A$305,0))&amp;"","مكون غير موجود"))</f>
        <v/>
      </c>
      <c r="E890" s="17">
        <f>IF(B890&amp;""="","",IFERROR(INDEX('المكونات'!$C$6:$C$305,MATCH(B890&amp;"",'المكونات'!$A$6:$A$305,0)),""))</f>
        <v/>
      </c>
      <c r="F890" s="17">
        <f>IF(AND(ISNUMBER(E890),ISNUMBER(C890)),ROUND(C890*E890,4),"")</f>
        <v/>
      </c>
      <c r="G890" s="17">
        <f>IF(ISNUMBER(F890),IF(B890&amp;""='الإعدادات'!$B$5&amp;"",ROUND(F890*(1+N('الإعدادات'!$B$6)),4),F890),"")</f>
        <v/>
      </c>
    </row>
    <row r="891">
      <c r="A891" s="5" t="n"/>
      <c r="B891" s="5" t="n"/>
      <c r="C891" s="19" t="n"/>
      <c r="D891" s="6">
        <f>IF(B891&amp;""="","",IFERROR(INDEX('المكونات'!$B$6:$B$305,MATCH(B891&amp;"",'المكونات'!$A$6:$A$305,0))&amp;"","مكون غير موجود"))</f>
        <v/>
      </c>
      <c r="E891" s="17">
        <f>IF(B891&amp;""="","",IFERROR(INDEX('المكونات'!$C$6:$C$305,MATCH(B891&amp;"",'المكونات'!$A$6:$A$305,0)),""))</f>
        <v/>
      </c>
      <c r="F891" s="17">
        <f>IF(AND(ISNUMBER(E891),ISNUMBER(C891)),ROUND(C891*E891,4),"")</f>
        <v/>
      </c>
      <c r="G891" s="17">
        <f>IF(ISNUMBER(F891),IF(B891&amp;""='الإعدادات'!$B$5&amp;"",ROUND(F891*(1+N('الإعدادات'!$B$6)),4),F891),"")</f>
        <v/>
      </c>
    </row>
    <row r="892">
      <c r="A892" s="5" t="n"/>
      <c r="B892" s="5" t="n"/>
      <c r="C892" s="19" t="n"/>
      <c r="D892" s="6">
        <f>IF(B892&amp;""="","",IFERROR(INDEX('المكونات'!$B$6:$B$305,MATCH(B892&amp;"",'المكونات'!$A$6:$A$305,0))&amp;"","مكون غير موجود"))</f>
        <v/>
      </c>
      <c r="E892" s="17">
        <f>IF(B892&amp;""="","",IFERROR(INDEX('المكونات'!$C$6:$C$305,MATCH(B892&amp;"",'المكونات'!$A$6:$A$305,0)),""))</f>
        <v/>
      </c>
      <c r="F892" s="17">
        <f>IF(AND(ISNUMBER(E892),ISNUMBER(C892)),ROUND(C892*E892,4),"")</f>
        <v/>
      </c>
      <c r="G892" s="17">
        <f>IF(ISNUMBER(F892),IF(B892&amp;""='الإعدادات'!$B$5&amp;"",ROUND(F892*(1+N('الإعدادات'!$B$6)),4),F892),"")</f>
        <v/>
      </c>
    </row>
    <row r="893">
      <c r="A893" s="5" t="n"/>
      <c r="B893" s="5" t="n"/>
      <c r="C893" s="19" t="n"/>
      <c r="D893" s="6">
        <f>IF(B893&amp;""="","",IFERROR(INDEX('المكونات'!$B$6:$B$305,MATCH(B893&amp;"",'المكونات'!$A$6:$A$305,0))&amp;"","مكون غير موجود"))</f>
        <v/>
      </c>
      <c r="E893" s="17">
        <f>IF(B893&amp;""="","",IFERROR(INDEX('المكونات'!$C$6:$C$305,MATCH(B893&amp;"",'المكونات'!$A$6:$A$305,0)),""))</f>
        <v/>
      </c>
      <c r="F893" s="17">
        <f>IF(AND(ISNUMBER(E893),ISNUMBER(C893)),ROUND(C893*E893,4),"")</f>
        <v/>
      </c>
      <c r="G893" s="17">
        <f>IF(ISNUMBER(F893),IF(B893&amp;""='الإعدادات'!$B$5&amp;"",ROUND(F893*(1+N('الإعدادات'!$B$6)),4),F893),"")</f>
        <v/>
      </c>
    </row>
    <row r="894">
      <c r="A894" s="5" t="n"/>
      <c r="B894" s="5" t="n"/>
      <c r="C894" s="19" t="n"/>
      <c r="D894" s="6">
        <f>IF(B894&amp;""="","",IFERROR(INDEX('المكونات'!$B$6:$B$305,MATCH(B894&amp;"",'المكونات'!$A$6:$A$305,0))&amp;"","مكون غير موجود"))</f>
        <v/>
      </c>
      <c r="E894" s="17">
        <f>IF(B894&amp;""="","",IFERROR(INDEX('المكونات'!$C$6:$C$305,MATCH(B894&amp;"",'المكونات'!$A$6:$A$305,0)),""))</f>
        <v/>
      </c>
      <c r="F894" s="17">
        <f>IF(AND(ISNUMBER(E894),ISNUMBER(C894)),ROUND(C894*E894,4),"")</f>
        <v/>
      </c>
      <c r="G894" s="17">
        <f>IF(ISNUMBER(F894),IF(B894&amp;""='الإعدادات'!$B$5&amp;"",ROUND(F894*(1+N('الإعدادات'!$B$6)),4),F894),"")</f>
        <v/>
      </c>
    </row>
    <row r="895">
      <c r="A895" s="5" t="n"/>
      <c r="B895" s="5" t="n"/>
      <c r="C895" s="19" t="n"/>
      <c r="D895" s="6">
        <f>IF(B895&amp;""="","",IFERROR(INDEX('المكونات'!$B$6:$B$305,MATCH(B895&amp;"",'المكونات'!$A$6:$A$305,0))&amp;"","مكون غير موجود"))</f>
        <v/>
      </c>
      <c r="E895" s="17">
        <f>IF(B895&amp;""="","",IFERROR(INDEX('المكونات'!$C$6:$C$305,MATCH(B895&amp;"",'المكونات'!$A$6:$A$305,0)),""))</f>
        <v/>
      </c>
      <c r="F895" s="17">
        <f>IF(AND(ISNUMBER(E895),ISNUMBER(C895)),ROUND(C895*E895,4),"")</f>
        <v/>
      </c>
      <c r="G895" s="17">
        <f>IF(ISNUMBER(F895),IF(B895&amp;""='الإعدادات'!$B$5&amp;"",ROUND(F895*(1+N('الإعدادات'!$B$6)),4),F895),"")</f>
        <v/>
      </c>
    </row>
    <row r="896">
      <c r="A896" s="5" t="n"/>
      <c r="B896" s="5" t="n"/>
      <c r="C896" s="19" t="n"/>
      <c r="D896" s="6">
        <f>IF(B896&amp;""="","",IFERROR(INDEX('المكونات'!$B$6:$B$305,MATCH(B896&amp;"",'المكونات'!$A$6:$A$305,0))&amp;"","مكون غير موجود"))</f>
        <v/>
      </c>
      <c r="E896" s="17">
        <f>IF(B896&amp;""="","",IFERROR(INDEX('المكونات'!$C$6:$C$305,MATCH(B896&amp;"",'المكونات'!$A$6:$A$305,0)),""))</f>
        <v/>
      </c>
      <c r="F896" s="17">
        <f>IF(AND(ISNUMBER(E896),ISNUMBER(C896)),ROUND(C896*E896,4),"")</f>
        <v/>
      </c>
      <c r="G896" s="17">
        <f>IF(ISNUMBER(F896),IF(B896&amp;""='الإعدادات'!$B$5&amp;"",ROUND(F896*(1+N('الإعدادات'!$B$6)),4),F896),"")</f>
        <v/>
      </c>
    </row>
    <row r="897">
      <c r="A897" s="5" t="n"/>
      <c r="B897" s="5" t="n"/>
      <c r="C897" s="19" t="n"/>
      <c r="D897" s="6">
        <f>IF(B897&amp;""="","",IFERROR(INDEX('المكونات'!$B$6:$B$305,MATCH(B897&amp;"",'المكونات'!$A$6:$A$305,0))&amp;"","مكون غير موجود"))</f>
        <v/>
      </c>
      <c r="E897" s="17">
        <f>IF(B897&amp;""="","",IFERROR(INDEX('المكونات'!$C$6:$C$305,MATCH(B897&amp;"",'المكونات'!$A$6:$A$305,0)),""))</f>
        <v/>
      </c>
      <c r="F897" s="17">
        <f>IF(AND(ISNUMBER(E897),ISNUMBER(C897)),ROUND(C897*E897,4),"")</f>
        <v/>
      </c>
      <c r="G897" s="17">
        <f>IF(ISNUMBER(F897),IF(B897&amp;""='الإعدادات'!$B$5&amp;"",ROUND(F897*(1+N('الإعدادات'!$B$6)),4),F897),"")</f>
        <v/>
      </c>
    </row>
    <row r="898">
      <c r="A898" s="5" t="n"/>
      <c r="B898" s="5" t="n"/>
      <c r="C898" s="19" t="n"/>
      <c r="D898" s="6">
        <f>IF(B898&amp;""="","",IFERROR(INDEX('المكونات'!$B$6:$B$305,MATCH(B898&amp;"",'المكونات'!$A$6:$A$305,0))&amp;"","مكون غير موجود"))</f>
        <v/>
      </c>
      <c r="E898" s="17">
        <f>IF(B898&amp;""="","",IFERROR(INDEX('المكونات'!$C$6:$C$305,MATCH(B898&amp;"",'المكونات'!$A$6:$A$305,0)),""))</f>
        <v/>
      </c>
      <c r="F898" s="17">
        <f>IF(AND(ISNUMBER(E898),ISNUMBER(C898)),ROUND(C898*E898,4),"")</f>
        <v/>
      </c>
      <c r="G898" s="17">
        <f>IF(ISNUMBER(F898),IF(B898&amp;""='الإعدادات'!$B$5&amp;"",ROUND(F898*(1+N('الإعدادات'!$B$6)),4),F898),"")</f>
        <v/>
      </c>
    </row>
    <row r="899">
      <c r="A899" s="5" t="n"/>
      <c r="B899" s="5" t="n"/>
      <c r="C899" s="19" t="n"/>
      <c r="D899" s="6">
        <f>IF(B899&amp;""="","",IFERROR(INDEX('المكونات'!$B$6:$B$305,MATCH(B899&amp;"",'المكونات'!$A$6:$A$305,0))&amp;"","مكون غير موجود"))</f>
        <v/>
      </c>
      <c r="E899" s="17">
        <f>IF(B899&amp;""="","",IFERROR(INDEX('المكونات'!$C$6:$C$305,MATCH(B899&amp;"",'المكونات'!$A$6:$A$305,0)),""))</f>
        <v/>
      </c>
      <c r="F899" s="17">
        <f>IF(AND(ISNUMBER(E899),ISNUMBER(C899)),ROUND(C899*E899,4),"")</f>
        <v/>
      </c>
      <c r="G899" s="17">
        <f>IF(ISNUMBER(F899),IF(B899&amp;""='الإعدادات'!$B$5&amp;"",ROUND(F899*(1+N('الإعدادات'!$B$6)),4),F899),"")</f>
        <v/>
      </c>
    </row>
    <row r="900">
      <c r="A900" s="5" t="n"/>
      <c r="B900" s="5" t="n"/>
      <c r="C900" s="19" t="n"/>
      <c r="D900" s="6">
        <f>IF(B900&amp;""="","",IFERROR(INDEX('المكونات'!$B$6:$B$305,MATCH(B900&amp;"",'المكونات'!$A$6:$A$305,0))&amp;"","مكون غير موجود"))</f>
        <v/>
      </c>
      <c r="E900" s="17">
        <f>IF(B900&amp;""="","",IFERROR(INDEX('المكونات'!$C$6:$C$305,MATCH(B900&amp;"",'المكونات'!$A$6:$A$305,0)),""))</f>
        <v/>
      </c>
      <c r="F900" s="17">
        <f>IF(AND(ISNUMBER(E900),ISNUMBER(C900)),ROUND(C900*E900,4),"")</f>
        <v/>
      </c>
      <c r="G900" s="17">
        <f>IF(ISNUMBER(F900),IF(B900&amp;""='الإعدادات'!$B$5&amp;"",ROUND(F900*(1+N('الإعدادات'!$B$6)),4),F900),"")</f>
        <v/>
      </c>
    </row>
    <row r="901">
      <c r="A901" s="5" t="n"/>
      <c r="B901" s="5" t="n"/>
      <c r="C901" s="19" t="n"/>
      <c r="D901" s="6">
        <f>IF(B901&amp;""="","",IFERROR(INDEX('المكونات'!$B$6:$B$305,MATCH(B901&amp;"",'المكونات'!$A$6:$A$305,0))&amp;"","مكون غير موجود"))</f>
        <v/>
      </c>
      <c r="E901" s="17">
        <f>IF(B901&amp;""="","",IFERROR(INDEX('المكونات'!$C$6:$C$305,MATCH(B901&amp;"",'المكونات'!$A$6:$A$305,0)),""))</f>
        <v/>
      </c>
      <c r="F901" s="17">
        <f>IF(AND(ISNUMBER(E901),ISNUMBER(C901)),ROUND(C901*E901,4),"")</f>
        <v/>
      </c>
      <c r="G901" s="17">
        <f>IF(ISNUMBER(F901),IF(B901&amp;""='الإعدادات'!$B$5&amp;"",ROUND(F901*(1+N('الإعدادات'!$B$6)),4),F901),"")</f>
        <v/>
      </c>
    </row>
    <row r="902">
      <c r="A902" s="5" t="n"/>
      <c r="B902" s="5" t="n"/>
      <c r="C902" s="19" t="n"/>
      <c r="D902" s="6">
        <f>IF(B902&amp;""="","",IFERROR(INDEX('المكونات'!$B$6:$B$305,MATCH(B902&amp;"",'المكونات'!$A$6:$A$305,0))&amp;"","مكون غير موجود"))</f>
        <v/>
      </c>
      <c r="E902" s="17">
        <f>IF(B902&amp;""="","",IFERROR(INDEX('المكونات'!$C$6:$C$305,MATCH(B902&amp;"",'المكونات'!$A$6:$A$305,0)),""))</f>
        <v/>
      </c>
      <c r="F902" s="17">
        <f>IF(AND(ISNUMBER(E902),ISNUMBER(C902)),ROUND(C902*E902,4),"")</f>
        <v/>
      </c>
      <c r="G902" s="17">
        <f>IF(ISNUMBER(F902),IF(B902&amp;""='الإعدادات'!$B$5&amp;"",ROUND(F902*(1+N('الإعدادات'!$B$6)),4),F902),"")</f>
        <v/>
      </c>
    </row>
    <row r="903">
      <c r="A903" s="5" t="n"/>
      <c r="B903" s="5" t="n"/>
      <c r="C903" s="19" t="n"/>
      <c r="D903" s="6">
        <f>IF(B903&amp;""="","",IFERROR(INDEX('المكونات'!$B$6:$B$305,MATCH(B903&amp;"",'المكونات'!$A$6:$A$305,0))&amp;"","مكون غير موجود"))</f>
        <v/>
      </c>
      <c r="E903" s="17">
        <f>IF(B903&amp;""="","",IFERROR(INDEX('المكونات'!$C$6:$C$305,MATCH(B903&amp;"",'المكونات'!$A$6:$A$305,0)),""))</f>
        <v/>
      </c>
      <c r="F903" s="17">
        <f>IF(AND(ISNUMBER(E903),ISNUMBER(C903)),ROUND(C903*E903,4),"")</f>
        <v/>
      </c>
      <c r="G903" s="17">
        <f>IF(ISNUMBER(F903),IF(B903&amp;""='الإعدادات'!$B$5&amp;"",ROUND(F903*(1+N('الإعدادات'!$B$6)),4),F903),"")</f>
        <v/>
      </c>
    </row>
    <row r="904">
      <c r="A904" s="5" t="n"/>
      <c r="B904" s="5" t="n"/>
      <c r="C904" s="19" t="n"/>
      <c r="D904" s="6">
        <f>IF(B904&amp;""="","",IFERROR(INDEX('المكونات'!$B$6:$B$305,MATCH(B904&amp;"",'المكونات'!$A$6:$A$305,0))&amp;"","مكون غير موجود"))</f>
        <v/>
      </c>
      <c r="E904" s="17">
        <f>IF(B904&amp;""="","",IFERROR(INDEX('المكونات'!$C$6:$C$305,MATCH(B904&amp;"",'المكونات'!$A$6:$A$305,0)),""))</f>
        <v/>
      </c>
      <c r="F904" s="17">
        <f>IF(AND(ISNUMBER(E904),ISNUMBER(C904)),ROUND(C904*E904,4),"")</f>
        <v/>
      </c>
      <c r="G904" s="17">
        <f>IF(ISNUMBER(F904),IF(B904&amp;""='الإعدادات'!$B$5&amp;"",ROUND(F904*(1+N('الإعدادات'!$B$6)),4),F904),"")</f>
        <v/>
      </c>
    </row>
    <row r="905">
      <c r="A905" s="5" t="n"/>
      <c r="B905" s="5" t="n"/>
      <c r="C905" s="19" t="n"/>
      <c r="D905" s="6">
        <f>IF(B905&amp;""="","",IFERROR(INDEX('المكونات'!$B$6:$B$305,MATCH(B905&amp;"",'المكونات'!$A$6:$A$305,0))&amp;"","مكون غير موجود"))</f>
        <v/>
      </c>
      <c r="E905" s="17">
        <f>IF(B905&amp;""="","",IFERROR(INDEX('المكونات'!$C$6:$C$305,MATCH(B905&amp;"",'المكونات'!$A$6:$A$305,0)),""))</f>
        <v/>
      </c>
      <c r="F905" s="17">
        <f>IF(AND(ISNUMBER(E905),ISNUMBER(C905)),ROUND(C905*E905,4),"")</f>
        <v/>
      </c>
      <c r="G905" s="17">
        <f>IF(ISNUMBER(F905),IF(B905&amp;""='الإعدادات'!$B$5&amp;"",ROUND(F905*(1+N('الإعدادات'!$B$6)),4),F905),"")</f>
        <v/>
      </c>
    </row>
    <row r="906">
      <c r="A906" s="5" t="n"/>
      <c r="B906" s="5" t="n"/>
      <c r="C906" s="19" t="n"/>
      <c r="D906" s="6">
        <f>IF(B906&amp;""="","",IFERROR(INDEX('المكونات'!$B$6:$B$305,MATCH(B906&amp;"",'المكونات'!$A$6:$A$305,0))&amp;"","مكون غير موجود"))</f>
        <v/>
      </c>
      <c r="E906" s="17">
        <f>IF(B906&amp;""="","",IFERROR(INDEX('المكونات'!$C$6:$C$305,MATCH(B906&amp;"",'المكونات'!$A$6:$A$305,0)),""))</f>
        <v/>
      </c>
      <c r="F906" s="17">
        <f>IF(AND(ISNUMBER(E906),ISNUMBER(C906)),ROUND(C906*E906,4),"")</f>
        <v/>
      </c>
      <c r="G906" s="17">
        <f>IF(ISNUMBER(F906),IF(B906&amp;""='الإعدادات'!$B$5&amp;"",ROUND(F906*(1+N('الإعدادات'!$B$6)),4),F906),"")</f>
        <v/>
      </c>
    </row>
    <row r="907">
      <c r="A907" s="5" t="n"/>
      <c r="B907" s="5" t="n"/>
      <c r="C907" s="19" t="n"/>
      <c r="D907" s="6">
        <f>IF(B907&amp;""="","",IFERROR(INDEX('المكونات'!$B$6:$B$305,MATCH(B907&amp;"",'المكونات'!$A$6:$A$305,0))&amp;"","مكون غير موجود"))</f>
        <v/>
      </c>
      <c r="E907" s="17">
        <f>IF(B907&amp;""="","",IFERROR(INDEX('المكونات'!$C$6:$C$305,MATCH(B907&amp;"",'المكونات'!$A$6:$A$305,0)),""))</f>
        <v/>
      </c>
      <c r="F907" s="17">
        <f>IF(AND(ISNUMBER(E907),ISNUMBER(C907)),ROUND(C907*E907,4),"")</f>
        <v/>
      </c>
      <c r="G907" s="17">
        <f>IF(ISNUMBER(F907),IF(B907&amp;""='الإعدادات'!$B$5&amp;"",ROUND(F907*(1+N('الإعدادات'!$B$6)),4),F907),"")</f>
        <v/>
      </c>
    </row>
    <row r="908">
      <c r="A908" s="5" t="n"/>
      <c r="B908" s="5" t="n"/>
      <c r="C908" s="19" t="n"/>
      <c r="D908" s="6">
        <f>IF(B908&amp;""="","",IFERROR(INDEX('المكونات'!$B$6:$B$305,MATCH(B908&amp;"",'المكونات'!$A$6:$A$305,0))&amp;"","مكون غير موجود"))</f>
        <v/>
      </c>
      <c r="E908" s="17">
        <f>IF(B908&amp;""="","",IFERROR(INDEX('المكونات'!$C$6:$C$305,MATCH(B908&amp;"",'المكونات'!$A$6:$A$305,0)),""))</f>
        <v/>
      </c>
      <c r="F908" s="17">
        <f>IF(AND(ISNUMBER(E908),ISNUMBER(C908)),ROUND(C908*E908,4),"")</f>
        <v/>
      </c>
      <c r="G908" s="17">
        <f>IF(ISNUMBER(F908),IF(B908&amp;""='الإعدادات'!$B$5&amp;"",ROUND(F908*(1+N('الإعدادات'!$B$6)),4),F908),"")</f>
        <v/>
      </c>
    </row>
    <row r="909">
      <c r="A909" s="5" t="n"/>
      <c r="B909" s="5" t="n"/>
      <c r="C909" s="19" t="n"/>
      <c r="D909" s="6">
        <f>IF(B909&amp;""="","",IFERROR(INDEX('المكونات'!$B$6:$B$305,MATCH(B909&amp;"",'المكونات'!$A$6:$A$305,0))&amp;"","مكون غير موجود"))</f>
        <v/>
      </c>
      <c r="E909" s="17">
        <f>IF(B909&amp;""="","",IFERROR(INDEX('المكونات'!$C$6:$C$305,MATCH(B909&amp;"",'المكونات'!$A$6:$A$305,0)),""))</f>
        <v/>
      </c>
      <c r="F909" s="17">
        <f>IF(AND(ISNUMBER(E909),ISNUMBER(C909)),ROUND(C909*E909,4),"")</f>
        <v/>
      </c>
      <c r="G909" s="17">
        <f>IF(ISNUMBER(F909),IF(B909&amp;""='الإعدادات'!$B$5&amp;"",ROUND(F909*(1+N('الإعدادات'!$B$6)),4),F909),"")</f>
        <v/>
      </c>
    </row>
    <row r="910">
      <c r="A910" s="5" t="n"/>
      <c r="B910" s="5" t="n"/>
      <c r="C910" s="19" t="n"/>
      <c r="D910" s="6">
        <f>IF(B910&amp;""="","",IFERROR(INDEX('المكونات'!$B$6:$B$305,MATCH(B910&amp;"",'المكونات'!$A$6:$A$305,0))&amp;"","مكون غير موجود"))</f>
        <v/>
      </c>
      <c r="E910" s="17">
        <f>IF(B910&amp;""="","",IFERROR(INDEX('المكونات'!$C$6:$C$305,MATCH(B910&amp;"",'المكونات'!$A$6:$A$305,0)),""))</f>
        <v/>
      </c>
      <c r="F910" s="17">
        <f>IF(AND(ISNUMBER(E910),ISNUMBER(C910)),ROUND(C910*E910,4),"")</f>
        <v/>
      </c>
      <c r="G910" s="17">
        <f>IF(ISNUMBER(F910),IF(B910&amp;""='الإعدادات'!$B$5&amp;"",ROUND(F910*(1+N('الإعدادات'!$B$6)),4),F910),"")</f>
        <v/>
      </c>
    </row>
    <row r="911">
      <c r="A911" s="5" t="n"/>
      <c r="B911" s="5" t="n"/>
      <c r="C911" s="19" t="n"/>
      <c r="D911" s="6">
        <f>IF(B911&amp;""="","",IFERROR(INDEX('المكونات'!$B$6:$B$305,MATCH(B911&amp;"",'المكونات'!$A$6:$A$305,0))&amp;"","مكون غير موجود"))</f>
        <v/>
      </c>
      <c r="E911" s="17">
        <f>IF(B911&amp;""="","",IFERROR(INDEX('المكونات'!$C$6:$C$305,MATCH(B911&amp;"",'المكونات'!$A$6:$A$305,0)),""))</f>
        <v/>
      </c>
      <c r="F911" s="17">
        <f>IF(AND(ISNUMBER(E911),ISNUMBER(C911)),ROUND(C911*E911,4),"")</f>
        <v/>
      </c>
      <c r="G911" s="17">
        <f>IF(ISNUMBER(F911),IF(B911&amp;""='الإعدادات'!$B$5&amp;"",ROUND(F911*(1+N('الإعدادات'!$B$6)),4),F911),"")</f>
        <v/>
      </c>
    </row>
    <row r="912">
      <c r="A912" s="5" t="n"/>
      <c r="B912" s="5" t="n"/>
      <c r="C912" s="19" t="n"/>
      <c r="D912" s="6">
        <f>IF(B912&amp;""="","",IFERROR(INDEX('المكونات'!$B$6:$B$305,MATCH(B912&amp;"",'المكونات'!$A$6:$A$305,0))&amp;"","مكون غير موجود"))</f>
        <v/>
      </c>
      <c r="E912" s="17">
        <f>IF(B912&amp;""="","",IFERROR(INDEX('المكونات'!$C$6:$C$305,MATCH(B912&amp;"",'المكونات'!$A$6:$A$305,0)),""))</f>
        <v/>
      </c>
      <c r="F912" s="17">
        <f>IF(AND(ISNUMBER(E912),ISNUMBER(C912)),ROUND(C912*E912,4),"")</f>
        <v/>
      </c>
      <c r="G912" s="17">
        <f>IF(ISNUMBER(F912),IF(B912&amp;""='الإعدادات'!$B$5&amp;"",ROUND(F912*(1+N('الإعدادات'!$B$6)),4),F912),"")</f>
        <v/>
      </c>
    </row>
    <row r="913">
      <c r="A913" s="5" t="n"/>
      <c r="B913" s="5" t="n"/>
      <c r="C913" s="19" t="n"/>
      <c r="D913" s="6">
        <f>IF(B913&amp;""="","",IFERROR(INDEX('المكونات'!$B$6:$B$305,MATCH(B913&amp;"",'المكونات'!$A$6:$A$305,0))&amp;"","مكون غير موجود"))</f>
        <v/>
      </c>
      <c r="E913" s="17">
        <f>IF(B913&amp;""="","",IFERROR(INDEX('المكونات'!$C$6:$C$305,MATCH(B913&amp;"",'المكونات'!$A$6:$A$305,0)),""))</f>
        <v/>
      </c>
      <c r="F913" s="17">
        <f>IF(AND(ISNUMBER(E913),ISNUMBER(C913)),ROUND(C913*E913,4),"")</f>
        <v/>
      </c>
      <c r="G913" s="17">
        <f>IF(ISNUMBER(F913),IF(B913&amp;""='الإعدادات'!$B$5&amp;"",ROUND(F913*(1+N('الإعدادات'!$B$6)),4),F913),"")</f>
        <v/>
      </c>
    </row>
    <row r="914">
      <c r="A914" s="5" t="n"/>
      <c r="B914" s="5" t="n"/>
      <c r="C914" s="19" t="n"/>
      <c r="D914" s="6">
        <f>IF(B914&amp;""="","",IFERROR(INDEX('المكونات'!$B$6:$B$305,MATCH(B914&amp;"",'المكونات'!$A$6:$A$305,0))&amp;"","مكون غير موجود"))</f>
        <v/>
      </c>
      <c r="E914" s="17">
        <f>IF(B914&amp;""="","",IFERROR(INDEX('المكونات'!$C$6:$C$305,MATCH(B914&amp;"",'المكونات'!$A$6:$A$305,0)),""))</f>
        <v/>
      </c>
      <c r="F914" s="17">
        <f>IF(AND(ISNUMBER(E914),ISNUMBER(C914)),ROUND(C914*E914,4),"")</f>
        <v/>
      </c>
      <c r="G914" s="17">
        <f>IF(ISNUMBER(F914),IF(B914&amp;""='الإعدادات'!$B$5&amp;"",ROUND(F914*(1+N('الإعدادات'!$B$6)),4),F914),"")</f>
        <v/>
      </c>
    </row>
    <row r="915">
      <c r="A915" s="5" t="n"/>
      <c r="B915" s="5" t="n"/>
      <c r="C915" s="19" t="n"/>
      <c r="D915" s="6">
        <f>IF(B915&amp;""="","",IFERROR(INDEX('المكونات'!$B$6:$B$305,MATCH(B915&amp;"",'المكونات'!$A$6:$A$305,0))&amp;"","مكون غير موجود"))</f>
        <v/>
      </c>
      <c r="E915" s="17">
        <f>IF(B915&amp;""="","",IFERROR(INDEX('المكونات'!$C$6:$C$305,MATCH(B915&amp;"",'المكونات'!$A$6:$A$305,0)),""))</f>
        <v/>
      </c>
      <c r="F915" s="17">
        <f>IF(AND(ISNUMBER(E915),ISNUMBER(C915)),ROUND(C915*E915,4),"")</f>
        <v/>
      </c>
      <c r="G915" s="17">
        <f>IF(ISNUMBER(F915),IF(B915&amp;""='الإعدادات'!$B$5&amp;"",ROUND(F915*(1+N('الإعدادات'!$B$6)),4),F915),"")</f>
        <v/>
      </c>
    </row>
    <row r="916">
      <c r="A916" s="5" t="n"/>
      <c r="B916" s="5" t="n"/>
      <c r="C916" s="19" t="n"/>
      <c r="D916" s="6">
        <f>IF(B916&amp;""="","",IFERROR(INDEX('المكونات'!$B$6:$B$305,MATCH(B916&amp;"",'المكونات'!$A$6:$A$305,0))&amp;"","مكون غير موجود"))</f>
        <v/>
      </c>
      <c r="E916" s="17">
        <f>IF(B916&amp;""="","",IFERROR(INDEX('المكونات'!$C$6:$C$305,MATCH(B916&amp;"",'المكونات'!$A$6:$A$305,0)),""))</f>
        <v/>
      </c>
      <c r="F916" s="17">
        <f>IF(AND(ISNUMBER(E916),ISNUMBER(C916)),ROUND(C916*E916,4),"")</f>
        <v/>
      </c>
      <c r="G916" s="17">
        <f>IF(ISNUMBER(F916),IF(B916&amp;""='الإعدادات'!$B$5&amp;"",ROUND(F916*(1+N('الإعدادات'!$B$6)),4),F916),"")</f>
        <v/>
      </c>
    </row>
    <row r="917">
      <c r="A917" s="5" t="n"/>
      <c r="B917" s="5" t="n"/>
      <c r="C917" s="19" t="n"/>
      <c r="D917" s="6">
        <f>IF(B917&amp;""="","",IFERROR(INDEX('المكونات'!$B$6:$B$305,MATCH(B917&amp;"",'المكونات'!$A$6:$A$305,0))&amp;"","مكون غير موجود"))</f>
        <v/>
      </c>
      <c r="E917" s="17">
        <f>IF(B917&amp;""="","",IFERROR(INDEX('المكونات'!$C$6:$C$305,MATCH(B917&amp;"",'المكونات'!$A$6:$A$305,0)),""))</f>
        <v/>
      </c>
      <c r="F917" s="17">
        <f>IF(AND(ISNUMBER(E917),ISNUMBER(C917)),ROUND(C917*E917,4),"")</f>
        <v/>
      </c>
      <c r="G917" s="17">
        <f>IF(ISNUMBER(F917),IF(B917&amp;""='الإعدادات'!$B$5&amp;"",ROUND(F917*(1+N('الإعدادات'!$B$6)),4),F917),"")</f>
        <v/>
      </c>
    </row>
    <row r="918">
      <c r="A918" s="5" t="n"/>
      <c r="B918" s="5" t="n"/>
      <c r="C918" s="19" t="n"/>
      <c r="D918" s="6">
        <f>IF(B918&amp;""="","",IFERROR(INDEX('المكونات'!$B$6:$B$305,MATCH(B918&amp;"",'المكونات'!$A$6:$A$305,0))&amp;"","مكون غير موجود"))</f>
        <v/>
      </c>
      <c r="E918" s="17">
        <f>IF(B918&amp;""="","",IFERROR(INDEX('المكونات'!$C$6:$C$305,MATCH(B918&amp;"",'المكونات'!$A$6:$A$305,0)),""))</f>
        <v/>
      </c>
      <c r="F918" s="17">
        <f>IF(AND(ISNUMBER(E918),ISNUMBER(C918)),ROUND(C918*E918,4),"")</f>
        <v/>
      </c>
      <c r="G918" s="17">
        <f>IF(ISNUMBER(F918),IF(B918&amp;""='الإعدادات'!$B$5&amp;"",ROUND(F918*(1+N('الإعدادات'!$B$6)),4),F918),"")</f>
        <v/>
      </c>
    </row>
    <row r="919">
      <c r="A919" s="5" t="n"/>
      <c r="B919" s="5" t="n"/>
      <c r="C919" s="19" t="n"/>
      <c r="D919" s="6">
        <f>IF(B919&amp;""="","",IFERROR(INDEX('المكونات'!$B$6:$B$305,MATCH(B919&amp;"",'المكونات'!$A$6:$A$305,0))&amp;"","مكون غير موجود"))</f>
        <v/>
      </c>
      <c r="E919" s="17">
        <f>IF(B919&amp;""="","",IFERROR(INDEX('المكونات'!$C$6:$C$305,MATCH(B919&amp;"",'المكونات'!$A$6:$A$305,0)),""))</f>
        <v/>
      </c>
      <c r="F919" s="17">
        <f>IF(AND(ISNUMBER(E919),ISNUMBER(C919)),ROUND(C919*E919,4),"")</f>
        <v/>
      </c>
      <c r="G919" s="17">
        <f>IF(ISNUMBER(F919),IF(B919&amp;""='الإعدادات'!$B$5&amp;"",ROUND(F919*(1+N('الإعدادات'!$B$6)),4),F919),"")</f>
        <v/>
      </c>
    </row>
    <row r="920">
      <c r="A920" s="5" t="n"/>
      <c r="B920" s="5" t="n"/>
      <c r="C920" s="19" t="n"/>
      <c r="D920" s="6">
        <f>IF(B920&amp;""="","",IFERROR(INDEX('المكونات'!$B$6:$B$305,MATCH(B920&amp;"",'المكونات'!$A$6:$A$305,0))&amp;"","مكون غير موجود"))</f>
        <v/>
      </c>
      <c r="E920" s="17">
        <f>IF(B920&amp;""="","",IFERROR(INDEX('المكونات'!$C$6:$C$305,MATCH(B920&amp;"",'المكونات'!$A$6:$A$305,0)),""))</f>
        <v/>
      </c>
      <c r="F920" s="17">
        <f>IF(AND(ISNUMBER(E920),ISNUMBER(C920)),ROUND(C920*E920,4),"")</f>
        <v/>
      </c>
      <c r="G920" s="17">
        <f>IF(ISNUMBER(F920),IF(B920&amp;""='الإعدادات'!$B$5&amp;"",ROUND(F920*(1+N('الإعدادات'!$B$6)),4),F920),"")</f>
        <v/>
      </c>
    </row>
    <row r="921">
      <c r="A921" s="5" t="n"/>
      <c r="B921" s="5" t="n"/>
      <c r="C921" s="19" t="n"/>
      <c r="D921" s="6">
        <f>IF(B921&amp;""="","",IFERROR(INDEX('المكونات'!$B$6:$B$305,MATCH(B921&amp;"",'المكونات'!$A$6:$A$305,0))&amp;"","مكون غير موجود"))</f>
        <v/>
      </c>
      <c r="E921" s="17">
        <f>IF(B921&amp;""="","",IFERROR(INDEX('المكونات'!$C$6:$C$305,MATCH(B921&amp;"",'المكونات'!$A$6:$A$305,0)),""))</f>
        <v/>
      </c>
      <c r="F921" s="17">
        <f>IF(AND(ISNUMBER(E921),ISNUMBER(C921)),ROUND(C921*E921,4),"")</f>
        <v/>
      </c>
      <c r="G921" s="17">
        <f>IF(ISNUMBER(F921),IF(B921&amp;""='الإعدادات'!$B$5&amp;"",ROUND(F921*(1+N('الإعدادات'!$B$6)),4),F921),"")</f>
        <v/>
      </c>
    </row>
    <row r="922">
      <c r="A922" s="5" t="n"/>
      <c r="B922" s="5" t="n"/>
      <c r="C922" s="19" t="n"/>
      <c r="D922" s="6">
        <f>IF(B922&amp;""="","",IFERROR(INDEX('المكونات'!$B$6:$B$305,MATCH(B922&amp;"",'المكونات'!$A$6:$A$305,0))&amp;"","مكون غير موجود"))</f>
        <v/>
      </c>
      <c r="E922" s="17">
        <f>IF(B922&amp;""="","",IFERROR(INDEX('المكونات'!$C$6:$C$305,MATCH(B922&amp;"",'المكونات'!$A$6:$A$305,0)),""))</f>
        <v/>
      </c>
      <c r="F922" s="17">
        <f>IF(AND(ISNUMBER(E922),ISNUMBER(C922)),ROUND(C922*E922,4),"")</f>
        <v/>
      </c>
      <c r="G922" s="17">
        <f>IF(ISNUMBER(F922),IF(B922&amp;""='الإعدادات'!$B$5&amp;"",ROUND(F922*(1+N('الإعدادات'!$B$6)),4),F922),"")</f>
        <v/>
      </c>
    </row>
    <row r="923">
      <c r="A923" s="5" t="n"/>
      <c r="B923" s="5" t="n"/>
      <c r="C923" s="19" t="n"/>
      <c r="D923" s="6">
        <f>IF(B923&amp;""="","",IFERROR(INDEX('المكونات'!$B$6:$B$305,MATCH(B923&amp;"",'المكونات'!$A$6:$A$305,0))&amp;"","مكون غير موجود"))</f>
        <v/>
      </c>
      <c r="E923" s="17">
        <f>IF(B923&amp;""="","",IFERROR(INDEX('المكونات'!$C$6:$C$305,MATCH(B923&amp;"",'المكونات'!$A$6:$A$305,0)),""))</f>
        <v/>
      </c>
      <c r="F923" s="17">
        <f>IF(AND(ISNUMBER(E923),ISNUMBER(C923)),ROUND(C923*E923,4),"")</f>
        <v/>
      </c>
      <c r="G923" s="17">
        <f>IF(ISNUMBER(F923),IF(B923&amp;""='الإعدادات'!$B$5&amp;"",ROUND(F923*(1+N('الإعدادات'!$B$6)),4),F923),"")</f>
        <v/>
      </c>
    </row>
    <row r="924">
      <c r="A924" s="5" t="n"/>
      <c r="B924" s="5" t="n"/>
      <c r="C924" s="19" t="n"/>
      <c r="D924" s="6">
        <f>IF(B924&amp;""="","",IFERROR(INDEX('المكونات'!$B$6:$B$305,MATCH(B924&amp;"",'المكونات'!$A$6:$A$305,0))&amp;"","مكون غير موجود"))</f>
        <v/>
      </c>
      <c r="E924" s="17">
        <f>IF(B924&amp;""="","",IFERROR(INDEX('المكونات'!$C$6:$C$305,MATCH(B924&amp;"",'المكونات'!$A$6:$A$305,0)),""))</f>
        <v/>
      </c>
      <c r="F924" s="17">
        <f>IF(AND(ISNUMBER(E924),ISNUMBER(C924)),ROUND(C924*E924,4),"")</f>
        <v/>
      </c>
      <c r="G924" s="17">
        <f>IF(ISNUMBER(F924),IF(B924&amp;""='الإعدادات'!$B$5&amp;"",ROUND(F924*(1+N('الإعدادات'!$B$6)),4),F924),"")</f>
        <v/>
      </c>
    </row>
    <row r="925">
      <c r="A925" s="5" t="n"/>
      <c r="B925" s="5" t="n"/>
      <c r="C925" s="19" t="n"/>
      <c r="D925" s="6">
        <f>IF(B925&amp;""="","",IFERROR(INDEX('المكونات'!$B$6:$B$305,MATCH(B925&amp;"",'المكونات'!$A$6:$A$305,0))&amp;"","مكون غير موجود"))</f>
        <v/>
      </c>
      <c r="E925" s="17">
        <f>IF(B925&amp;""="","",IFERROR(INDEX('المكونات'!$C$6:$C$305,MATCH(B925&amp;"",'المكونات'!$A$6:$A$305,0)),""))</f>
        <v/>
      </c>
      <c r="F925" s="17">
        <f>IF(AND(ISNUMBER(E925),ISNUMBER(C925)),ROUND(C925*E925,4),"")</f>
        <v/>
      </c>
      <c r="G925" s="17">
        <f>IF(ISNUMBER(F925),IF(B925&amp;""='الإعدادات'!$B$5&amp;"",ROUND(F925*(1+N('الإعدادات'!$B$6)),4),F925),"")</f>
        <v/>
      </c>
    </row>
    <row r="926">
      <c r="A926" s="5" t="n"/>
      <c r="B926" s="5" t="n"/>
      <c r="C926" s="19" t="n"/>
      <c r="D926" s="6">
        <f>IF(B926&amp;""="","",IFERROR(INDEX('المكونات'!$B$6:$B$305,MATCH(B926&amp;"",'المكونات'!$A$6:$A$305,0))&amp;"","مكون غير موجود"))</f>
        <v/>
      </c>
      <c r="E926" s="17">
        <f>IF(B926&amp;""="","",IFERROR(INDEX('المكونات'!$C$6:$C$305,MATCH(B926&amp;"",'المكونات'!$A$6:$A$305,0)),""))</f>
        <v/>
      </c>
      <c r="F926" s="17">
        <f>IF(AND(ISNUMBER(E926),ISNUMBER(C926)),ROUND(C926*E926,4),"")</f>
        <v/>
      </c>
      <c r="G926" s="17">
        <f>IF(ISNUMBER(F926),IF(B926&amp;""='الإعدادات'!$B$5&amp;"",ROUND(F926*(1+N('الإعدادات'!$B$6)),4),F926),"")</f>
        <v/>
      </c>
    </row>
    <row r="927">
      <c r="A927" s="5" t="n"/>
      <c r="B927" s="5" t="n"/>
      <c r="C927" s="19" t="n"/>
      <c r="D927" s="6">
        <f>IF(B927&amp;""="","",IFERROR(INDEX('المكونات'!$B$6:$B$305,MATCH(B927&amp;"",'المكونات'!$A$6:$A$305,0))&amp;"","مكون غير موجود"))</f>
        <v/>
      </c>
      <c r="E927" s="17">
        <f>IF(B927&amp;""="","",IFERROR(INDEX('المكونات'!$C$6:$C$305,MATCH(B927&amp;"",'المكونات'!$A$6:$A$305,0)),""))</f>
        <v/>
      </c>
      <c r="F927" s="17">
        <f>IF(AND(ISNUMBER(E927),ISNUMBER(C927)),ROUND(C927*E927,4),"")</f>
        <v/>
      </c>
      <c r="G927" s="17">
        <f>IF(ISNUMBER(F927),IF(B927&amp;""='الإعدادات'!$B$5&amp;"",ROUND(F927*(1+N('الإعدادات'!$B$6)),4),F927),"")</f>
        <v/>
      </c>
    </row>
    <row r="928">
      <c r="A928" s="5" t="n"/>
      <c r="B928" s="5" t="n"/>
      <c r="C928" s="19" t="n"/>
      <c r="D928" s="6">
        <f>IF(B928&amp;""="","",IFERROR(INDEX('المكونات'!$B$6:$B$305,MATCH(B928&amp;"",'المكونات'!$A$6:$A$305,0))&amp;"","مكون غير موجود"))</f>
        <v/>
      </c>
      <c r="E928" s="17">
        <f>IF(B928&amp;""="","",IFERROR(INDEX('المكونات'!$C$6:$C$305,MATCH(B928&amp;"",'المكونات'!$A$6:$A$305,0)),""))</f>
        <v/>
      </c>
      <c r="F928" s="17">
        <f>IF(AND(ISNUMBER(E928),ISNUMBER(C928)),ROUND(C928*E928,4),"")</f>
        <v/>
      </c>
      <c r="G928" s="17">
        <f>IF(ISNUMBER(F928),IF(B928&amp;""='الإعدادات'!$B$5&amp;"",ROUND(F928*(1+N('الإعدادات'!$B$6)),4),F928),"")</f>
        <v/>
      </c>
    </row>
    <row r="929">
      <c r="A929" s="5" t="n"/>
      <c r="B929" s="5" t="n"/>
      <c r="C929" s="19" t="n"/>
      <c r="D929" s="6">
        <f>IF(B929&amp;""="","",IFERROR(INDEX('المكونات'!$B$6:$B$305,MATCH(B929&amp;"",'المكونات'!$A$6:$A$305,0))&amp;"","مكون غير موجود"))</f>
        <v/>
      </c>
      <c r="E929" s="17">
        <f>IF(B929&amp;""="","",IFERROR(INDEX('المكونات'!$C$6:$C$305,MATCH(B929&amp;"",'المكونات'!$A$6:$A$305,0)),""))</f>
        <v/>
      </c>
      <c r="F929" s="17">
        <f>IF(AND(ISNUMBER(E929),ISNUMBER(C929)),ROUND(C929*E929,4),"")</f>
        <v/>
      </c>
      <c r="G929" s="17">
        <f>IF(ISNUMBER(F929),IF(B929&amp;""='الإعدادات'!$B$5&amp;"",ROUND(F929*(1+N('الإعدادات'!$B$6)),4),F929),"")</f>
        <v/>
      </c>
    </row>
    <row r="930">
      <c r="A930" s="5" t="n"/>
      <c r="B930" s="5" t="n"/>
      <c r="C930" s="19" t="n"/>
      <c r="D930" s="6">
        <f>IF(B930&amp;""="","",IFERROR(INDEX('المكونات'!$B$6:$B$305,MATCH(B930&amp;"",'المكونات'!$A$6:$A$305,0))&amp;"","مكون غير موجود"))</f>
        <v/>
      </c>
      <c r="E930" s="17">
        <f>IF(B930&amp;""="","",IFERROR(INDEX('المكونات'!$C$6:$C$305,MATCH(B930&amp;"",'المكونات'!$A$6:$A$305,0)),""))</f>
        <v/>
      </c>
      <c r="F930" s="17">
        <f>IF(AND(ISNUMBER(E930),ISNUMBER(C930)),ROUND(C930*E930,4),"")</f>
        <v/>
      </c>
      <c r="G930" s="17">
        <f>IF(ISNUMBER(F930),IF(B930&amp;""='الإعدادات'!$B$5&amp;"",ROUND(F930*(1+N('الإعدادات'!$B$6)),4),F930),"")</f>
        <v/>
      </c>
    </row>
    <row r="931">
      <c r="A931" s="5" t="n"/>
      <c r="B931" s="5" t="n"/>
      <c r="C931" s="19" t="n"/>
      <c r="D931" s="6">
        <f>IF(B931&amp;""="","",IFERROR(INDEX('المكونات'!$B$6:$B$305,MATCH(B931&amp;"",'المكونات'!$A$6:$A$305,0))&amp;"","مكون غير موجود"))</f>
        <v/>
      </c>
      <c r="E931" s="17">
        <f>IF(B931&amp;""="","",IFERROR(INDEX('المكونات'!$C$6:$C$305,MATCH(B931&amp;"",'المكونات'!$A$6:$A$305,0)),""))</f>
        <v/>
      </c>
      <c r="F931" s="17">
        <f>IF(AND(ISNUMBER(E931),ISNUMBER(C931)),ROUND(C931*E931,4),"")</f>
        <v/>
      </c>
      <c r="G931" s="17">
        <f>IF(ISNUMBER(F931),IF(B931&amp;""='الإعدادات'!$B$5&amp;"",ROUND(F931*(1+N('الإعدادات'!$B$6)),4),F931),"")</f>
        <v/>
      </c>
    </row>
    <row r="932">
      <c r="A932" s="5" t="n"/>
      <c r="B932" s="5" t="n"/>
      <c r="C932" s="19" t="n"/>
      <c r="D932" s="6">
        <f>IF(B932&amp;""="","",IFERROR(INDEX('المكونات'!$B$6:$B$305,MATCH(B932&amp;"",'المكونات'!$A$6:$A$305,0))&amp;"","مكون غير موجود"))</f>
        <v/>
      </c>
      <c r="E932" s="17">
        <f>IF(B932&amp;""="","",IFERROR(INDEX('المكونات'!$C$6:$C$305,MATCH(B932&amp;"",'المكونات'!$A$6:$A$305,0)),""))</f>
        <v/>
      </c>
      <c r="F932" s="17">
        <f>IF(AND(ISNUMBER(E932),ISNUMBER(C932)),ROUND(C932*E932,4),"")</f>
        <v/>
      </c>
      <c r="G932" s="17">
        <f>IF(ISNUMBER(F932),IF(B932&amp;""='الإعدادات'!$B$5&amp;"",ROUND(F932*(1+N('الإعدادات'!$B$6)),4),F932),"")</f>
        <v/>
      </c>
    </row>
    <row r="933">
      <c r="A933" s="5" t="n"/>
      <c r="B933" s="5" t="n"/>
      <c r="C933" s="19" t="n"/>
      <c r="D933" s="6">
        <f>IF(B933&amp;""="","",IFERROR(INDEX('المكونات'!$B$6:$B$305,MATCH(B933&amp;"",'المكونات'!$A$6:$A$305,0))&amp;"","مكون غير موجود"))</f>
        <v/>
      </c>
      <c r="E933" s="17">
        <f>IF(B933&amp;""="","",IFERROR(INDEX('المكونات'!$C$6:$C$305,MATCH(B933&amp;"",'المكونات'!$A$6:$A$305,0)),""))</f>
        <v/>
      </c>
      <c r="F933" s="17">
        <f>IF(AND(ISNUMBER(E933),ISNUMBER(C933)),ROUND(C933*E933,4),"")</f>
        <v/>
      </c>
      <c r="G933" s="17">
        <f>IF(ISNUMBER(F933),IF(B933&amp;""='الإعدادات'!$B$5&amp;"",ROUND(F933*(1+N('الإعدادات'!$B$6)),4),F933),"")</f>
        <v/>
      </c>
    </row>
    <row r="934">
      <c r="A934" s="5" t="n"/>
      <c r="B934" s="5" t="n"/>
      <c r="C934" s="19" t="n"/>
      <c r="D934" s="6">
        <f>IF(B934&amp;""="","",IFERROR(INDEX('المكونات'!$B$6:$B$305,MATCH(B934&amp;"",'المكونات'!$A$6:$A$305,0))&amp;"","مكون غير موجود"))</f>
        <v/>
      </c>
      <c r="E934" s="17">
        <f>IF(B934&amp;""="","",IFERROR(INDEX('المكونات'!$C$6:$C$305,MATCH(B934&amp;"",'المكونات'!$A$6:$A$305,0)),""))</f>
        <v/>
      </c>
      <c r="F934" s="17">
        <f>IF(AND(ISNUMBER(E934),ISNUMBER(C934)),ROUND(C934*E934,4),"")</f>
        <v/>
      </c>
      <c r="G934" s="17">
        <f>IF(ISNUMBER(F934),IF(B934&amp;""='الإعدادات'!$B$5&amp;"",ROUND(F934*(1+N('الإعدادات'!$B$6)),4),F934),"")</f>
        <v/>
      </c>
    </row>
    <row r="935">
      <c r="A935" s="5" t="n"/>
      <c r="B935" s="5" t="n"/>
      <c r="C935" s="19" t="n"/>
      <c r="D935" s="6">
        <f>IF(B935&amp;""="","",IFERROR(INDEX('المكونات'!$B$6:$B$305,MATCH(B935&amp;"",'المكونات'!$A$6:$A$305,0))&amp;"","مكون غير موجود"))</f>
        <v/>
      </c>
      <c r="E935" s="17">
        <f>IF(B935&amp;""="","",IFERROR(INDEX('المكونات'!$C$6:$C$305,MATCH(B935&amp;"",'المكونات'!$A$6:$A$305,0)),""))</f>
        <v/>
      </c>
      <c r="F935" s="17">
        <f>IF(AND(ISNUMBER(E935),ISNUMBER(C935)),ROUND(C935*E935,4),"")</f>
        <v/>
      </c>
      <c r="G935" s="17">
        <f>IF(ISNUMBER(F935),IF(B935&amp;""='الإعدادات'!$B$5&amp;"",ROUND(F935*(1+N('الإعدادات'!$B$6)),4),F935),"")</f>
        <v/>
      </c>
    </row>
    <row r="936">
      <c r="A936" s="5" t="n"/>
      <c r="B936" s="5" t="n"/>
      <c r="C936" s="19" t="n"/>
      <c r="D936" s="6">
        <f>IF(B936&amp;""="","",IFERROR(INDEX('المكونات'!$B$6:$B$305,MATCH(B936&amp;"",'المكونات'!$A$6:$A$305,0))&amp;"","مكون غير موجود"))</f>
        <v/>
      </c>
      <c r="E936" s="17">
        <f>IF(B936&amp;""="","",IFERROR(INDEX('المكونات'!$C$6:$C$305,MATCH(B936&amp;"",'المكونات'!$A$6:$A$305,0)),""))</f>
        <v/>
      </c>
      <c r="F936" s="17">
        <f>IF(AND(ISNUMBER(E936),ISNUMBER(C936)),ROUND(C936*E936,4),"")</f>
        <v/>
      </c>
      <c r="G936" s="17">
        <f>IF(ISNUMBER(F936),IF(B936&amp;""='الإعدادات'!$B$5&amp;"",ROUND(F936*(1+N('الإعدادات'!$B$6)),4),F936),"")</f>
        <v/>
      </c>
    </row>
    <row r="937">
      <c r="A937" s="5" t="n"/>
      <c r="B937" s="5" t="n"/>
      <c r="C937" s="19" t="n"/>
      <c r="D937" s="6">
        <f>IF(B937&amp;""="","",IFERROR(INDEX('المكونات'!$B$6:$B$305,MATCH(B937&amp;"",'المكونات'!$A$6:$A$305,0))&amp;"","مكون غير موجود"))</f>
        <v/>
      </c>
      <c r="E937" s="17">
        <f>IF(B937&amp;""="","",IFERROR(INDEX('المكونات'!$C$6:$C$305,MATCH(B937&amp;"",'المكونات'!$A$6:$A$305,0)),""))</f>
        <v/>
      </c>
      <c r="F937" s="17">
        <f>IF(AND(ISNUMBER(E937),ISNUMBER(C937)),ROUND(C937*E937,4),"")</f>
        <v/>
      </c>
      <c r="G937" s="17">
        <f>IF(ISNUMBER(F937),IF(B937&amp;""='الإعدادات'!$B$5&amp;"",ROUND(F937*(1+N('الإعدادات'!$B$6)),4),F937),"")</f>
        <v/>
      </c>
    </row>
    <row r="938">
      <c r="A938" s="5" t="n"/>
      <c r="B938" s="5" t="n"/>
      <c r="C938" s="19" t="n"/>
      <c r="D938" s="6">
        <f>IF(B938&amp;""="","",IFERROR(INDEX('المكونات'!$B$6:$B$305,MATCH(B938&amp;"",'المكونات'!$A$6:$A$305,0))&amp;"","مكون غير موجود"))</f>
        <v/>
      </c>
      <c r="E938" s="17">
        <f>IF(B938&amp;""="","",IFERROR(INDEX('المكونات'!$C$6:$C$305,MATCH(B938&amp;"",'المكونات'!$A$6:$A$305,0)),""))</f>
        <v/>
      </c>
      <c r="F938" s="17">
        <f>IF(AND(ISNUMBER(E938),ISNUMBER(C938)),ROUND(C938*E938,4),"")</f>
        <v/>
      </c>
      <c r="G938" s="17">
        <f>IF(ISNUMBER(F938),IF(B938&amp;""='الإعدادات'!$B$5&amp;"",ROUND(F938*(1+N('الإعدادات'!$B$6)),4),F938),"")</f>
        <v/>
      </c>
    </row>
    <row r="939">
      <c r="A939" s="5" t="n"/>
      <c r="B939" s="5" t="n"/>
      <c r="C939" s="19" t="n"/>
      <c r="D939" s="6">
        <f>IF(B939&amp;""="","",IFERROR(INDEX('المكونات'!$B$6:$B$305,MATCH(B939&amp;"",'المكونات'!$A$6:$A$305,0))&amp;"","مكون غير موجود"))</f>
        <v/>
      </c>
      <c r="E939" s="17">
        <f>IF(B939&amp;""="","",IFERROR(INDEX('المكونات'!$C$6:$C$305,MATCH(B939&amp;"",'المكونات'!$A$6:$A$305,0)),""))</f>
        <v/>
      </c>
      <c r="F939" s="17">
        <f>IF(AND(ISNUMBER(E939),ISNUMBER(C939)),ROUND(C939*E939,4),"")</f>
        <v/>
      </c>
      <c r="G939" s="17">
        <f>IF(ISNUMBER(F939),IF(B939&amp;""='الإعدادات'!$B$5&amp;"",ROUND(F939*(1+N('الإعدادات'!$B$6)),4),F939),"")</f>
        <v/>
      </c>
    </row>
    <row r="940">
      <c r="A940" s="5" t="n"/>
      <c r="B940" s="5" t="n"/>
      <c r="C940" s="19" t="n"/>
      <c r="D940" s="6">
        <f>IF(B940&amp;""="","",IFERROR(INDEX('المكونات'!$B$6:$B$305,MATCH(B940&amp;"",'المكونات'!$A$6:$A$305,0))&amp;"","مكون غير موجود"))</f>
        <v/>
      </c>
      <c r="E940" s="17">
        <f>IF(B940&amp;""="","",IFERROR(INDEX('المكونات'!$C$6:$C$305,MATCH(B940&amp;"",'المكونات'!$A$6:$A$305,0)),""))</f>
        <v/>
      </c>
      <c r="F940" s="17">
        <f>IF(AND(ISNUMBER(E940),ISNUMBER(C940)),ROUND(C940*E940,4),"")</f>
        <v/>
      </c>
      <c r="G940" s="17">
        <f>IF(ISNUMBER(F940),IF(B940&amp;""='الإعدادات'!$B$5&amp;"",ROUND(F940*(1+N('الإعدادات'!$B$6)),4),F940),"")</f>
        <v/>
      </c>
    </row>
    <row r="941">
      <c r="A941" s="5" t="n"/>
      <c r="B941" s="5" t="n"/>
      <c r="C941" s="19" t="n"/>
      <c r="D941" s="6">
        <f>IF(B941&amp;""="","",IFERROR(INDEX('المكونات'!$B$6:$B$305,MATCH(B941&amp;"",'المكونات'!$A$6:$A$305,0))&amp;"","مكون غير موجود"))</f>
        <v/>
      </c>
      <c r="E941" s="17">
        <f>IF(B941&amp;""="","",IFERROR(INDEX('المكونات'!$C$6:$C$305,MATCH(B941&amp;"",'المكونات'!$A$6:$A$305,0)),""))</f>
        <v/>
      </c>
      <c r="F941" s="17">
        <f>IF(AND(ISNUMBER(E941),ISNUMBER(C941)),ROUND(C941*E941,4),"")</f>
        <v/>
      </c>
      <c r="G941" s="17">
        <f>IF(ISNUMBER(F941),IF(B941&amp;""='الإعدادات'!$B$5&amp;"",ROUND(F941*(1+N('الإعدادات'!$B$6)),4),F941),"")</f>
        <v/>
      </c>
    </row>
    <row r="942">
      <c r="A942" s="5" t="n"/>
      <c r="B942" s="5" t="n"/>
      <c r="C942" s="19" t="n"/>
      <c r="D942" s="6">
        <f>IF(B942&amp;""="","",IFERROR(INDEX('المكونات'!$B$6:$B$305,MATCH(B942&amp;"",'المكونات'!$A$6:$A$305,0))&amp;"","مكون غير موجود"))</f>
        <v/>
      </c>
      <c r="E942" s="17">
        <f>IF(B942&amp;""="","",IFERROR(INDEX('المكونات'!$C$6:$C$305,MATCH(B942&amp;"",'المكونات'!$A$6:$A$305,0)),""))</f>
        <v/>
      </c>
      <c r="F942" s="17">
        <f>IF(AND(ISNUMBER(E942),ISNUMBER(C942)),ROUND(C942*E942,4),"")</f>
        <v/>
      </c>
      <c r="G942" s="17">
        <f>IF(ISNUMBER(F942),IF(B942&amp;""='الإعدادات'!$B$5&amp;"",ROUND(F942*(1+N('الإعدادات'!$B$6)),4),F942),"")</f>
        <v/>
      </c>
    </row>
    <row r="943">
      <c r="A943" s="5" t="n"/>
      <c r="B943" s="5" t="n"/>
      <c r="C943" s="19" t="n"/>
      <c r="D943" s="6">
        <f>IF(B943&amp;""="","",IFERROR(INDEX('المكونات'!$B$6:$B$305,MATCH(B943&amp;"",'المكونات'!$A$6:$A$305,0))&amp;"","مكون غير موجود"))</f>
        <v/>
      </c>
      <c r="E943" s="17">
        <f>IF(B943&amp;""="","",IFERROR(INDEX('المكونات'!$C$6:$C$305,MATCH(B943&amp;"",'المكونات'!$A$6:$A$305,0)),""))</f>
        <v/>
      </c>
      <c r="F943" s="17">
        <f>IF(AND(ISNUMBER(E943),ISNUMBER(C943)),ROUND(C943*E943,4),"")</f>
        <v/>
      </c>
      <c r="G943" s="17">
        <f>IF(ISNUMBER(F943),IF(B943&amp;""='الإعدادات'!$B$5&amp;"",ROUND(F943*(1+N('الإعدادات'!$B$6)),4),F943),"")</f>
        <v/>
      </c>
    </row>
    <row r="944">
      <c r="A944" s="5" t="n"/>
      <c r="B944" s="5" t="n"/>
      <c r="C944" s="19" t="n"/>
      <c r="D944" s="6">
        <f>IF(B944&amp;""="","",IFERROR(INDEX('المكونات'!$B$6:$B$305,MATCH(B944&amp;"",'المكونات'!$A$6:$A$305,0))&amp;"","مكون غير موجود"))</f>
        <v/>
      </c>
      <c r="E944" s="17">
        <f>IF(B944&amp;""="","",IFERROR(INDEX('المكونات'!$C$6:$C$305,MATCH(B944&amp;"",'المكونات'!$A$6:$A$305,0)),""))</f>
        <v/>
      </c>
      <c r="F944" s="17">
        <f>IF(AND(ISNUMBER(E944),ISNUMBER(C944)),ROUND(C944*E944,4),"")</f>
        <v/>
      </c>
      <c r="G944" s="17">
        <f>IF(ISNUMBER(F944),IF(B944&amp;""='الإعدادات'!$B$5&amp;"",ROUND(F944*(1+N('الإعدادات'!$B$6)),4),F944),"")</f>
        <v/>
      </c>
    </row>
    <row r="945">
      <c r="A945" s="5" t="n"/>
      <c r="B945" s="5" t="n"/>
      <c r="C945" s="19" t="n"/>
      <c r="D945" s="6">
        <f>IF(B945&amp;""="","",IFERROR(INDEX('المكونات'!$B$6:$B$305,MATCH(B945&amp;"",'المكونات'!$A$6:$A$305,0))&amp;"","مكون غير موجود"))</f>
        <v/>
      </c>
      <c r="E945" s="17">
        <f>IF(B945&amp;""="","",IFERROR(INDEX('المكونات'!$C$6:$C$305,MATCH(B945&amp;"",'المكونات'!$A$6:$A$305,0)),""))</f>
        <v/>
      </c>
      <c r="F945" s="17">
        <f>IF(AND(ISNUMBER(E945),ISNUMBER(C945)),ROUND(C945*E945,4),"")</f>
        <v/>
      </c>
      <c r="G945" s="17">
        <f>IF(ISNUMBER(F945),IF(B945&amp;""='الإعدادات'!$B$5&amp;"",ROUND(F945*(1+N('الإعدادات'!$B$6)),4),F945),"")</f>
        <v/>
      </c>
    </row>
    <row r="946">
      <c r="A946" s="5" t="n"/>
      <c r="B946" s="5" t="n"/>
      <c r="C946" s="19" t="n"/>
      <c r="D946" s="6">
        <f>IF(B946&amp;""="","",IFERROR(INDEX('المكونات'!$B$6:$B$305,MATCH(B946&amp;"",'المكونات'!$A$6:$A$305,0))&amp;"","مكون غير موجود"))</f>
        <v/>
      </c>
      <c r="E946" s="17">
        <f>IF(B946&amp;""="","",IFERROR(INDEX('المكونات'!$C$6:$C$305,MATCH(B946&amp;"",'المكونات'!$A$6:$A$305,0)),""))</f>
        <v/>
      </c>
      <c r="F946" s="17">
        <f>IF(AND(ISNUMBER(E946),ISNUMBER(C946)),ROUND(C946*E946,4),"")</f>
        <v/>
      </c>
      <c r="G946" s="17">
        <f>IF(ISNUMBER(F946),IF(B946&amp;""='الإعدادات'!$B$5&amp;"",ROUND(F946*(1+N('الإعدادات'!$B$6)),4),F946),"")</f>
        <v/>
      </c>
    </row>
    <row r="947">
      <c r="A947" s="5" t="n"/>
      <c r="B947" s="5" t="n"/>
      <c r="C947" s="19" t="n"/>
      <c r="D947" s="6">
        <f>IF(B947&amp;""="","",IFERROR(INDEX('المكونات'!$B$6:$B$305,MATCH(B947&amp;"",'المكونات'!$A$6:$A$305,0))&amp;"","مكون غير موجود"))</f>
        <v/>
      </c>
      <c r="E947" s="17">
        <f>IF(B947&amp;""="","",IFERROR(INDEX('المكونات'!$C$6:$C$305,MATCH(B947&amp;"",'المكونات'!$A$6:$A$305,0)),""))</f>
        <v/>
      </c>
      <c r="F947" s="17">
        <f>IF(AND(ISNUMBER(E947),ISNUMBER(C947)),ROUND(C947*E947,4),"")</f>
        <v/>
      </c>
      <c r="G947" s="17">
        <f>IF(ISNUMBER(F947),IF(B947&amp;""='الإعدادات'!$B$5&amp;"",ROUND(F947*(1+N('الإعدادات'!$B$6)),4),F947),"")</f>
        <v/>
      </c>
    </row>
    <row r="948">
      <c r="A948" s="5" t="n"/>
      <c r="B948" s="5" t="n"/>
      <c r="C948" s="19" t="n"/>
      <c r="D948" s="6">
        <f>IF(B948&amp;""="","",IFERROR(INDEX('المكونات'!$B$6:$B$305,MATCH(B948&amp;"",'المكونات'!$A$6:$A$305,0))&amp;"","مكون غير موجود"))</f>
        <v/>
      </c>
      <c r="E948" s="17">
        <f>IF(B948&amp;""="","",IFERROR(INDEX('المكونات'!$C$6:$C$305,MATCH(B948&amp;"",'المكونات'!$A$6:$A$305,0)),""))</f>
        <v/>
      </c>
      <c r="F948" s="17">
        <f>IF(AND(ISNUMBER(E948),ISNUMBER(C948)),ROUND(C948*E948,4),"")</f>
        <v/>
      </c>
      <c r="G948" s="17">
        <f>IF(ISNUMBER(F948),IF(B948&amp;""='الإعدادات'!$B$5&amp;"",ROUND(F948*(1+N('الإعدادات'!$B$6)),4),F948),"")</f>
        <v/>
      </c>
    </row>
    <row r="949">
      <c r="A949" s="5" t="n"/>
      <c r="B949" s="5" t="n"/>
      <c r="C949" s="19" t="n"/>
      <c r="D949" s="6">
        <f>IF(B949&amp;""="","",IFERROR(INDEX('المكونات'!$B$6:$B$305,MATCH(B949&amp;"",'المكونات'!$A$6:$A$305,0))&amp;"","مكون غير موجود"))</f>
        <v/>
      </c>
      <c r="E949" s="17">
        <f>IF(B949&amp;""="","",IFERROR(INDEX('المكونات'!$C$6:$C$305,MATCH(B949&amp;"",'المكونات'!$A$6:$A$305,0)),""))</f>
        <v/>
      </c>
      <c r="F949" s="17">
        <f>IF(AND(ISNUMBER(E949),ISNUMBER(C949)),ROUND(C949*E949,4),"")</f>
        <v/>
      </c>
      <c r="G949" s="17">
        <f>IF(ISNUMBER(F949),IF(B949&amp;""='الإعدادات'!$B$5&amp;"",ROUND(F949*(1+N('الإعدادات'!$B$6)),4),F949),"")</f>
        <v/>
      </c>
    </row>
    <row r="950">
      <c r="A950" s="5" t="n"/>
      <c r="B950" s="5" t="n"/>
      <c r="C950" s="19" t="n"/>
      <c r="D950" s="6">
        <f>IF(B950&amp;""="","",IFERROR(INDEX('المكونات'!$B$6:$B$305,MATCH(B950&amp;"",'المكونات'!$A$6:$A$305,0))&amp;"","مكون غير موجود"))</f>
        <v/>
      </c>
      <c r="E950" s="17">
        <f>IF(B950&amp;""="","",IFERROR(INDEX('المكونات'!$C$6:$C$305,MATCH(B950&amp;"",'المكونات'!$A$6:$A$305,0)),""))</f>
        <v/>
      </c>
      <c r="F950" s="17">
        <f>IF(AND(ISNUMBER(E950),ISNUMBER(C950)),ROUND(C950*E950,4),"")</f>
        <v/>
      </c>
      <c r="G950" s="17">
        <f>IF(ISNUMBER(F950),IF(B950&amp;""='الإعدادات'!$B$5&amp;"",ROUND(F950*(1+N('الإعدادات'!$B$6)),4),F950),"")</f>
        <v/>
      </c>
    </row>
    <row r="951">
      <c r="A951" s="5" t="n"/>
      <c r="B951" s="5" t="n"/>
      <c r="C951" s="19" t="n"/>
      <c r="D951" s="6">
        <f>IF(B951&amp;""="","",IFERROR(INDEX('المكونات'!$B$6:$B$305,MATCH(B951&amp;"",'المكونات'!$A$6:$A$305,0))&amp;"","مكون غير موجود"))</f>
        <v/>
      </c>
      <c r="E951" s="17">
        <f>IF(B951&amp;""="","",IFERROR(INDEX('المكونات'!$C$6:$C$305,MATCH(B951&amp;"",'المكونات'!$A$6:$A$305,0)),""))</f>
        <v/>
      </c>
      <c r="F951" s="17">
        <f>IF(AND(ISNUMBER(E951),ISNUMBER(C951)),ROUND(C951*E951,4),"")</f>
        <v/>
      </c>
      <c r="G951" s="17">
        <f>IF(ISNUMBER(F951),IF(B951&amp;""='الإعدادات'!$B$5&amp;"",ROUND(F951*(1+N('الإعدادات'!$B$6)),4),F951),"")</f>
        <v/>
      </c>
    </row>
    <row r="952">
      <c r="A952" s="5" t="n"/>
      <c r="B952" s="5" t="n"/>
      <c r="C952" s="19" t="n"/>
      <c r="D952" s="6">
        <f>IF(B952&amp;""="","",IFERROR(INDEX('المكونات'!$B$6:$B$305,MATCH(B952&amp;"",'المكونات'!$A$6:$A$305,0))&amp;"","مكون غير موجود"))</f>
        <v/>
      </c>
      <c r="E952" s="17">
        <f>IF(B952&amp;""="","",IFERROR(INDEX('المكونات'!$C$6:$C$305,MATCH(B952&amp;"",'المكونات'!$A$6:$A$305,0)),""))</f>
        <v/>
      </c>
      <c r="F952" s="17">
        <f>IF(AND(ISNUMBER(E952),ISNUMBER(C952)),ROUND(C952*E952,4),"")</f>
        <v/>
      </c>
      <c r="G952" s="17">
        <f>IF(ISNUMBER(F952),IF(B952&amp;""='الإعدادات'!$B$5&amp;"",ROUND(F952*(1+N('الإعدادات'!$B$6)),4),F952),"")</f>
        <v/>
      </c>
    </row>
    <row r="953">
      <c r="A953" s="5" t="n"/>
      <c r="B953" s="5" t="n"/>
      <c r="C953" s="19" t="n"/>
      <c r="D953" s="6">
        <f>IF(B953&amp;""="","",IFERROR(INDEX('المكونات'!$B$6:$B$305,MATCH(B953&amp;"",'المكونات'!$A$6:$A$305,0))&amp;"","مكون غير موجود"))</f>
        <v/>
      </c>
      <c r="E953" s="17">
        <f>IF(B953&amp;""="","",IFERROR(INDEX('المكونات'!$C$6:$C$305,MATCH(B953&amp;"",'المكونات'!$A$6:$A$305,0)),""))</f>
        <v/>
      </c>
      <c r="F953" s="17">
        <f>IF(AND(ISNUMBER(E953),ISNUMBER(C953)),ROUND(C953*E953,4),"")</f>
        <v/>
      </c>
      <c r="G953" s="17">
        <f>IF(ISNUMBER(F953),IF(B953&amp;""='الإعدادات'!$B$5&amp;"",ROUND(F953*(1+N('الإعدادات'!$B$6)),4),F953),"")</f>
        <v/>
      </c>
    </row>
    <row r="954">
      <c r="A954" s="5" t="n"/>
      <c r="B954" s="5" t="n"/>
      <c r="C954" s="19" t="n"/>
      <c r="D954" s="6">
        <f>IF(B954&amp;""="","",IFERROR(INDEX('المكونات'!$B$6:$B$305,MATCH(B954&amp;"",'المكونات'!$A$6:$A$305,0))&amp;"","مكون غير موجود"))</f>
        <v/>
      </c>
      <c r="E954" s="17">
        <f>IF(B954&amp;""="","",IFERROR(INDEX('المكونات'!$C$6:$C$305,MATCH(B954&amp;"",'المكونات'!$A$6:$A$305,0)),""))</f>
        <v/>
      </c>
      <c r="F954" s="17">
        <f>IF(AND(ISNUMBER(E954),ISNUMBER(C954)),ROUND(C954*E954,4),"")</f>
        <v/>
      </c>
      <c r="G954" s="17">
        <f>IF(ISNUMBER(F954),IF(B954&amp;""='الإعدادات'!$B$5&amp;"",ROUND(F954*(1+N('الإعدادات'!$B$6)),4),F954),"")</f>
        <v/>
      </c>
    </row>
    <row r="955">
      <c r="A955" s="5" t="n"/>
      <c r="B955" s="5" t="n"/>
      <c r="C955" s="19" t="n"/>
      <c r="D955" s="6">
        <f>IF(B955&amp;""="","",IFERROR(INDEX('المكونات'!$B$6:$B$305,MATCH(B955&amp;"",'المكونات'!$A$6:$A$305,0))&amp;"","مكون غير موجود"))</f>
        <v/>
      </c>
      <c r="E955" s="17">
        <f>IF(B955&amp;""="","",IFERROR(INDEX('المكونات'!$C$6:$C$305,MATCH(B955&amp;"",'المكونات'!$A$6:$A$305,0)),""))</f>
        <v/>
      </c>
      <c r="F955" s="17">
        <f>IF(AND(ISNUMBER(E955),ISNUMBER(C955)),ROUND(C955*E955,4),"")</f>
        <v/>
      </c>
      <c r="G955" s="17">
        <f>IF(ISNUMBER(F955),IF(B955&amp;""='الإعدادات'!$B$5&amp;"",ROUND(F955*(1+N('الإعدادات'!$B$6)),4),F955),"")</f>
        <v/>
      </c>
    </row>
    <row r="956">
      <c r="A956" s="5" t="n"/>
      <c r="B956" s="5" t="n"/>
      <c r="C956" s="19" t="n"/>
      <c r="D956" s="6">
        <f>IF(B956&amp;""="","",IFERROR(INDEX('المكونات'!$B$6:$B$305,MATCH(B956&amp;"",'المكونات'!$A$6:$A$305,0))&amp;"","مكون غير موجود"))</f>
        <v/>
      </c>
      <c r="E956" s="17">
        <f>IF(B956&amp;""="","",IFERROR(INDEX('المكونات'!$C$6:$C$305,MATCH(B956&amp;"",'المكونات'!$A$6:$A$305,0)),""))</f>
        <v/>
      </c>
      <c r="F956" s="17">
        <f>IF(AND(ISNUMBER(E956),ISNUMBER(C956)),ROUND(C956*E956,4),"")</f>
        <v/>
      </c>
      <c r="G956" s="17">
        <f>IF(ISNUMBER(F956),IF(B956&amp;""='الإعدادات'!$B$5&amp;"",ROUND(F956*(1+N('الإعدادات'!$B$6)),4),F956),"")</f>
        <v/>
      </c>
    </row>
    <row r="957">
      <c r="A957" s="5" t="n"/>
      <c r="B957" s="5" t="n"/>
      <c r="C957" s="19" t="n"/>
      <c r="D957" s="6">
        <f>IF(B957&amp;""="","",IFERROR(INDEX('المكونات'!$B$6:$B$305,MATCH(B957&amp;"",'المكونات'!$A$6:$A$305,0))&amp;"","مكون غير موجود"))</f>
        <v/>
      </c>
      <c r="E957" s="17">
        <f>IF(B957&amp;""="","",IFERROR(INDEX('المكونات'!$C$6:$C$305,MATCH(B957&amp;"",'المكونات'!$A$6:$A$305,0)),""))</f>
        <v/>
      </c>
      <c r="F957" s="17">
        <f>IF(AND(ISNUMBER(E957),ISNUMBER(C957)),ROUND(C957*E957,4),"")</f>
        <v/>
      </c>
      <c r="G957" s="17">
        <f>IF(ISNUMBER(F957),IF(B957&amp;""='الإعدادات'!$B$5&amp;"",ROUND(F957*(1+N('الإعدادات'!$B$6)),4),F957),"")</f>
        <v/>
      </c>
    </row>
    <row r="958">
      <c r="A958" s="5" t="n"/>
      <c r="B958" s="5" t="n"/>
      <c r="C958" s="19" t="n"/>
      <c r="D958" s="6">
        <f>IF(B958&amp;""="","",IFERROR(INDEX('المكونات'!$B$6:$B$305,MATCH(B958&amp;"",'المكونات'!$A$6:$A$305,0))&amp;"","مكون غير موجود"))</f>
        <v/>
      </c>
      <c r="E958" s="17">
        <f>IF(B958&amp;""="","",IFERROR(INDEX('المكونات'!$C$6:$C$305,MATCH(B958&amp;"",'المكونات'!$A$6:$A$305,0)),""))</f>
        <v/>
      </c>
      <c r="F958" s="17">
        <f>IF(AND(ISNUMBER(E958),ISNUMBER(C958)),ROUND(C958*E958,4),"")</f>
        <v/>
      </c>
      <c r="G958" s="17">
        <f>IF(ISNUMBER(F958),IF(B958&amp;""='الإعدادات'!$B$5&amp;"",ROUND(F958*(1+N('الإعدادات'!$B$6)),4),F958),"")</f>
        <v/>
      </c>
    </row>
    <row r="959">
      <c r="A959" s="5" t="n"/>
      <c r="B959" s="5" t="n"/>
      <c r="C959" s="19" t="n"/>
      <c r="D959" s="6">
        <f>IF(B959&amp;""="","",IFERROR(INDEX('المكونات'!$B$6:$B$305,MATCH(B959&amp;"",'المكونات'!$A$6:$A$305,0))&amp;"","مكون غير موجود"))</f>
        <v/>
      </c>
      <c r="E959" s="17">
        <f>IF(B959&amp;""="","",IFERROR(INDEX('المكونات'!$C$6:$C$305,MATCH(B959&amp;"",'المكونات'!$A$6:$A$305,0)),""))</f>
        <v/>
      </c>
      <c r="F959" s="17">
        <f>IF(AND(ISNUMBER(E959),ISNUMBER(C959)),ROUND(C959*E959,4),"")</f>
        <v/>
      </c>
      <c r="G959" s="17">
        <f>IF(ISNUMBER(F959),IF(B959&amp;""='الإعدادات'!$B$5&amp;"",ROUND(F959*(1+N('الإعدادات'!$B$6)),4),F959),"")</f>
        <v/>
      </c>
    </row>
    <row r="960">
      <c r="A960" s="5" t="n"/>
      <c r="B960" s="5" t="n"/>
      <c r="C960" s="19" t="n"/>
      <c r="D960" s="6">
        <f>IF(B960&amp;""="","",IFERROR(INDEX('المكونات'!$B$6:$B$305,MATCH(B960&amp;"",'المكونات'!$A$6:$A$305,0))&amp;"","مكون غير موجود"))</f>
        <v/>
      </c>
      <c r="E960" s="17">
        <f>IF(B960&amp;""="","",IFERROR(INDEX('المكونات'!$C$6:$C$305,MATCH(B960&amp;"",'المكونات'!$A$6:$A$305,0)),""))</f>
        <v/>
      </c>
      <c r="F960" s="17">
        <f>IF(AND(ISNUMBER(E960),ISNUMBER(C960)),ROUND(C960*E960,4),"")</f>
        <v/>
      </c>
      <c r="G960" s="17">
        <f>IF(ISNUMBER(F960),IF(B960&amp;""='الإعدادات'!$B$5&amp;"",ROUND(F960*(1+N('الإعدادات'!$B$6)),4),F960),"")</f>
        <v/>
      </c>
    </row>
    <row r="961">
      <c r="A961" s="5" t="n"/>
      <c r="B961" s="5" t="n"/>
      <c r="C961" s="19" t="n"/>
      <c r="D961" s="6">
        <f>IF(B961&amp;""="","",IFERROR(INDEX('المكونات'!$B$6:$B$305,MATCH(B961&amp;"",'المكونات'!$A$6:$A$305,0))&amp;"","مكون غير موجود"))</f>
        <v/>
      </c>
      <c r="E961" s="17">
        <f>IF(B961&amp;""="","",IFERROR(INDEX('المكونات'!$C$6:$C$305,MATCH(B961&amp;"",'المكونات'!$A$6:$A$305,0)),""))</f>
        <v/>
      </c>
      <c r="F961" s="17">
        <f>IF(AND(ISNUMBER(E961),ISNUMBER(C961)),ROUND(C961*E961,4),"")</f>
        <v/>
      </c>
      <c r="G961" s="17">
        <f>IF(ISNUMBER(F961),IF(B961&amp;""='الإعدادات'!$B$5&amp;"",ROUND(F961*(1+N('الإعدادات'!$B$6)),4),F961),"")</f>
        <v/>
      </c>
    </row>
    <row r="962">
      <c r="A962" s="5" t="n"/>
      <c r="B962" s="5" t="n"/>
      <c r="C962" s="19" t="n"/>
      <c r="D962" s="6">
        <f>IF(B962&amp;""="","",IFERROR(INDEX('المكونات'!$B$6:$B$305,MATCH(B962&amp;"",'المكونات'!$A$6:$A$305,0))&amp;"","مكون غير موجود"))</f>
        <v/>
      </c>
      <c r="E962" s="17">
        <f>IF(B962&amp;""="","",IFERROR(INDEX('المكونات'!$C$6:$C$305,MATCH(B962&amp;"",'المكونات'!$A$6:$A$305,0)),""))</f>
        <v/>
      </c>
      <c r="F962" s="17">
        <f>IF(AND(ISNUMBER(E962),ISNUMBER(C962)),ROUND(C962*E962,4),"")</f>
        <v/>
      </c>
      <c r="G962" s="17">
        <f>IF(ISNUMBER(F962),IF(B962&amp;""='الإعدادات'!$B$5&amp;"",ROUND(F962*(1+N('الإعدادات'!$B$6)),4),F962),"")</f>
        <v/>
      </c>
    </row>
    <row r="963">
      <c r="A963" s="5" t="n"/>
      <c r="B963" s="5" t="n"/>
      <c r="C963" s="19" t="n"/>
      <c r="D963" s="6">
        <f>IF(B963&amp;""="","",IFERROR(INDEX('المكونات'!$B$6:$B$305,MATCH(B963&amp;"",'المكونات'!$A$6:$A$305,0))&amp;"","مكون غير موجود"))</f>
        <v/>
      </c>
      <c r="E963" s="17">
        <f>IF(B963&amp;""="","",IFERROR(INDEX('المكونات'!$C$6:$C$305,MATCH(B963&amp;"",'المكونات'!$A$6:$A$305,0)),""))</f>
        <v/>
      </c>
      <c r="F963" s="17">
        <f>IF(AND(ISNUMBER(E963),ISNUMBER(C963)),ROUND(C963*E963,4),"")</f>
        <v/>
      </c>
      <c r="G963" s="17">
        <f>IF(ISNUMBER(F963),IF(B963&amp;""='الإعدادات'!$B$5&amp;"",ROUND(F963*(1+N('الإعدادات'!$B$6)),4),F963),"")</f>
        <v/>
      </c>
    </row>
    <row r="964">
      <c r="A964" s="5" t="n"/>
      <c r="B964" s="5" t="n"/>
      <c r="C964" s="19" t="n"/>
      <c r="D964" s="6">
        <f>IF(B964&amp;""="","",IFERROR(INDEX('المكونات'!$B$6:$B$305,MATCH(B964&amp;"",'المكونات'!$A$6:$A$305,0))&amp;"","مكون غير موجود"))</f>
        <v/>
      </c>
      <c r="E964" s="17">
        <f>IF(B964&amp;""="","",IFERROR(INDEX('المكونات'!$C$6:$C$305,MATCH(B964&amp;"",'المكونات'!$A$6:$A$305,0)),""))</f>
        <v/>
      </c>
      <c r="F964" s="17">
        <f>IF(AND(ISNUMBER(E964),ISNUMBER(C964)),ROUND(C964*E964,4),"")</f>
        <v/>
      </c>
      <c r="G964" s="17">
        <f>IF(ISNUMBER(F964),IF(B964&amp;""='الإعدادات'!$B$5&amp;"",ROUND(F964*(1+N('الإعدادات'!$B$6)),4),F964),"")</f>
        <v/>
      </c>
    </row>
    <row r="965">
      <c r="A965" s="5" t="n"/>
      <c r="B965" s="5" t="n"/>
      <c r="C965" s="19" t="n"/>
      <c r="D965" s="6">
        <f>IF(B965&amp;""="","",IFERROR(INDEX('المكونات'!$B$6:$B$305,MATCH(B965&amp;"",'المكونات'!$A$6:$A$305,0))&amp;"","مكون غير موجود"))</f>
        <v/>
      </c>
      <c r="E965" s="17">
        <f>IF(B965&amp;""="","",IFERROR(INDEX('المكونات'!$C$6:$C$305,MATCH(B965&amp;"",'المكونات'!$A$6:$A$305,0)),""))</f>
        <v/>
      </c>
      <c r="F965" s="17">
        <f>IF(AND(ISNUMBER(E965),ISNUMBER(C965)),ROUND(C965*E965,4),"")</f>
        <v/>
      </c>
      <c r="G965" s="17">
        <f>IF(ISNUMBER(F965),IF(B965&amp;""='الإعدادات'!$B$5&amp;"",ROUND(F965*(1+N('الإعدادات'!$B$6)),4),F965),"")</f>
        <v/>
      </c>
    </row>
    <row r="966">
      <c r="A966" s="5" t="n"/>
      <c r="B966" s="5" t="n"/>
      <c r="C966" s="19" t="n"/>
      <c r="D966" s="6">
        <f>IF(B966&amp;""="","",IFERROR(INDEX('المكونات'!$B$6:$B$305,MATCH(B966&amp;"",'المكونات'!$A$6:$A$305,0))&amp;"","مكون غير موجود"))</f>
        <v/>
      </c>
      <c r="E966" s="17">
        <f>IF(B966&amp;""="","",IFERROR(INDEX('المكونات'!$C$6:$C$305,MATCH(B966&amp;"",'المكونات'!$A$6:$A$305,0)),""))</f>
        <v/>
      </c>
      <c r="F966" s="17">
        <f>IF(AND(ISNUMBER(E966),ISNUMBER(C966)),ROUND(C966*E966,4),"")</f>
        <v/>
      </c>
      <c r="G966" s="17">
        <f>IF(ISNUMBER(F966),IF(B966&amp;""='الإعدادات'!$B$5&amp;"",ROUND(F966*(1+N('الإعدادات'!$B$6)),4),F966),"")</f>
        <v/>
      </c>
    </row>
    <row r="967">
      <c r="A967" s="5" t="n"/>
      <c r="B967" s="5" t="n"/>
      <c r="C967" s="19" t="n"/>
      <c r="D967" s="6">
        <f>IF(B967&amp;""="","",IFERROR(INDEX('المكونات'!$B$6:$B$305,MATCH(B967&amp;"",'المكونات'!$A$6:$A$305,0))&amp;"","مكون غير موجود"))</f>
        <v/>
      </c>
      <c r="E967" s="17">
        <f>IF(B967&amp;""="","",IFERROR(INDEX('المكونات'!$C$6:$C$305,MATCH(B967&amp;"",'المكونات'!$A$6:$A$305,0)),""))</f>
        <v/>
      </c>
      <c r="F967" s="17">
        <f>IF(AND(ISNUMBER(E967),ISNUMBER(C967)),ROUND(C967*E967,4),"")</f>
        <v/>
      </c>
      <c r="G967" s="17">
        <f>IF(ISNUMBER(F967),IF(B967&amp;""='الإعدادات'!$B$5&amp;"",ROUND(F967*(1+N('الإعدادات'!$B$6)),4),F967),"")</f>
        <v/>
      </c>
    </row>
    <row r="968">
      <c r="A968" s="5" t="n"/>
      <c r="B968" s="5" t="n"/>
      <c r="C968" s="19" t="n"/>
      <c r="D968" s="6">
        <f>IF(B968&amp;""="","",IFERROR(INDEX('المكونات'!$B$6:$B$305,MATCH(B968&amp;"",'المكونات'!$A$6:$A$305,0))&amp;"","مكون غير موجود"))</f>
        <v/>
      </c>
      <c r="E968" s="17">
        <f>IF(B968&amp;""="","",IFERROR(INDEX('المكونات'!$C$6:$C$305,MATCH(B968&amp;"",'المكونات'!$A$6:$A$305,0)),""))</f>
        <v/>
      </c>
      <c r="F968" s="17">
        <f>IF(AND(ISNUMBER(E968),ISNUMBER(C968)),ROUND(C968*E968,4),"")</f>
        <v/>
      </c>
      <c r="G968" s="17">
        <f>IF(ISNUMBER(F968),IF(B968&amp;""='الإعدادات'!$B$5&amp;"",ROUND(F968*(1+N('الإعدادات'!$B$6)),4),F968),"")</f>
        <v/>
      </c>
    </row>
    <row r="969">
      <c r="A969" s="5" t="n"/>
      <c r="B969" s="5" t="n"/>
      <c r="C969" s="19" t="n"/>
      <c r="D969" s="6">
        <f>IF(B969&amp;""="","",IFERROR(INDEX('المكونات'!$B$6:$B$305,MATCH(B969&amp;"",'المكونات'!$A$6:$A$305,0))&amp;"","مكون غير موجود"))</f>
        <v/>
      </c>
      <c r="E969" s="17">
        <f>IF(B969&amp;""="","",IFERROR(INDEX('المكونات'!$C$6:$C$305,MATCH(B969&amp;"",'المكونات'!$A$6:$A$305,0)),""))</f>
        <v/>
      </c>
      <c r="F969" s="17">
        <f>IF(AND(ISNUMBER(E969),ISNUMBER(C969)),ROUND(C969*E969,4),"")</f>
        <v/>
      </c>
      <c r="G969" s="17">
        <f>IF(ISNUMBER(F969),IF(B969&amp;""='الإعدادات'!$B$5&amp;"",ROUND(F969*(1+N('الإعدادات'!$B$6)),4),F969),"")</f>
        <v/>
      </c>
    </row>
    <row r="970">
      <c r="A970" s="5" t="n"/>
      <c r="B970" s="5" t="n"/>
      <c r="C970" s="19" t="n"/>
      <c r="D970" s="6">
        <f>IF(B970&amp;""="","",IFERROR(INDEX('المكونات'!$B$6:$B$305,MATCH(B970&amp;"",'المكونات'!$A$6:$A$305,0))&amp;"","مكون غير موجود"))</f>
        <v/>
      </c>
      <c r="E970" s="17">
        <f>IF(B970&amp;""="","",IFERROR(INDEX('المكونات'!$C$6:$C$305,MATCH(B970&amp;"",'المكونات'!$A$6:$A$305,0)),""))</f>
        <v/>
      </c>
      <c r="F970" s="17">
        <f>IF(AND(ISNUMBER(E970),ISNUMBER(C970)),ROUND(C970*E970,4),"")</f>
        <v/>
      </c>
      <c r="G970" s="17">
        <f>IF(ISNUMBER(F970),IF(B970&amp;""='الإعدادات'!$B$5&amp;"",ROUND(F970*(1+N('الإعدادات'!$B$6)),4),F970),"")</f>
        <v/>
      </c>
    </row>
    <row r="971">
      <c r="A971" s="5" t="n"/>
      <c r="B971" s="5" t="n"/>
      <c r="C971" s="19" t="n"/>
      <c r="D971" s="6">
        <f>IF(B971&amp;""="","",IFERROR(INDEX('المكونات'!$B$6:$B$305,MATCH(B971&amp;"",'المكونات'!$A$6:$A$305,0))&amp;"","مكون غير موجود"))</f>
        <v/>
      </c>
      <c r="E971" s="17">
        <f>IF(B971&amp;""="","",IFERROR(INDEX('المكونات'!$C$6:$C$305,MATCH(B971&amp;"",'المكونات'!$A$6:$A$305,0)),""))</f>
        <v/>
      </c>
      <c r="F971" s="17">
        <f>IF(AND(ISNUMBER(E971),ISNUMBER(C971)),ROUND(C971*E971,4),"")</f>
        <v/>
      </c>
      <c r="G971" s="17">
        <f>IF(ISNUMBER(F971),IF(B971&amp;""='الإعدادات'!$B$5&amp;"",ROUND(F971*(1+N('الإعدادات'!$B$6)),4),F971),"")</f>
        <v/>
      </c>
    </row>
    <row r="972">
      <c r="A972" s="5" t="n"/>
      <c r="B972" s="5" t="n"/>
      <c r="C972" s="19" t="n"/>
      <c r="D972" s="6">
        <f>IF(B972&amp;""="","",IFERROR(INDEX('المكونات'!$B$6:$B$305,MATCH(B972&amp;"",'المكونات'!$A$6:$A$305,0))&amp;"","مكون غير موجود"))</f>
        <v/>
      </c>
      <c r="E972" s="17">
        <f>IF(B972&amp;""="","",IFERROR(INDEX('المكونات'!$C$6:$C$305,MATCH(B972&amp;"",'المكونات'!$A$6:$A$305,0)),""))</f>
        <v/>
      </c>
      <c r="F972" s="17">
        <f>IF(AND(ISNUMBER(E972),ISNUMBER(C972)),ROUND(C972*E972,4),"")</f>
        <v/>
      </c>
      <c r="G972" s="17">
        <f>IF(ISNUMBER(F972),IF(B972&amp;""='الإعدادات'!$B$5&amp;"",ROUND(F972*(1+N('الإعدادات'!$B$6)),4),F972),"")</f>
        <v/>
      </c>
    </row>
    <row r="973">
      <c r="A973" s="5" t="n"/>
      <c r="B973" s="5" t="n"/>
      <c r="C973" s="19" t="n"/>
      <c r="D973" s="6">
        <f>IF(B973&amp;""="","",IFERROR(INDEX('المكونات'!$B$6:$B$305,MATCH(B973&amp;"",'المكونات'!$A$6:$A$305,0))&amp;"","مكون غير موجود"))</f>
        <v/>
      </c>
      <c r="E973" s="17">
        <f>IF(B973&amp;""="","",IFERROR(INDEX('المكونات'!$C$6:$C$305,MATCH(B973&amp;"",'المكونات'!$A$6:$A$305,0)),""))</f>
        <v/>
      </c>
      <c r="F973" s="17">
        <f>IF(AND(ISNUMBER(E973),ISNUMBER(C973)),ROUND(C973*E973,4),"")</f>
        <v/>
      </c>
      <c r="G973" s="17">
        <f>IF(ISNUMBER(F973),IF(B973&amp;""='الإعدادات'!$B$5&amp;"",ROUND(F973*(1+N('الإعدادات'!$B$6)),4),F973),"")</f>
        <v/>
      </c>
    </row>
    <row r="974">
      <c r="A974" s="5" t="n"/>
      <c r="B974" s="5" t="n"/>
      <c r="C974" s="19" t="n"/>
      <c r="D974" s="6">
        <f>IF(B974&amp;""="","",IFERROR(INDEX('المكونات'!$B$6:$B$305,MATCH(B974&amp;"",'المكونات'!$A$6:$A$305,0))&amp;"","مكون غير موجود"))</f>
        <v/>
      </c>
      <c r="E974" s="17">
        <f>IF(B974&amp;""="","",IFERROR(INDEX('المكونات'!$C$6:$C$305,MATCH(B974&amp;"",'المكونات'!$A$6:$A$305,0)),""))</f>
        <v/>
      </c>
      <c r="F974" s="17">
        <f>IF(AND(ISNUMBER(E974),ISNUMBER(C974)),ROUND(C974*E974,4),"")</f>
        <v/>
      </c>
      <c r="G974" s="17">
        <f>IF(ISNUMBER(F974),IF(B974&amp;""='الإعدادات'!$B$5&amp;"",ROUND(F974*(1+N('الإعدادات'!$B$6)),4),F974),"")</f>
        <v/>
      </c>
    </row>
    <row r="975">
      <c r="A975" s="5" t="n"/>
      <c r="B975" s="5" t="n"/>
      <c r="C975" s="19" t="n"/>
      <c r="D975" s="6">
        <f>IF(B975&amp;""="","",IFERROR(INDEX('المكونات'!$B$6:$B$305,MATCH(B975&amp;"",'المكونات'!$A$6:$A$305,0))&amp;"","مكون غير موجود"))</f>
        <v/>
      </c>
      <c r="E975" s="17">
        <f>IF(B975&amp;""="","",IFERROR(INDEX('المكونات'!$C$6:$C$305,MATCH(B975&amp;"",'المكونات'!$A$6:$A$305,0)),""))</f>
        <v/>
      </c>
      <c r="F975" s="17">
        <f>IF(AND(ISNUMBER(E975),ISNUMBER(C975)),ROUND(C975*E975,4),"")</f>
        <v/>
      </c>
      <c r="G975" s="17">
        <f>IF(ISNUMBER(F975),IF(B975&amp;""='الإعدادات'!$B$5&amp;"",ROUND(F975*(1+N('الإعدادات'!$B$6)),4),F975),"")</f>
        <v/>
      </c>
    </row>
    <row r="976">
      <c r="A976" s="5" t="n"/>
      <c r="B976" s="5" t="n"/>
      <c r="C976" s="19" t="n"/>
      <c r="D976" s="6">
        <f>IF(B976&amp;""="","",IFERROR(INDEX('المكونات'!$B$6:$B$305,MATCH(B976&amp;"",'المكونات'!$A$6:$A$305,0))&amp;"","مكون غير موجود"))</f>
        <v/>
      </c>
      <c r="E976" s="17">
        <f>IF(B976&amp;""="","",IFERROR(INDEX('المكونات'!$C$6:$C$305,MATCH(B976&amp;"",'المكونات'!$A$6:$A$305,0)),""))</f>
        <v/>
      </c>
      <c r="F976" s="17">
        <f>IF(AND(ISNUMBER(E976),ISNUMBER(C976)),ROUND(C976*E976,4),"")</f>
        <v/>
      </c>
      <c r="G976" s="17">
        <f>IF(ISNUMBER(F976),IF(B976&amp;""='الإعدادات'!$B$5&amp;"",ROUND(F976*(1+N('الإعدادات'!$B$6)),4),F976),"")</f>
        <v/>
      </c>
    </row>
    <row r="977">
      <c r="A977" s="5" t="n"/>
      <c r="B977" s="5" t="n"/>
      <c r="C977" s="19" t="n"/>
      <c r="D977" s="6">
        <f>IF(B977&amp;""="","",IFERROR(INDEX('المكونات'!$B$6:$B$305,MATCH(B977&amp;"",'المكونات'!$A$6:$A$305,0))&amp;"","مكون غير موجود"))</f>
        <v/>
      </c>
      <c r="E977" s="17">
        <f>IF(B977&amp;""="","",IFERROR(INDEX('المكونات'!$C$6:$C$305,MATCH(B977&amp;"",'المكونات'!$A$6:$A$305,0)),""))</f>
        <v/>
      </c>
      <c r="F977" s="17">
        <f>IF(AND(ISNUMBER(E977),ISNUMBER(C977)),ROUND(C977*E977,4),"")</f>
        <v/>
      </c>
      <c r="G977" s="17">
        <f>IF(ISNUMBER(F977),IF(B977&amp;""='الإعدادات'!$B$5&amp;"",ROUND(F977*(1+N('الإعدادات'!$B$6)),4),F977),"")</f>
        <v/>
      </c>
    </row>
    <row r="978">
      <c r="A978" s="5" t="n"/>
      <c r="B978" s="5" t="n"/>
      <c r="C978" s="19" t="n"/>
      <c r="D978" s="6">
        <f>IF(B978&amp;""="","",IFERROR(INDEX('المكونات'!$B$6:$B$305,MATCH(B978&amp;"",'المكونات'!$A$6:$A$305,0))&amp;"","مكون غير موجود"))</f>
        <v/>
      </c>
      <c r="E978" s="17">
        <f>IF(B978&amp;""="","",IFERROR(INDEX('المكونات'!$C$6:$C$305,MATCH(B978&amp;"",'المكونات'!$A$6:$A$305,0)),""))</f>
        <v/>
      </c>
      <c r="F978" s="17">
        <f>IF(AND(ISNUMBER(E978),ISNUMBER(C978)),ROUND(C978*E978,4),"")</f>
        <v/>
      </c>
      <c r="G978" s="17">
        <f>IF(ISNUMBER(F978),IF(B978&amp;""='الإعدادات'!$B$5&amp;"",ROUND(F978*(1+N('الإعدادات'!$B$6)),4),F978),"")</f>
        <v/>
      </c>
    </row>
    <row r="979">
      <c r="A979" s="5" t="n"/>
      <c r="B979" s="5" t="n"/>
      <c r="C979" s="19" t="n"/>
      <c r="D979" s="6">
        <f>IF(B979&amp;""="","",IFERROR(INDEX('المكونات'!$B$6:$B$305,MATCH(B979&amp;"",'المكونات'!$A$6:$A$305,0))&amp;"","مكون غير موجود"))</f>
        <v/>
      </c>
      <c r="E979" s="17">
        <f>IF(B979&amp;""="","",IFERROR(INDEX('المكونات'!$C$6:$C$305,MATCH(B979&amp;"",'المكونات'!$A$6:$A$305,0)),""))</f>
        <v/>
      </c>
      <c r="F979" s="17">
        <f>IF(AND(ISNUMBER(E979),ISNUMBER(C979)),ROUND(C979*E979,4),"")</f>
        <v/>
      </c>
      <c r="G979" s="17">
        <f>IF(ISNUMBER(F979),IF(B979&amp;""='الإعدادات'!$B$5&amp;"",ROUND(F979*(1+N('الإعدادات'!$B$6)),4),F979),"")</f>
        <v/>
      </c>
    </row>
    <row r="980">
      <c r="A980" s="5" t="n"/>
      <c r="B980" s="5" t="n"/>
      <c r="C980" s="19" t="n"/>
      <c r="D980" s="6">
        <f>IF(B980&amp;""="","",IFERROR(INDEX('المكونات'!$B$6:$B$305,MATCH(B980&amp;"",'المكونات'!$A$6:$A$305,0))&amp;"","مكون غير موجود"))</f>
        <v/>
      </c>
      <c r="E980" s="17">
        <f>IF(B980&amp;""="","",IFERROR(INDEX('المكونات'!$C$6:$C$305,MATCH(B980&amp;"",'المكونات'!$A$6:$A$305,0)),""))</f>
        <v/>
      </c>
      <c r="F980" s="17">
        <f>IF(AND(ISNUMBER(E980),ISNUMBER(C980)),ROUND(C980*E980,4),"")</f>
        <v/>
      </c>
      <c r="G980" s="17">
        <f>IF(ISNUMBER(F980),IF(B980&amp;""='الإعدادات'!$B$5&amp;"",ROUND(F980*(1+N('الإعدادات'!$B$6)),4),F980),"")</f>
        <v/>
      </c>
    </row>
    <row r="981">
      <c r="A981" s="5" t="n"/>
      <c r="B981" s="5" t="n"/>
      <c r="C981" s="19" t="n"/>
      <c r="D981" s="6">
        <f>IF(B981&amp;""="","",IFERROR(INDEX('المكونات'!$B$6:$B$305,MATCH(B981&amp;"",'المكونات'!$A$6:$A$305,0))&amp;"","مكون غير موجود"))</f>
        <v/>
      </c>
      <c r="E981" s="17">
        <f>IF(B981&amp;""="","",IFERROR(INDEX('المكونات'!$C$6:$C$305,MATCH(B981&amp;"",'المكونات'!$A$6:$A$305,0)),""))</f>
        <v/>
      </c>
      <c r="F981" s="17">
        <f>IF(AND(ISNUMBER(E981),ISNUMBER(C981)),ROUND(C981*E981,4),"")</f>
        <v/>
      </c>
      <c r="G981" s="17">
        <f>IF(ISNUMBER(F981),IF(B981&amp;""='الإعدادات'!$B$5&amp;"",ROUND(F981*(1+N('الإعدادات'!$B$6)),4),F981),"")</f>
        <v/>
      </c>
    </row>
    <row r="982">
      <c r="A982" s="5" t="n"/>
      <c r="B982" s="5" t="n"/>
      <c r="C982" s="19" t="n"/>
      <c r="D982" s="6">
        <f>IF(B982&amp;""="","",IFERROR(INDEX('المكونات'!$B$6:$B$305,MATCH(B982&amp;"",'المكونات'!$A$6:$A$305,0))&amp;"","مكون غير موجود"))</f>
        <v/>
      </c>
      <c r="E982" s="17">
        <f>IF(B982&amp;""="","",IFERROR(INDEX('المكونات'!$C$6:$C$305,MATCH(B982&amp;"",'المكونات'!$A$6:$A$305,0)),""))</f>
        <v/>
      </c>
      <c r="F982" s="17">
        <f>IF(AND(ISNUMBER(E982),ISNUMBER(C982)),ROUND(C982*E982,4),"")</f>
        <v/>
      </c>
      <c r="G982" s="17">
        <f>IF(ISNUMBER(F982),IF(B982&amp;""='الإعدادات'!$B$5&amp;"",ROUND(F982*(1+N('الإعدادات'!$B$6)),4),F982),"")</f>
        <v/>
      </c>
    </row>
    <row r="983">
      <c r="A983" s="5" t="n"/>
      <c r="B983" s="5" t="n"/>
      <c r="C983" s="19" t="n"/>
      <c r="D983" s="6">
        <f>IF(B983&amp;""="","",IFERROR(INDEX('المكونات'!$B$6:$B$305,MATCH(B983&amp;"",'المكونات'!$A$6:$A$305,0))&amp;"","مكون غير موجود"))</f>
        <v/>
      </c>
      <c r="E983" s="17">
        <f>IF(B983&amp;""="","",IFERROR(INDEX('المكونات'!$C$6:$C$305,MATCH(B983&amp;"",'المكونات'!$A$6:$A$305,0)),""))</f>
        <v/>
      </c>
      <c r="F983" s="17">
        <f>IF(AND(ISNUMBER(E983),ISNUMBER(C983)),ROUND(C983*E983,4),"")</f>
        <v/>
      </c>
      <c r="G983" s="17">
        <f>IF(ISNUMBER(F983),IF(B983&amp;""='الإعدادات'!$B$5&amp;"",ROUND(F983*(1+N('الإعدادات'!$B$6)),4),F983),"")</f>
        <v/>
      </c>
    </row>
    <row r="984">
      <c r="A984" s="5" t="n"/>
      <c r="B984" s="5" t="n"/>
      <c r="C984" s="19" t="n"/>
      <c r="D984" s="6">
        <f>IF(B984&amp;""="","",IFERROR(INDEX('المكونات'!$B$6:$B$305,MATCH(B984&amp;"",'المكونات'!$A$6:$A$305,0))&amp;"","مكون غير موجود"))</f>
        <v/>
      </c>
      <c r="E984" s="17">
        <f>IF(B984&amp;""="","",IFERROR(INDEX('المكونات'!$C$6:$C$305,MATCH(B984&amp;"",'المكونات'!$A$6:$A$305,0)),""))</f>
        <v/>
      </c>
      <c r="F984" s="17">
        <f>IF(AND(ISNUMBER(E984),ISNUMBER(C984)),ROUND(C984*E984,4),"")</f>
        <v/>
      </c>
      <c r="G984" s="17">
        <f>IF(ISNUMBER(F984),IF(B984&amp;""='الإعدادات'!$B$5&amp;"",ROUND(F984*(1+N('الإعدادات'!$B$6)),4),F984),"")</f>
        <v/>
      </c>
    </row>
    <row r="985">
      <c r="A985" s="5" t="n"/>
      <c r="B985" s="5" t="n"/>
      <c r="C985" s="19" t="n"/>
      <c r="D985" s="6">
        <f>IF(B985&amp;""="","",IFERROR(INDEX('المكونات'!$B$6:$B$305,MATCH(B985&amp;"",'المكونات'!$A$6:$A$305,0))&amp;"","مكون غير موجود"))</f>
        <v/>
      </c>
      <c r="E985" s="17">
        <f>IF(B985&amp;""="","",IFERROR(INDEX('المكونات'!$C$6:$C$305,MATCH(B985&amp;"",'المكونات'!$A$6:$A$305,0)),""))</f>
        <v/>
      </c>
      <c r="F985" s="17">
        <f>IF(AND(ISNUMBER(E985),ISNUMBER(C985)),ROUND(C985*E985,4),"")</f>
        <v/>
      </c>
      <c r="G985" s="17">
        <f>IF(ISNUMBER(F985),IF(B985&amp;""='الإعدادات'!$B$5&amp;"",ROUND(F985*(1+N('الإعدادات'!$B$6)),4),F985),"")</f>
        <v/>
      </c>
    </row>
    <row r="986">
      <c r="A986" s="5" t="n"/>
      <c r="B986" s="5" t="n"/>
      <c r="C986" s="19" t="n"/>
      <c r="D986" s="6">
        <f>IF(B986&amp;""="","",IFERROR(INDEX('المكونات'!$B$6:$B$305,MATCH(B986&amp;"",'المكونات'!$A$6:$A$305,0))&amp;"","مكون غير موجود"))</f>
        <v/>
      </c>
      <c r="E986" s="17">
        <f>IF(B986&amp;""="","",IFERROR(INDEX('المكونات'!$C$6:$C$305,MATCH(B986&amp;"",'المكونات'!$A$6:$A$305,0)),""))</f>
        <v/>
      </c>
      <c r="F986" s="17">
        <f>IF(AND(ISNUMBER(E986),ISNUMBER(C986)),ROUND(C986*E986,4),"")</f>
        <v/>
      </c>
      <c r="G986" s="17">
        <f>IF(ISNUMBER(F986),IF(B986&amp;""='الإعدادات'!$B$5&amp;"",ROUND(F986*(1+N('الإعدادات'!$B$6)),4),F986),"")</f>
        <v/>
      </c>
    </row>
    <row r="987">
      <c r="A987" s="5" t="n"/>
      <c r="B987" s="5" t="n"/>
      <c r="C987" s="19" t="n"/>
      <c r="D987" s="6">
        <f>IF(B987&amp;""="","",IFERROR(INDEX('المكونات'!$B$6:$B$305,MATCH(B987&amp;"",'المكونات'!$A$6:$A$305,0))&amp;"","مكون غير موجود"))</f>
        <v/>
      </c>
      <c r="E987" s="17">
        <f>IF(B987&amp;""="","",IFERROR(INDEX('المكونات'!$C$6:$C$305,MATCH(B987&amp;"",'المكونات'!$A$6:$A$305,0)),""))</f>
        <v/>
      </c>
      <c r="F987" s="17">
        <f>IF(AND(ISNUMBER(E987),ISNUMBER(C987)),ROUND(C987*E987,4),"")</f>
        <v/>
      </c>
      <c r="G987" s="17">
        <f>IF(ISNUMBER(F987),IF(B987&amp;""='الإعدادات'!$B$5&amp;"",ROUND(F987*(1+N('الإعدادات'!$B$6)),4),F987),"")</f>
        <v/>
      </c>
    </row>
    <row r="988">
      <c r="A988" s="5" t="n"/>
      <c r="B988" s="5" t="n"/>
      <c r="C988" s="19" t="n"/>
      <c r="D988" s="6">
        <f>IF(B988&amp;""="","",IFERROR(INDEX('المكونات'!$B$6:$B$305,MATCH(B988&amp;"",'المكونات'!$A$6:$A$305,0))&amp;"","مكون غير موجود"))</f>
        <v/>
      </c>
      <c r="E988" s="17">
        <f>IF(B988&amp;""="","",IFERROR(INDEX('المكونات'!$C$6:$C$305,MATCH(B988&amp;"",'المكونات'!$A$6:$A$305,0)),""))</f>
        <v/>
      </c>
      <c r="F988" s="17">
        <f>IF(AND(ISNUMBER(E988),ISNUMBER(C988)),ROUND(C988*E988,4),"")</f>
        <v/>
      </c>
      <c r="G988" s="17">
        <f>IF(ISNUMBER(F988),IF(B988&amp;""='الإعدادات'!$B$5&amp;"",ROUND(F988*(1+N('الإعدادات'!$B$6)),4),F988),"")</f>
        <v/>
      </c>
    </row>
    <row r="989">
      <c r="A989" s="5" t="n"/>
      <c r="B989" s="5" t="n"/>
      <c r="C989" s="19" t="n"/>
      <c r="D989" s="6">
        <f>IF(B989&amp;""="","",IFERROR(INDEX('المكونات'!$B$6:$B$305,MATCH(B989&amp;"",'المكونات'!$A$6:$A$305,0))&amp;"","مكون غير موجود"))</f>
        <v/>
      </c>
      <c r="E989" s="17">
        <f>IF(B989&amp;""="","",IFERROR(INDEX('المكونات'!$C$6:$C$305,MATCH(B989&amp;"",'المكونات'!$A$6:$A$305,0)),""))</f>
        <v/>
      </c>
      <c r="F989" s="17">
        <f>IF(AND(ISNUMBER(E989),ISNUMBER(C989)),ROUND(C989*E989,4),"")</f>
        <v/>
      </c>
      <c r="G989" s="17">
        <f>IF(ISNUMBER(F989),IF(B989&amp;""='الإعدادات'!$B$5&amp;"",ROUND(F989*(1+N('الإعدادات'!$B$6)),4),F989),"")</f>
        <v/>
      </c>
    </row>
    <row r="990">
      <c r="A990" s="5" t="n"/>
      <c r="B990" s="5" t="n"/>
      <c r="C990" s="19" t="n"/>
      <c r="D990" s="6">
        <f>IF(B990&amp;""="","",IFERROR(INDEX('المكونات'!$B$6:$B$305,MATCH(B990&amp;"",'المكونات'!$A$6:$A$305,0))&amp;"","مكون غير موجود"))</f>
        <v/>
      </c>
      <c r="E990" s="17">
        <f>IF(B990&amp;""="","",IFERROR(INDEX('المكونات'!$C$6:$C$305,MATCH(B990&amp;"",'المكونات'!$A$6:$A$305,0)),""))</f>
        <v/>
      </c>
      <c r="F990" s="17">
        <f>IF(AND(ISNUMBER(E990),ISNUMBER(C990)),ROUND(C990*E990,4),"")</f>
        <v/>
      </c>
      <c r="G990" s="17">
        <f>IF(ISNUMBER(F990),IF(B990&amp;""='الإعدادات'!$B$5&amp;"",ROUND(F990*(1+N('الإعدادات'!$B$6)),4),F990),"")</f>
        <v/>
      </c>
    </row>
    <row r="991">
      <c r="A991" s="5" t="n"/>
      <c r="B991" s="5" t="n"/>
      <c r="C991" s="19" t="n"/>
      <c r="D991" s="6">
        <f>IF(B991&amp;""="","",IFERROR(INDEX('المكونات'!$B$6:$B$305,MATCH(B991&amp;"",'المكونات'!$A$6:$A$305,0))&amp;"","مكون غير موجود"))</f>
        <v/>
      </c>
      <c r="E991" s="17">
        <f>IF(B991&amp;""="","",IFERROR(INDEX('المكونات'!$C$6:$C$305,MATCH(B991&amp;"",'المكونات'!$A$6:$A$305,0)),""))</f>
        <v/>
      </c>
      <c r="F991" s="17">
        <f>IF(AND(ISNUMBER(E991),ISNUMBER(C991)),ROUND(C991*E991,4),"")</f>
        <v/>
      </c>
      <c r="G991" s="17">
        <f>IF(ISNUMBER(F991),IF(B991&amp;""='الإعدادات'!$B$5&amp;"",ROUND(F991*(1+N('الإعدادات'!$B$6)),4),F991),"")</f>
        <v/>
      </c>
    </row>
    <row r="992">
      <c r="A992" s="5" t="n"/>
      <c r="B992" s="5" t="n"/>
      <c r="C992" s="19" t="n"/>
      <c r="D992" s="6">
        <f>IF(B992&amp;""="","",IFERROR(INDEX('المكونات'!$B$6:$B$305,MATCH(B992&amp;"",'المكونات'!$A$6:$A$305,0))&amp;"","مكون غير موجود"))</f>
        <v/>
      </c>
      <c r="E992" s="17">
        <f>IF(B992&amp;""="","",IFERROR(INDEX('المكونات'!$C$6:$C$305,MATCH(B992&amp;"",'المكونات'!$A$6:$A$305,0)),""))</f>
        <v/>
      </c>
      <c r="F992" s="17">
        <f>IF(AND(ISNUMBER(E992),ISNUMBER(C992)),ROUND(C992*E992,4),"")</f>
        <v/>
      </c>
      <c r="G992" s="17">
        <f>IF(ISNUMBER(F992),IF(B992&amp;""='الإعدادات'!$B$5&amp;"",ROUND(F992*(1+N('الإعدادات'!$B$6)),4),F992),"")</f>
        <v/>
      </c>
    </row>
    <row r="993">
      <c r="A993" s="5" t="n"/>
      <c r="B993" s="5" t="n"/>
      <c r="C993" s="19" t="n"/>
      <c r="D993" s="6">
        <f>IF(B993&amp;""="","",IFERROR(INDEX('المكونات'!$B$6:$B$305,MATCH(B993&amp;"",'المكونات'!$A$6:$A$305,0))&amp;"","مكون غير موجود"))</f>
        <v/>
      </c>
      <c r="E993" s="17">
        <f>IF(B993&amp;""="","",IFERROR(INDEX('المكونات'!$C$6:$C$305,MATCH(B993&amp;"",'المكونات'!$A$6:$A$305,0)),""))</f>
        <v/>
      </c>
      <c r="F993" s="17">
        <f>IF(AND(ISNUMBER(E993),ISNUMBER(C993)),ROUND(C993*E993,4),"")</f>
        <v/>
      </c>
      <c r="G993" s="17">
        <f>IF(ISNUMBER(F993),IF(B993&amp;""='الإعدادات'!$B$5&amp;"",ROUND(F993*(1+N('الإعدادات'!$B$6)),4),F993),"")</f>
        <v/>
      </c>
    </row>
    <row r="994">
      <c r="A994" s="5" t="n"/>
      <c r="B994" s="5" t="n"/>
      <c r="C994" s="19" t="n"/>
      <c r="D994" s="6">
        <f>IF(B994&amp;""="","",IFERROR(INDEX('المكونات'!$B$6:$B$305,MATCH(B994&amp;"",'المكونات'!$A$6:$A$305,0))&amp;"","مكون غير موجود"))</f>
        <v/>
      </c>
      <c r="E994" s="17">
        <f>IF(B994&amp;""="","",IFERROR(INDEX('المكونات'!$C$6:$C$305,MATCH(B994&amp;"",'المكونات'!$A$6:$A$305,0)),""))</f>
        <v/>
      </c>
      <c r="F994" s="17">
        <f>IF(AND(ISNUMBER(E994),ISNUMBER(C994)),ROUND(C994*E994,4),"")</f>
        <v/>
      </c>
      <c r="G994" s="17">
        <f>IF(ISNUMBER(F994),IF(B994&amp;""='الإعدادات'!$B$5&amp;"",ROUND(F994*(1+N('الإعدادات'!$B$6)),4),F994),"")</f>
        <v/>
      </c>
    </row>
    <row r="995">
      <c r="A995" s="5" t="n"/>
      <c r="B995" s="5" t="n"/>
      <c r="C995" s="19" t="n"/>
      <c r="D995" s="6">
        <f>IF(B995&amp;""="","",IFERROR(INDEX('المكونات'!$B$6:$B$305,MATCH(B995&amp;"",'المكونات'!$A$6:$A$305,0))&amp;"","مكون غير موجود"))</f>
        <v/>
      </c>
      <c r="E995" s="17">
        <f>IF(B995&amp;""="","",IFERROR(INDEX('المكونات'!$C$6:$C$305,MATCH(B995&amp;"",'المكونات'!$A$6:$A$305,0)),""))</f>
        <v/>
      </c>
      <c r="F995" s="17">
        <f>IF(AND(ISNUMBER(E995),ISNUMBER(C995)),ROUND(C995*E995,4),"")</f>
        <v/>
      </c>
      <c r="G995" s="17">
        <f>IF(ISNUMBER(F995),IF(B995&amp;""='الإعدادات'!$B$5&amp;"",ROUND(F995*(1+N('الإعدادات'!$B$6)),4),F995),"")</f>
        <v/>
      </c>
    </row>
    <row r="996">
      <c r="A996" s="5" t="n"/>
      <c r="B996" s="5" t="n"/>
      <c r="C996" s="19" t="n"/>
      <c r="D996" s="6">
        <f>IF(B996&amp;""="","",IFERROR(INDEX('المكونات'!$B$6:$B$305,MATCH(B996&amp;"",'المكونات'!$A$6:$A$305,0))&amp;"","مكون غير موجود"))</f>
        <v/>
      </c>
      <c r="E996" s="17">
        <f>IF(B996&amp;""="","",IFERROR(INDEX('المكونات'!$C$6:$C$305,MATCH(B996&amp;"",'المكونات'!$A$6:$A$305,0)),""))</f>
        <v/>
      </c>
      <c r="F996" s="17">
        <f>IF(AND(ISNUMBER(E996),ISNUMBER(C996)),ROUND(C996*E996,4),"")</f>
        <v/>
      </c>
      <c r="G996" s="17">
        <f>IF(ISNUMBER(F996),IF(B996&amp;""='الإعدادات'!$B$5&amp;"",ROUND(F996*(1+N('الإعدادات'!$B$6)),4),F996),"")</f>
        <v/>
      </c>
    </row>
    <row r="997">
      <c r="A997" s="5" t="n"/>
      <c r="B997" s="5" t="n"/>
      <c r="C997" s="19" t="n"/>
      <c r="D997" s="6">
        <f>IF(B997&amp;""="","",IFERROR(INDEX('المكونات'!$B$6:$B$305,MATCH(B997&amp;"",'المكونات'!$A$6:$A$305,0))&amp;"","مكون غير موجود"))</f>
        <v/>
      </c>
      <c r="E997" s="17">
        <f>IF(B997&amp;""="","",IFERROR(INDEX('المكونات'!$C$6:$C$305,MATCH(B997&amp;"",'المكونات'!$A$6:$A$305,0)),""))</f>
        <v/>
      </c>
      <c r="F997" s="17">
        <f>IF(AND(ISNUMBER(E997),ISNUMBER(C997)),ROUND(C997*E997,4),"")</f>
        <v/>
      </c>
      <c r="G997" s="17">
        <f>IF(ISNUMBER(F997),IF(B997&amp;""='الإعدادات'!$B$5&amp;"",ROUND(F997*(1+N('الإعدادات'!$B$6)),4),F997),"")</f>
        <v/>
      </c>
    </row>
    <row r="998">
      <c r="A998" s="5" t="n"/>
      <c r="B998" s="5" t="n"/>
      <c r="C998" s="19" t="n"/>
      <c r="D998" s="6">
        <f>IF(B998&amp;""="","",IFERROR(INDEX('المكونات'!$B$6:$B$305,MATCH(B998&amp;"",'المكونات'!$A$6:$A$305,0))&amp;"","مكون غير موجود"))</f>
        <v/>
      </c>
      <c r="E998" s="17">
        <f>IF(B998&amp;""="","",IFERROR(INDEX('المكونات'!$C$6:$C$305,MATCH(B998&amp;"",'المكونات'!$A$6:$A$305,0)),""))</f>
        <v/>
      </c>
      <c r="F998" s="17">
        <f>IF(AND(ISNUMBER(E998),ISNUMBER(C998)),ROUND(C998*E998,4),"")</f>
        <v/>
      </c>
      <c r="G998" s="17">
        <f>IF(ISNUMBER(F998),IF(B998&amp;""='الإعدادات'!$B$5&amp;"",ROUND(F998*(1+N('الإعدادات'!$B$6)),4),F998),"")</f>
        <v/>
      </c>
    </row>
    <row r="999">
      <c r="A999" s="5" t="n"/>
      <c r="B999" s="5" t="n"/>
      <c r="C999" s="19" t="n"/>
      <c r="D999" s="6">
        <f>IF(B999&amp;""="","",IFERROR(INDEX('المكونات'!$B$6:$B$305,MATCH(B999&amp;"",'المكونات'!$A$6:$A$305,0))&amp;"","مكون غير موجود"))</f>
        <v/>
      </c>
      <c r="E999" s="17">
        <f>IF(B999&amp;""="","",IFERROR(INDEX('المكونات'!$C$6:$C$305,MATCH(B999&amp;"",'المكونات'!$A$6:$A$305,0)),""))</f>
        <v/>
      </c>
      <c r="F999" s="17">
        <f>IF(AND(ISNUMBER(E999),ISNUMBER(C999)),ROUND(C999*E999,4),"")</f>
        <v/>
      </c>
      <c r="G999" s="17">
        <f>IF(ISNUMBER(F999),IF(B999&amp;""='الإعدادات'!$B$5&amp;"",ROUND(F999*(1+N('الإعدادات'!$B$6)),4),F999),"")</f>
        <v/>
      </c>
    </row>
    <row r="1000">
      <c r="A1000" s="5" t="n"/>
      <c r="B1000" s="5" t="n"/>
      <c r="C1000" s="19" t="n"/>
      <c r="D1000" s="6">
        <f>IF(B1000&amp;""="","",IFERROR(INDEX('المكونات'!$B$6:$B$305,MATCH(B1000&amp;"",'المكونات'!$A$6:$A$305,0))&amp;"","مكون غير موجود"))</f>
        <v/>
      </c>
      <c r="E1000" s="17">
        <f>IF(B1000&amp;""="","",IFERROR(INDEX('المكونات'!$C$6:$C$305,MATCH(B1000&amp;"",'المكونات'!$A$6:$A$305,0)),""))</f>
        <v/>
      </c>
      <c r="F1000" s="17">
        <f>IF(AND(ISNUMBER(E1000),ISNUMBER(C1000)),ROUND(C1000*E1000,4),"")</f>
        <v/>
      </c>
      <c r="G1000" s="17">
        <f>IF(ISNUMBER(F1000),IF(B1000&amp;""='الإعدادات'!$B$5&amp;"",ROUND(F1000*(1+N('الإعدادات'!$B$6)),4),F1000),"")</f>
        <v/>
      </c>
    </row>
    <row r="1001">
      <c r="A1001" s="5" t="n"/>
      <c r="B1001" s="5" t="n"/>
      <c r="C1001" s="19" t="n"/>
      <c r="D1001" s="6">
        <f>IF(B1001&amp;""="","",IFERROR(INDEX('المكونات'!$B$6:$B$305,MATCH(B1001&amp;"",'المكونات'!$A$6:$A$305,0))&amp;"","مكون غير موجود"))</f>
        <v/>
      </c>
      <c r="E1001" s="17">
        <f>IF(B1001&amp;""="","",IFERROR(INDEX('المكونات'!$C$6:$C$305,MATCH(B1001&amp;"",'المكونات'!$A$6:$A$305,0)),""))</f>
        <v/>
      </c>
      <c r="F1001" s="17">
        <f>IF(AND(ISNUMBER(E1001),ISNUMBER(C1001)),ROUND(C1001*E1001,4),"")</f>
        <v/>
      </c>
      <c r="G1001" s="17">
        <f>IF(ISNUMBER(F1001),IF(B1001&amp;""='الإعدادات'!$B$5&amp;"",ROUND(F1001*(1+N('الإعدادات'!$B$6)),4),F1001),"")</f>
        <v/>
      </c>
    </row>
    <row r="1002">
      <c r="A1002" s="5" t="n"/>
      <c r="B1002" s="5" t="n"/>
      <c r="C1002" s="19" t="n"/>
      <c r="D1002" s="6">
        <f>IF(B1002&amp;""="","",IFERROR(INDEX('المكونات'!$B$6:$B$305,MATCH(B1002&amp;"",'المكونات'!$A$6:$A$305,0))&amp;"","مكون غير موجود"))</f>
        <v/>
      </c>
      <c r="E1002" s="17">
        <f>IF(B1002&amp;""="","",IFERROR(INDEX('المكونات'!$C$6:$C$305,MATCH(B1002&amp;"",'المكونات'!$A$6:$A$305,0)),""))</f>
        <v/>
      </c>
      <c r="F1002" s="17">
        <f>IF(AND(ISNUMBER(E1002),ISNUMBER(C1002)),ROUND(C1002*E1002,4),"")</f>
        <v/>
      </c>
      <c r="G1002" s="17">
        <f>IF(ISNUMBER(F1002),IF(B1002&amp;""='الإعدادات'!$B$5&amp;"",ROUND(F1002*(1+N('الإعدادات'!$B$6)),4),F1002),"")</f>
        <v/>
      </c>
    </row>
    <row r="1003">
      <c r="A1003" s="5" t="n"/>
      <c r="B1003" s="5" t="n"/>
      <c r="C1003" s="19" t="n"/>
      <c r="D1003" s="6">
        <f>IF(B1003&amp;""="","",IFERROR(INDEX('المكونات'!$B$6:$B$305,MATCH(B1003&amp;"",'المكونات'!$A$6:$A$305,0))&amp;"","مكون غير موجود"))</f>
        <v/>
      </c>
      <c r="E1003" s="17">
        <f>IF(B1003&amp;""="","",IFERROR(INDEX('المكونات'!$C$6:$C$305,MATCH(B1003&amp;"",'المكونات'!$A$6:$A$305,0)),""))</f>
        <v/>
      </c>
      <c r="F1003" s="17">
        <f>IF(AND(ISNUMBER(E1003),ISNUMBER(C1003)),ROUND(C1003*E1003,4),"")</f>
        <v/>
      </c>
      <c r="G1003" s="17">
        <f>IF(ISNUMBER(F1003),IF(B1003&amp;""='الإعدادات'!$B$5&amp;"",ROUND(F1003*(1+N('الإعدادات'!$B$6)),4),F1003),"")</f>
        <v/>
      </c>
    </row>
    <row r="1004">
      <c r="A1004" s="5" t="n"/>
      <c r="B1004" s="5" t="n"/>
      <c r="C1004" s="19" t="n"/>
      <c r="D1004" s="6">
        <f>IF(B1004&amp;""="","",IFERROR(INDEX('المكونات'!$B$6:$B$305,MATCH(B1004&amp;"",'المكونات'!$A$6:$A$305,0))&amp;"","مكون غير موجود"))</f>
        <v/>
      </c>
      <c r="E1004" s="17">
        <f>IF(B1004&amp;""="","",IFERROR(INDEX('المكونات'!$C$6:$C$305,MATCH(B1004&amp;"",'المكونات'!$A$6:$A$305,0)),""))</f>
        <v/>
      </c>
      <c r="F1004" s="17">
        <f>IF(AND(ISNUMBER(E1004),ISNUMBER(C1004)),ROUND(C1004*E1004,4),"")</f>
        <v/>
      </c>
      <c r="G1004" s="17">
        <f>IF(ISNUMBER(F1004),IF(B1004&amp;""='الإعدادات'!$B$5&amp;"",ROUND(F1004*(1+N('الإعدادات'!$B$6)),4),F1004),"")</f>
        <v/>
      </c>
    </row>
    <row r="1005">
      <c r="A1005" s="5" t="n"/>
      <c r="B1005" s="5" t="n"/>
      <c r="C1005" s="19" t="n"/>
      <c r="D1005" s="6">
        <f>IF(B1005&amp;""="","",IFERROR(INDEX('المكونات'!$B$6:$B$305,MATCH(B1005&amp;"",'المكونات'!$A$6:$A$305,0))&amp;"","مكون غير موجود"))</f>
        <v/>
      </c>
      <c r="E1005" s="17">
        <f>IF(B1005&amp;""="","",IFERROR(INDEX('المكونات'!$C$6:$C$305,MATCH(B1005&amp;"",'المكونات'!$A$6:$A$305,0)),""))</f>
        <v/>
      </c>
      <c r="F1005" s="17">
        <f>IF(AND(ISNUMBER(E1005),ISNUMBER(C1005)),ROUND(C1005*E1005,4),"")</f>
        <v/>
      </c>
      <c r="G1005" s="17">
        <f>IF(ISNUMBER(F1005),IF(B1005&amp;""='الإعدادات'!$B$5&amp;"",ROUND(F1005*(1+N('الإعدادات'!$B$6)),4),F1005),"")</f>
        <v/>
      </c>
    </row>
  </sheetData>
  <autoFilter ref="A5:G1005"/>
  <mergeCells count="2">
    <mergeCell ref="A2:G2"/>
    <mergeCell ref="A1:G1"/>
  </mergeCells>
  <conditionalFormatting sqref="D6:D1005">
    <cfRule type="expression" priority="1" dxfId="0">
      <formula>D6="مكون غير موجود"</formula>
    </cfRule>
  </conditionalFormatting>
  <conditionalFormatting sqref="A6:G1005">
    <cfRule type="expression" priority="2" dxfId="1">
      <formula>AND($B6&lt;&gt;"",$B6='الإعدادات'!$B$5)</formula>
    </cfRule>
  </conditionalFormatting>
  <dataValidations count="2">
    <dataValidation sqref="A6:A1005" showDropDown="0" showInputMessage="0" showErrorMessage="0" allowBlank="1" type="list">
      <formula1>='الأطباق'!$A$6:$A$205</formula1>
    </dataValidation>
    <dataValidation sqref="B6:B1005" showDropDown="0" showInputMessage="0" showErrorMessage="0" allowBlank="1" type="list">
      <formula1>='المكونات'!$A$6:$A$305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C33"/>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6" customWidth="1" min="3" max="3"/>
  </cols>
  <sheetData>
    <row r="1" ht="26" customHeight="1">
      <c r="A1" s="10" t="inlineStr">
        <is>
          <t>شيت تكلفة الأطباق والوصفات · قالب مجاني من Softwiro</t>
        </is>
      </c>
    </row>
    <row r="2">
      <c r="A2" s="11" t="inlineStr">
        <is>
          <t>هل تعبت من نقل الأرقام بين الشيتات؟ هذا العمل يتم تلقائيًا في برنامج مخصص من Softwiro ← اضغط هنا</t>
        </is>
      </c>
    </row>
    <row r="4">
      <c r="A4" s="20" t="inlineStr">
        <is>
          <t>نظرة عامة</t>
        </is>
      </c>
    </row>
    <row r="5">
      <c r="A5" s="12" t="inlineStr">
        <is>
          <t>نسبة التكلفة المستهدفة</t>
        </is>
      </c>
      <c r="B5" s="18">
        <f>'الإعدادات'!$B$4</f>
        <v/>
      </c>
    </row>
    <row r="6">
      <c r="A6" s="12" t="inlineStr">
        <is>
          <t>عدد الأطباق</t>
        </is>
      </c>
      <c r="B6" s="16">
        <f>COUNTIF('الأطباق'!$A$6:$A$205,"?*")</f>
        <v/>
      </c>
    </row>
    <row r="7">
      <c r="A7" s="12" t="inlineStr">
        <is>
          <t>أطباق لها وصفة وسعر بيع</t>
        </is>
      </c>
      <c r="B7" s="16">
        <f>COUNT('الأطباق'!$F$6:$F$205)</f>
        <v/>
      </c>
    </row>
    <row r="8">
      <c r="A8" s="12" t="inlineStr">
        <is>
          <t>أطباق فوق النسبة المستهدفة</t>
        </is>
      </c>
      <c r="B8" s="21">
        <f>COUNTIF('الأطباق'!$I$6:$I$205,"فوق المستهدف")</f>
        <v/>
      </c>
    </row>
    <row r="9">
      <c r="A9" s="12" t="inlineStr">
        <is>
          <t>أطباق بدون وصفة</t>
        </is>
      </c>
      <c r="B9" s="16">
        <f>COUNTIF('الأطباق'!$I$6:$I$205,"بدون وصفة")</f>
        <v/>
      </c>
    </row>
    <row r="10">
      <c r="A10" s="12" t="inlineStr">
        <is>
          <t>أطباق بدون سعر بيع</t>
        </is>
      </c>
      <c r="B10" s="16">
        <f>COUNTIF('الأطباق'!$I$6:$I$205,"بدون سعر")</f>
        <v/>
      </c>
    </row>
    <row r="11">
      <c r="A11" s="12" t="inlineStr">
        <is>
          <t>متوسط نسبة التكلفة</t>
        </is>
      </c>
      <c r="B11" s="18">
        <f>IF(B7=0,"",AVERAGE('الأطباق'!$G$6:$G$205))</f>
        <v/>
      </c>
    </row>
    <row r="12">
      <c r="A12" s="12" t="inlineStr">
        <is>
          <t>متوسط هامش الربح للطبق</t>
        </is>
      </c>
      <c r="B12" s="17">
        <f>IF(B7=0,"",AVERAGE('الأطباق'!$F$6:$F$205))</f>
        <v/>
      </c>
    </row>
    <row r="14">
      <c r="A14" s="20" t="inlineStr">
        <is>
          <t>أعلى الأطباق ربحًا (هامش الجنيه للطبق)</t>
        </is>
      </c>
    </row>
    <row r="15" ht="32" customHeight="1">
      <c r="A15" s="14" t="inlineStr">
        <is>
          <t>الطبق</t>
        </is>
      </c>
      <c r="B15" s="14" t="inlineStr">
        <is>
          <t>هامش الربح</t>
        </is>
      </c>
      <c r="C15" s="14" t="inlineStr">
        <is>
          <t>نسبة التكلفة</t>
        </is>
      </c>
    </row>
    <row r="16">
      <c r="A16" s="12">
        <f>IF($B$7&lt;1,"",INDEX('الأطباق'!$A$6:$A$205,MATCH(1,'الأطباق'!$M$6:$M$205,0)))</f>
        <v/>
      </c>
      <c r="B16" s="17">
        <f>IF($B$7&lt;1,"",INDEX('الأطباق'!$F$6:$F$205,MATCH(1,'الأطباق'!$M$6:$M$205,0)))</f>
        <v/>
      </c>
      <c r="C16" s="18">
        <f>IF($B$7&lt;1,"",INDEX('الأطباق'!$G$6:$G$205,MATCH(1,'الأطباق'!$M$6:$M$205,0)))</f>
        <v/>
      </c>
    </row>
    <row r="17">
      <c r="A17" s="12">
        <f>IF($B$7&lt;2,"",INDEX('الأطباق'!$A$6:$A$205,MATCH(2,'الأطباق'!$M$6:$M$205,0)))</f>
        <v/>
      </c>
      <c r="B17" s="17">
        <f>IF($B$7&lt;2,"",INDEX('الأطباق'!$F$6:$F$205,MATCH(2,'الأطباق'!$M$6:$M$205,0)))</f>
        <v/>
      </c>
      <c r="C17" s="18">
        <f>IF($B$7&lt;2,"",INDEX('الأطباق'!$G$6:$G$205,MATCH(2,'الأطباق'!$M$6:$M$205,0)))</f>
        <v/>
      </c>
    </row>
    <row r="18">
      <c r="A18" s="12">
        <f>IF($B$7&lt;3,"",INDEX('الأطباق'!$A$6:$A$205,MATCH(3,'الأطباق'!$M$6:$M$205,0)))</f>
        <v/>
      </c>
      <c r="B18" s="17">
        <f>IF($B$7&lt;3,"",INDEX('الأطباق'!$F$6:$F$205,MATCH(3,'الأطباق'!$M$6:$M$205,0)))</f>
        <v/>
      </c>
      <c r="C18" s="18">
        <f>IF($B$7&lt;3,"",INDEX('الأطباق'!$G$6:$G$205,MATCH(3,'الأطباق'!$M$6:$M$205,0)))</f>
        <v/>
      </c>
    </row>
    <row r="19">
      <c r="A19" s="20" t="inlineStr">
        <is>
          <t>أقل الأطباق ربحًا</t>
        </is>
      </c>
    </row>
    <row r="20" ht="32" customHeight="1">
      <c r="A20" s="14" t="inlineStr">
        <is>
          <t>الطبق</t>
        </is>
      </c>
      <c r="B20" s="14" t="inlineStr">
        <is>
          <t>هامش الربح</t>
        </is>
      </c>
      <c r="C20" s="14" t="inlineStr">
        <is>
          <t>نسبة التكلفة</t>
        </is>
      </c>
    </row>
    <row r="21">
      <c r="A21" s="12">
        <f>IF($B$7&lt;1,"",INDEX('الأطباق'!$A$6:$A$205,MATCH($B$7-0,'الأطباق'!$M$6:$M$205,0)))</f>
        <v/>
      </c>
      <c r="B21" s="17">
        <f>IF($B$7&lt;1,"",INDEX('الأطباق'!$F$6:$F$205,MATCH($B$7-0,'الأطباق'!$M$6:$M$205,0)))</f>
        <v/>
      </c>
      <c r="C21" s="18">
        <f>IF($B$7&lt;1,"",INDEX('الأطباق'!$G$6:$G$205,MATCH($B$7-0,'الأطباق'!$M$6:$M$205,0)))</f>
        <v/>
      </c>
    </row>
    <row r="22">
      <c r="A22" s="12">
        <f>IF($B$7&lt;2,"",INDEX('الأطباق'!$A$6:$A$205,MATCH($B$7-1,'الأطباق'!$M$6:$M$205,0)))</f>
        <v/>
      </c>
      <c r="B22" s="17">
        <f>IF($B$7&lt;2,"",INDEX('الأطباق'!$F$6:$F$205,MATCH($B$7-1,'الأطباق'!$M$6:$M$205,0)))</f>
        <v/>
      </c>
      <c r="C22" s="18">
        <f>IF($B$7&lt;2,"",INDEX('الأطباق'!$G$6:$G$205,MATCH($B$7-1,'الأطباق'!$M$6:$M$205,0)))</f>
        <v/>
      </c>
    </row>
    <row r="23">
      <c r="A23" s="12">
        <f>IF($B$7&lt;3,"",INDEX('الأطباق'!$A$6:$A$205,MATCH($B$7-2,'الأطباق'!$M$6:$M$205,0)))</f>
        <v/>
      </c>
      <c r="B23" s="17">
        <f>IF($B$7&lt;3,"",INDEX('الأطباق'!$F$6:$F$205,MATCH($B$7-2,'الأطباق'!$M$6:$M$205,0)))</f>
        <v/>
      </c>
      <c r="C23" s="18">
        <f>IF($B$7&lt;3,"",INDEX('الأطباق'!$G$6:$G$205,MATCH($B$7-2,'الأطباق'!$M$6:$M$205,0)))</f>
        <v/>
      </c>
    </row>
    <row r="24">
      <c r="A24" s="20" t="inlineStr">
        <is>
          <t>لو ارتفع سعر مكون</t>
        </is>
      </c>
    </row>
    <row r="25">
      <c r="A25" s="12" t="inlineStr">
        <is>
          <t>المكون</t>
        </is>
      </c>
      <c r="B25" s="6">
        <f>'الإعدادات'!$B$5&amp;""</f>
        <v/>
      </c>
    </row>
    <row r="26">
      <c r="A26" s="12" t="inlineStr">
        <is>
          <t>سعر الوحدة الحالي</t>
        </is>
      </c>
      <c r="B26" s="17">
        <f>IFERROR(INDEX('المكونات'!$C$6:$C$305,MATCH(B25,'المكونات'!$A$6:$A$305,0)),"")</f>
        <v/>
      </c>
    </row>
    <row r="27">
      <c r="A27" s="12" t="inlineStr">
        <is>
          <t>نسبة الزيادة</t>
        </is>
      </c>
      <c r="B27" s="18">
        <f>N('الإعدادات'!$B$6)</f>
        <v/>
      </c>
    </row>
    <row r="28">
      <c r="A28" s="12" t="inlineStr">
        <is>
          <t>سعر الوحدة بعد الزيادة</t>
        </is>
      </c>
      <c r="B28" s="17">
        <f>IF(B26="","",ROUND(B26*(1+B27),4))</f>
        <v/>
      </c>
    </row>
    <row r="29">
      <c r="A29" s="12" t="inlineStr">
        <is>
          <t>أطباق ترتفع تكلفتها</t>
        </is>
      </c>
      <c r="B29" s="16">
        <f>COUNTIF('الأطباق'!$L$6:$L$205,"&gt;0")</f>
        <v/>
      </c>
    </row>
    <row r="30">
      <c r="A30" s="12" t="inlineStr">
        <is>
          <t>مجموع زيادة تكلفة طبق من كل صنف متأثر</t>
        </is>
      </c>
      <c r="B30" s="17">
        <f>SUMIF('الأطباق'!$L$6:$L$205,"&gt;0")</f>
        <v/>
      </c>
    </row>
    <row r="31">
      <c r="A31" s="12" t="inlineStr">
        <is>
          <t>أطباق فوق المستهدف بعد الزيادة</t>
        </is>
      </c>
      <c r="B31" s="21">
        <f>COUNTIF('الأطباق'!$K$6:$K$205,"&gt;"&amp;'الإعدادات'!$B$4)</f>
        <v/>
      </c>
    </row>
    <row r="32">
      <c r="A32" s="12" t="inlineStr">
        <is>
          <t>أطباق تتجاوز المستهدف بسبب الزيادة</t>
        </is>
      </c>
      <c r="B32" s="16">
        <f>B31-B8</f>
        <v/>
      </c>
    </row>
    <row r="33">
      <c r="A33" s="12" t="inlineStr">
        <is>
          <t>أكثر طبق تأثرًا</t>
        </is>
      </c>
      <c r="B33" s="6">
        <f>IF(COUNT('الأطباق'!$L$6:$L$205)=0,"",IF(MAX('الأطباق'!$L$6:$L$205)&lt;=0,"",INDEX('الأطباق'!$A$6:$A$205,MATCH(MAX('الأطباق'!$L$6:$L$205),'الأطباق'!$L$6:$L$205,0))))</f>
        <v/>
      </c>
    </row>
  </sheetData>
  <mergeCells count="2">
    <mergeCell ref="A1:C1"/>
    <mergeCell ref="A2:C2"/>
  </mergeCells>
  <conditionalFormatting sqref="B8">
    <cfRule type="expression" priority="1" dxfId="0">
      <formula>B8&gt;0</formula>
    </cfRule>
  </conditionalFormatting>
  <conditionalFormatting sqref="B32">
    <cfRule type="expression" priority="2" dxfId="0">
      <formula>B32&gt;0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4" t="inlineStr">
        <is>
          <t>في هذا الشيت</t>
        </is>
      </c>
      <c r="C5" s="14" t="inlineStr">
        <is>
          <t>في برنامج مخصص من Softwiro</t>
        </is>
      </c>
    </row>
    <row r="6" ht="48" customHeight="1">
      <c r="B6" s="5" t="inlineStr">
        <is>
          <t>ملف واحد يعدّل فيه شخص واحد في كل مرة، وتصلك النسخ بالواتساب.</t>
        </is>
      </c>
      <c r="C6" s="22"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2" t="inlineStr">
        <is>
          <t>نصمم الشاشات على خطوات عملك، فيسجّل كل شخص ما يخصه فقط.</t>
        </is>
      </c>
    </row>
    <row r="8" ht="48" customHeight="1">
      <c r="B8" s="5" t="inlineStr">
        <is>
          <t>الأعمدة والصيغ ثابتة كما صُمّم الشيت.</t>
        </is>
      </c>
      <c r="C8" s="22" t="inlineStr">
        <is>
          <t>نبني ما تحتاجه أنت: تقارير وتنبيهات وشاشات على طريقتك.</t>
        </is>
      </c>
    </row>
    <row r="9" ht="48" customHeight="1">
      <c r="B9" s="5" t="inlineStr">
        <is>
          <t>النسخ الاحتياطية والأمان على مسؤوليتك.</t>
        </is>
      </c>
      <c r="C9" s="22" t="inlineStr">
        <is>
          <t>البرنامج على خادم مؤمّن مع نسخ احتياطية دورية.</t>
        </is>
      </c>
    </row>
    <row r="11" ht="30" customHeight="1">
      <c r="B11" s="23" t="inlineStr">
        <is>
          <t>تعرّف على برنامج مخصص من Softwiro واطلب عرضًا تجريبيًا ←</t>
        </is>
      </c>
    </row>
    <row r="13">
      <c r="B13" s="24"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تكلفة الأطباق والوصفات</dc:title>
  <dc:description>يحسب تكلفة كل طبق من مكوناته وكمياتها، ويقترح سعر البيع بنسبة التكلفة التي تحددها، ويعرض هامش الربح ونسبة التكلفة الفعلية، وينبّه للأطباق التي تجاوزت النسبة، ويبيّن أثر ارتفاع سعر أي مكون على كل الأطباق.</dc:description>
  <dcterms:created xsi:type="dcterms:W3CDTF">2026-11-04T22:26:23Z</dcterms:created>
  <dcterms:modified xsi:type="dcterms:W3CDTF">2026-11-04T22:26:24Z</dcterms:modified>
  <cp:keywords>Softwiro, Excel, شيت تكلفة الأطباق والوصفات</cp:keywords>
</cp:coreProperties>
</file>